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scle\Documents\Models\global_shipping_model\data\"/>
    </mc:Choice>
  </mc:AlternateContent>
  <workbookProtection workbookPassword="D785" lockStructure="1"/>
  <bookViews>
    <workbookView xWindow="0" yWindow="0" windowWidth="28800" windowHeight="13500"/>
  </bookViews>
  <sheets>
    <sheet name="By Ship Class 2013" sheetId="1" r:id="rId1"/>
    <sheet name="By Ship Class 2014" sheetId="2" r:id="rId2"/>
    <sheet name="By Ship Class 2015" sheetId="3" r:id="rId3"/>
    <sheet name="By Ship Class &amp; Cap Bin 2013" sheetId="4" r:id="rId4"/>
    <sheet name="By Ship Class &amp; Cap Bin 2014" sheetId="5" r:id="rId5"/>
    <sheet name="By Ship Class &amp; Cap Bin 2015" sheetId="6" r:id="rId6"/>
    <sheet name="By Flag State 2013" sheetId="7" r:id="rId7"/>
    <sheet name="By Flag  State 2014" sheetId="8" r:id="rId8"/>
    <sheet name="By Flag State 2015" sheetId="9" r:id="rId9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5" i="9" l="1"/>
  <c r="D228" i="9" s="1"/>
  <c r="D228" i="8"/>
  <c r="D132" i="8"/>
  <c r="D228" i="7"/>
  <c r="E58" i="6"/>
  <c r="E58" i="5"/>
  <c r="E58" i="4"/>
  <c r="D25" i="3"/>
  <c r="D25" i="2"/>
  <c r="D25" i="1"/>
  <c r="M2" i="9"/>
  <c r="M3" i="9"/>
  <c r="M4" i="9"/>
  <c r="M5" i="9"/>
  <c r="M6" i="9"/>
  <c r="M7" i="9"/>
  <c r="M8" i="9"/>
  <c r="M228" i="9" s="1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L2" i="9"/>
  <c r="L3" i="9"/>
  <c r="L4" i="9"/>
  <c r="L5" i="9"/>
  <c r="L228" i="9" s="1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M2" i="8"/>
  <c r="M228" i="8" s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L2" i="8"/>
  <c r="L3" i="8"/>
  <c r="L4" i="8"/>
  <c r="L5" i="8"/>
  <c r="L6" i="8"/>
  <c r="L7" i="8"/>
  <c r="L228" i="8" s="1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L23" i="7"/>
  <c r="M23" i="7"/>
  <c r="L24" i="7"/>
  <c r="M24" i="7"/>
  <c r="L25" i="7"/>
  <c r="M25" i="7"/>
  <c r="L26" i="7"/>
  <c r="M26" i="7"/>
  <c r="L27" i="7"/>
  <c r="M27" i="7"/>
  <c r="L28" i="7"/>
  <c r="M28" i="7"/>
  <c r="L29" i="7"/>
  <c r="M29" i="7"/>
  <c r="L30" i="7"/>
  <c r="M30" i="7"/>
  <c r="L31" i="7"/>
  <c r="M31" i="7"/>
  <c r="L32" i="7"/>
  <c r="M3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L45" i="7"/>
  <c r="M45" i="7"/>
  <c r="L46" i="7"/>
  <c r="M46" i="7"/>
  <c r="L47" i="7"/>
  <c r="M47" i="7"/>
  <c r="L48" i="7"/>
  <c r="M48" i="7"/>
  <c r="L49" i="7"/>
  <c r="M49" i="7"/>
  <c r="L50" i="7"/>
  <c r="M50" i="7"/>
  <c r="L51" i="7"/>
  <c r="M51" i="7"/>
  <c r="L52" i="7"/>
  <c r="M52" i="7"/>
  <c r="L53" i="7"/>
  <c r="M53" i="7"/>
  <c r="L54" i="7"/>
  <c r="M54" i="7"/>
  <c r="L55" i="7"/>
  <c r="M55" i="7"/>
  <c r="L56" i="7"/>
  <c r="M56" i="7"/>
  <c r="L57" i="7"/>
  <c r="M57" i="7"/>
  <c r="L58" i="7"/>
  <c r="M58" i="7"/>
  <c r="L59" i="7"/>
  <c r="M59" i="7"/>
  <c r="L60" i="7"/>
  <c r="M60" i="7"/>
  <c r="L61" i="7"/>
  <c r="M61" i="7"/>
  <c r="L62" i="7"/>
  <c r="M62" i="7"/>
  <c r="L63" i="7"/>
  <c r="M63" i="7"/>
  <c r="L64" i="7"/>
  <c r="M64" i="7"/>
  <c r="L65" i="7"/>
  <c r="M65" i="7"/>
  <c r="L66" i="7"/>
  <c r="M66" i="7"/>
  <c r="L67" i="7"/>
  <c r="M67" i="7"/>
  <c r="L68" i="7"/>
  <c r="M68" i="7"/>
  <c r="L69" i="7"/>
  <c r="M69" i="7"/>
  <c r="L70" i="7"/>
  <c r="M70" i="7"/>
  <c r="L71" i="7"/>
  <c r="M71" i="7"/>
  <c r="L72" i="7"/>
  <c r="M72" i="7"/>
  <c r="L73" i="7"/>
  <c r="M73" i="7"/>
  <c r="L74" i="7"/>
  <c r="M74" i="7"/>
  <c r="L75" i="7"/>
  <c r="M75" i="7"/>
  <c r="L76" i="7"/>
  <c r="M76" i="7"/>
  <c r="L77" i="7"/>
  <c r="M77" i="7"/>
  <c r="L78" i="7"/>
  <c r="M78" i="7"/>
  <c r="L79" i="7"/>
  <c r="M79" i="7"/>
  <c r="L80" i="7"/>
  <c r="M80" i="7"/>
  <c r="L81" i="7"/>
  <c r="M81" i="7"/>
  <c r="L82" i="7"/>
  <c r="M82" i="7"/>
  <c r="L83" i="7"/>
  <c r="M83" i="7"/>
  <c r="L84" i="7"/>
  <c r="M84" i="7"/>
  <c r="L85" i="7"/>
  <c r="M85" i="7"/>
  <c r="L86" i="7"/>
  <c r="M86" i="7"/>
  <c r="L87" i="7"/>
  <c r="M87" i="7"/>
  <c r="L88" i="7"/>
  <c r="M88" i="7"/>
  <c r="L89" i="7"/>
  <c r="M89" i="7"/>
  <c r="L90" i="7"/>
  <c r="M90" i="7"/>
  <c r="L91" i="7"/>
  <c r="M91" i="7"/>
  <c r="L92" i="7"/>
  <c r="M92" i="7"/>
  <c r="L93" i="7"/>
  <c r="M93" i="7"/>
  <c r="L94" i="7"/>
  <c r="M94" i="7"/>
  <c r="L95" i="7"/>
  <c r="M95" i="7"/>
  <c r="L96" i="7"/>
  <c r="M96" i="7"/>
  <c r="L97" i="7"/>
  <c r="M97" i="7"/>
  <c r="L98" i="7"/>
  <c r="M98" i="7"/>
  <c r="L99" i="7"/>
  <c r="M99" i="7"/>
  <c r="L100" i="7"/>
  <c r="M100" i="7"/>
  <c r="L101" i="7"/>
  <c r="M101" i="7"/>
  <c r="L102" i="7"/>
  <c r="M102" i="7"/>
  <c r="L103" i="7"/>
  <c r="M103" i="7"/>
  <c r="L104" i="7"/>
  <c r="M104" i="7"/>
  <c r="L105" i="7"/>
  <c r="M105" i="7"/>
  <c r="L106" i="7"/>
  <c r="M106" i="7"/>
  <c r="L107" i="7"/>
  <c r="M107" i="7"/>
  <c r="L108" i="7"/>
  <c r="M108" i="7"/>
  <c r="L109" i="7"/>
  <c r="M109" i="7"/>
  <c r="L110" i="7"/>
  <c r="M110" i="7"/>
  <c r="L111" i="7"/>
  <c r="M111" i="7"/>
  <c r="L112" i="7"/>
  <c r="M112" i="7"/>
  <c r="L113" i="7"/>
  <c r="M113" i="7"/>
  <c r="L114" i="7"/>
  <c r="M114" i="7"/>
  <c r="L115" i="7"/>
  <c r="M115" i="7"/>
  <c r="L116" i="7"/>
  <c r="M116" i="7"/>
  <c r="L117" i="7"/>
  <c r="M117" i="7"/>
  <c r="L118" i="7"/>
  <c r="M118" i="7"/>
  <c r="L119" i="7"/>
  <c r="M119" i="7"/>
  <c r="L120" i="7"/>
  <c r="M120" i="7"/>
  <c r="L121" i="7"/>
  <c r="M121" i="7"/>
  <c r="L122" i="7"/>
  <c r="M122" i="7"/>
  <c r="L123" i="7"/>
  <c r="M123" i="7"/>
  <c r="L124" i="7"/>
  <c r="M124" i="7"/>
  <c r="L125" i="7"/>
  <c r="M125" i="7"/>
  <c r="L126" i="7"/>
  <c r="M126" i="7"/>
  <c r="L127" i="7"/>
  <c r="M127" i="7"/>
  <c r="L128" i="7"/>
  <c r="M128" i="7"/>
  <c r="L129" i="7"/>
  <c r="M129" i="7"/>
  <c r="L130" i="7"/>
  <c r="M130" i="7"/>
  <c r="L131" i="7"/>
  <c r="M131" i="7"/>
  <c r="L132" i="7"/>
  <c r="M132" i="7"/>
  <c r="L133" i="7"/>
  <c r="M133" i="7"/>
  <c r="L134" i="7"/>
  <c r="M134" i="7"/>
  <c r="L135" i="7"/>
  <c r="M135" i="7"/>
  <c r="L136" i="7"/>
  <c r="M136" i="7"/>
  <c r="L137" i="7"/>
  <c r="M137" i="7"/>
  <c r="L138" i="7"/>
  <c r="M138" i="7"/>
  <c r="L139" i="7"/>
  <c r="M139" i="7"/>
  <c r="L140" i="7"/>
  <c r="M140" i="7"/>
  <c r="L141" i="7"/>
  <c r="M141" i="7"/>
  <c r="L142" i="7"/>
  <c r="M142" i="7"/>
  <c r="L143" i="7"/>
  <c r="M143" i="7"/>
  <c r="L144" i="7"/>
  <c r="M144" i="7"/>
  <c r="L145" i="7"/>
  <c r="M145" i="7"/>
  <c r="L146" i="7"/>
  <c r="M146" i="7"/>
  <c r="L147" i="7"/>
  <c r="M147" i="7"/>
  <c r="L148" i="7"/>
  <c r="M148" i="7"/>
  <c r="L149" i="7"/>
  <c r="M149" i="7"/>
  <c r="L150" i="7"/>
  <c r="M150" i="7"/>
  <c r="L151" i="7"/>
  <c r="M151" i="7"/>
  <c r="L152" i="7"/>
  <c r="M152" i="7"/>
  <c r="L153" i="7"/>
  <c r="M153" i="7"/>
  <c r="L154" i="7"/>
  <c r="M154" i="7"/>
  <c r="L155" i="7"/>
  <c r="M155" i="7"/>
  <c r="L156" i="7"/>
  <c r="M156" i="7"/>
  <c r="L157" i="7"/>
  <c r="M157" i="7"/>
  <c r="L158" i="7"/>
  <c r="M158" i="7"/>
  <c r="L159" i="7"/>
  <c r="M159" i="7"/>
  <c r="L160" i="7"/>
  <c r="M160" i="7"/>
  <c r="L161" i="7"/>
  <c r="M161" i="7"/>
  <c r="L162" i="7"/>
  <c r="M162" i="7"/>
  <c r="L163" i="7"/>
  <c r="M163" i="7"/>
  <c r="L164" i="7"/>
  <c r="M164" i="7"/>
  <c r="L165" i="7"/>
  <c r="M165" i="7"/>
  <c r="L166" i="7"/>
  <c r="M166" i="7"/>
  <c r="L167" i="7"/>
  <c r="M167" i="7"/>
  <c r="L168" i="7"/>
  <c r="M168" i="7"/>
  <c r="L169" i="7"/>
  <c r="M169" i="7"/>
  <c r="L170" i="7"/>
  <c r="M170" i="7"/>
  <c r="L171" i="7"/>
  <c r="M171" i="7"/>
  <c r="L172" i="7"/>
  <c r="M172" i="7"/>
  <c r="L173" i="7"/>
  <c r="M173" i="7"/>
  <c r="L174" i="7"/>
  <c r="M174" i="7"/>
  <c r="L175" i="7"/>
  <c r="M175" i="7"/>
  <c r="L176" i="7"/>
  <c r="M176" i="7"/>
  <c r="L177" i="7"/>
  <c r="M177" i="7"/>
  <c r="L178" i="7"/>
  <c r="M178" i="7"/>
  <c r="L179" i="7"/>
  <c r="M179" i="7"/>
  <c r="L180" i="7"/>
  <c r="M180" i="7"/>
  <c r="L181" i="7"/>
  <c r="M181" i="7"/>
  <c r="L182" i="7"/>
  <c r="M182" i="7"/>
  <c r="L183" i="7"/>
  <c r="M183" i="7"/>
  <c r="L184" i="7"/>
  <c r="M184" i="7"/>
  <c r="L185" i="7"/>
  <c r="M185" i="7"/>
  <c r="L186" i="7"/>
  <c r="M186" i="7"/>
  <c r="L187" i="7"/>
  <c r="M187" i="7"/>
  <c r="L188" i="7"/>
  <c r="M188" i="7"/>
  <c r="L189" i="7"/>
  <c r="M189" i="7"/>
  <c r="L190" i="7"/>
  <c r="M190" i="7"/>
  <c r="L191" i="7"/>
  <c r="M191" i="7"/>
  <c r="L192" i="7"/>
  <c r="M192" i="7"/>
  <c r="L193" i="7"/>
  <c r="M193" i="7"/>
  <c r="L194" i="7"/>
  <c r="M194" i="7"/>
  <c r="L195" i="7"/>
  <c r="M195" i="7"/>
  <c r="L196" i="7"/>
  <c r="M196" i="7"/>
  <c r="L197" i="7"/>
  <c r="M197" i="7"/>
  <c r="L198" i="7"/>
  <c r="M198" i="7"/>
  <c r="L199" i="7"/>
  <c r="M199" i="7"/>
  <c r="L200" i="7"/>
  <c r="M200" i="7"/>
  <c r="L201" i="7"/>
  <c r="M201" i="7"/>
  <c r="L202" i="7"/>
  <c r="M202" i="7"/>
  <c r="L203" i="7"/>
  <c r="M203" i="7"/>
  <c r="L204" i="7"/>
  <c r="M204" i="7"/>
  <c r="L205" i="7"/>
  <c r="M205" i="7"/>
  <c r="L206" i="7"/>
  <c r="M206" i="7"/>
  <c r="L207" i="7"/>
  <c r="M207" i="7"/>
  <c r="L208" i="7"/>
  <c r="M208" i="7"/>
  <c r="L209" i="7"/>
  <c r="M209" i="7"/>
  <c r="L210" i="7"/>
  <c r="M210" i="7"/>
  <c r="L211" i="7"/>
  <c r="M211" i="7"/>
  <c r="L212" i="7"/>
  <c r="M212" i="7"/>
  <c r="L213" i="7"/>
  <c r="M213" i="7"/>
  <c r="L214" i="7"/>
  <c r="M214" i="7"/>
  <c r="L215" i="7"/>
  <c r="M215" i="7"/>
  <c r="L216" i="7"/>
  <c r="M216" i="7"/>
  <c r="L217" i="7"/>
  <c r="M217" i="7"/>
  <c r="L218" i="7"/>
  <c r="M218" i="7"/>
  <c r="L219" i="7"/>
  <c r="M219" i="7"/>
  <c r="L220" i="7"/>
  <c r="M220" i="7"/>
  <c r="L221" i="7"/>
  <c r="M221" i="7"/>
  <c r="L222" i="7"/>
  <c r="M222" i="7"/>
  <c r="L223" i="7"/>
  <c r="M223" i="7"/>
  <c r="L224" i="7"/>
  <c r="M224" i="7"/>
  <c r="L225" i="7"/>
  <c r="M225" i="7"/>
  <c r="L226" i="7"/>
  <c r="M226" i="7"/>
  <c r="L227" i="7"/>
  <c r="M227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M4" i="7"/>
  <c r="L4" i="7"/>
  <c r="M3" i="7"/>
  <c r="L3" i="7"/>
  <c r="M2" i="7"/>
  <c r="M228" i="7" s="1"/>
  <c r="L2" i="7"/>
  <c r="L228" i="7" s="1"/>
  <c r="O2" i="6"/>
  <c r="O3" i="6"/>
  <c r="O58" i="6" s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N2" i="6"/>
  <c r="N3" i="6"/>
  <c r="N4" i="6"/>
  <c r="N5" i="6"/>
  <c r="N58" i="6" s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O2" i="4"/>
  <c r="O3" i="4"/>
  <c r="O58" i="4" s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N2" i="4"/>
  <c r="N3" i="4"/>
  <c r="N58" i="4" s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" i="5"/>
  <c r="O5" i="5"/>
  <c r="N6" i="5"/>
  <c r="O6" i="5"/>
  <c r="N7" i="5"/>
  <c r="O7" i="5"/>
  <c r="N8" i="5"/>
  <c r="O8" i="5"/>
  <c r="N9" i="5"/>
  <c r="O9" i="5"/>
  <c r="N10" i="5"/>
  <c r="O10" i="5"/>
  <c r="N11" i="5"/>
  <c r="O11" i="5"/>
  <c r="N12" i="5"/>
  <c r="O12" i="5"/>
  <c r="O58" i="5" s="1"/>
  <c r="N13" i="5"/>
  <c r="O13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O4" i="5"/>
  <c r="N4" i="5"/>
  <c r="O3" i="5"/>
  <c r="N3" i="5"/>
  <c r="O2" i="5"/>
  <c r="N2" i="5"/>
  <c r="N58" i="5" s="1"/>
  <c r="N2" i="3"/>
  <c r="N3" i="3"/>
  <c r="N4" i="3"/>
  <c r="N5" i="3"/>
  <c r="N6" i="3"/>
  <c r="N7" i="3"/>
  <c r="N8" i="3"/>
  <c r="N9" i="3"/>
  <c r="N25" i="3" s="1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N2" i="2"/>
  <c r="N3" i="2"/>
  <c r="N4" i="2"/>
  <c r="N5" i="2"/>
  <c r="N6" i="2"/>
  <c r="N7" i="2"/>
  <c r="N8" i="2"/>
  <c r="N9" i="2"/>
  <c r="N25" i="2" s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5" i="2" s="1"/>
  <c r="M18" i="2"/>
  <c r="M19" i="2"/>
  <c r="M20" i="2"/>
  <c r="M21" i="2"/>
  <c r="M22" i="2"/>
  <c r="M23" i="2"/>
  <c r="M24" i="2"/>
  <c r="N2" i="1"/>
  <c r="N3" i="1"/>
  <c r="N4" i="1"/>
  <c r="N5" i="1"/>
  <c r="N6" i="1"/>
  <c r="N7" i="1"/>
  <c r="N8" i="1"/>
  <c r="N9" i="1"/>
  <c r="N25" i="1" s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M2" i="1"/>
  <c r="M25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I13" i="9"/>
  <c r="I23" i="9"/>
  <c r="I40" i="9"/>
  <c r="I50" i="9"/>
  <c r="I94" i="9"/>
  <c r="I114" i="9"/>
  <c r="I131" i="9"/>
  <c r="I228" i="9" s="1"/>
  <c r="I135" i="9"/>
  <c r="I169" i="9"/>
  <c r="I13" i="8"/>
  <c r="I23" i="8"/>
  <c r="I228" i="8" s="1"/>
  <c r="I40" i="8"/>
  <c r="I47" i="8"/>
  <c r="I112" i="8"/>
  <c r="I132" i="8"/>
  <c r="I135" i="8"/>
  <c r="I170" i="8"/>
  <c r="I165" i="7"/>
  <c r="I130" i="7"/>
  <c r="I112" i="7"/>
  <c r="I100" i="7"/>
  <c r="I47" i="7"/>
  <c r="I42" i="7"/>
  <c r="I23" i="7"/>
  <c r="I13" i="7"/>
  <c r="I228" i="7" s="1"/>
  <c r="K58" i="6"/>
  <c r="K58" i="5"/>
  <c r="K58" i="4"/>
  <c r="J25" i="3"/>
  <c r="J25" i="2"/>
  <c r="J25" i="1"/>
  <c r="P228" i="9"/>
  <c r="Q228" i="9"/>
  <c r="R228" i="9"/>
  <c r="S228" i="9"/>
  <c r="T228" i="9"/>
  <c r="U228" i="9"/>
  <c r="V228" i="9"/>
  <c r="C228" i="9"/>
  <c r="E228" i="9"/>
  <c r="F228" i="9"/>
  <c r="G228" i="9"/>
  <c r="H228" i="9"/>
  <c r="J228" i="9"/>
  <c r="K228" i="9"/>
  <c r="N228" i="9"/>
  <c r="O228" i="9"/>
  <c r="B228" i="9"/>
  <c r="P228" i="8"/>
  <c r="Q228" i="8"/>
  <c r="R228" i="8"/>
  <c r="S228" i="8"/>
  <c r="T228" i="8"/>
  <c r="U228" i="8"/>
  <c r="V228" i="8"/>
  <c r="C228" i="8"/>
  <c r="E228" i="8"/>
  <c r="F228" i="8"/>
  <c r="G228" i="8"/>
  <c r="H228" i="8"/>
  <c r="J228" i="8"/>
  <c r="K228" i="8"/>
  <c r="N228" i="8"/>
  <c r="O228" i="8"/>
  <c r="B228" i="8"/>
  <c r="C228" i="7"/>
  <c r="E228" i="7"/>
  <c r="F228" i="7"/>
  <c r="G228" i="7"/>
  <c r="H228" i="7"/>
  <c r="J228" i="7"/>
  <c r="K228" i="7"/>
  <c r="N228" i="7"/>
  <c r="O228" i="7"/>
  <c r="P228" i="7"/>
  <c r="Q228" i="7"/>
  <c r="R228" i="7"/>
  <c r="S228" i="7"/>
  <c r="T228" i="7"/>
  <c r="U228" i="7"/>
  <c r="V228" i="7"/>
  <c r="B228" i="7"/>
  <c r="Y3" i="9"/>
  <c r="X3" i="9"/>
  <c r="W3" i="9"/>
  <c r="X3" i="7"/>
  <c r="Y3" i="7"/>
  <c r="W3" i="7"/>
  <c r="X3" i="8"/>
  <c r="Y3" i="8"/>
  <c r="W3" i="8"/>
  <c r="H58" i="6"/>
  <c r="H58" i="5"/>
  <c r="H58" i="4"/>
  <c r="G25" i="3"/>
  <c r="G25" i="2"/>
  <c r="G25" i="1"/>
  <c r="AA59" i="6"/>
  <c r="AA58" i="6"/>
  <c r="D58" i="6"/>
  <c r="F58" i="6"/>
  <c r="G58" i="6"/>
  <c r="I58" i="6"/>
  <c r="J58" i="6"/>
  <c r="L58" i="6"/>
  <c r="M58" i="6"/>
  <c r="P58" i="6"/>
  <c r="Q58" i="6"/>
  <c r="R58" i="6"/>
  <c r="S58" i="6"/>
  <c r="T58" i="6"/>
  <c r="U58" i="6"/>
  <c r="V58" i="6"/>
  <c r="W58" i="6"/>
  <c r="AA59" i="5"/>
  <c r="AA58" i="5"/>
  <c r="D58" i="5"/>
  <c r="F58" i="5"/>
  <c r="G58" i="5"/>
  <c r="I58" i="5"/>
  <c r="J58" i="5"/>
  <c r="L58" i="5"/>
  <c r="M58" i="5"/>
  <c r="P58" i="5"/>
  <c r="Q58" i="5"/>
  <c r="R58" i="5"/>
  <c r="S58" i="5"/>
  <c r="T58" i="5"/>
  <c r="U58" i="5"/>
  <c r="V58" i="5"/>
  <c r="W58" i="5"/>
  <c r="AE58" i="5"/>
  <c r="AA59" i="4"/>
  <c r="AA58" i="4"/>
  <c r="S58" i="4"/>
  <c r="T58" i="4"/>
  <c r="U58" i="4"/>
  <c r="V58" i="4"/>
  <c r="W58" i="4"/>
  <c r="D58" i="4"/>
  <c r="F58" i="4"/>
  <c r="G58" i="4"/>
  <c r="I58" i="4"/>
  <c r="J58" i="4"/>
  <c r="L58" i="4"/>
  <c r="M58" i="4"/>
  <c r="P58" i="4"/>
  <c r="Q58" i="4"/>
  <c r="R58" i="4"/>
  <c r="Z26" i="3"/>
  <c r="Z25" i="3"/>
  <c r="C25" i="3"/>
  <c r="E25" i="3"/>
  <c r="F25" i="3"/>
  <c r="H25" i="3"/>
  <c r="I25" i="3"/>
  <c r="K25" i="3"/>
  <c r="L25" i="3"/>
  <c r="O25" i="3"/>
  <c r="P25" i="3"/>
  <c r="Q25" i="3"/>
  <c r="R25" i="3"/>
  <c r="S25" i="3"/>
  <c r="T25" i="3"/>
  <c r="U25" i="3"/>
  <c r="V25" i="3"/>
  <c r="Z26" i="2"/>
  <c r="Z25" i="2"/>
  <c r="C25" i="2"/>
  <c r="E25" i="2"/>
  <c r="F25" i="2"/>
  <c r="H25" i="2"/>
  <c r="I25" i="2"/>
  <c r="K25" i="2"/>
  <c r="L25" i="2"/>
  <c r="O25" i="2"/>
  <c r="P25" i="2"/>
  <c r="Q25" i="2"/>
  <c r="R25" i="2"/>
  <c r="S25" i="2"/>
  <c r="T25" i="2"/>
  <c r="U25" i="2"/>
  <c r="V25" i="2"/>
  <c r="Z26" i="1"/>
  <c r="Z25" i="1"/>
  <c r="C25" i="1"/>
  <c r="E25" i="1"/>
  <c r="F25" i="1"/>
  <c r="H25" i="1"/>
  <c r="I25" i="1"/>
  <c r="K25" i="1"/>
  <c r="L25" i="1"/>
  <c r="O25" i="1"/>
  <c r="P25" i="1"/>
  <c r="Q25" i="1"/>
  <c r="R25" i="1"/>
  <c r="S25" i="1"/>
  <c r="T25" i="1"/>
  <c r="U25" i="1"/>
  <c r="V25" i="1"/>
  <c r="AE58" i="6"/>
  <c r="C58" i="6"/>
  <c r="C58" i="5"/>
  <c r="C58" i="4"/>
  <c r="B25" i="3"/>
  <c r="B25" i="2"/>
  <c r="B25" i="1"/>
</calcChain>
</file>

<file path=xl/sharedStrings.xml><?xml version="1.0" encoding="utf-8"?>
<sst xmlns="http://schemas.openxmlformats.org/spreadsheetml/2006/main" count="1221" uniqueCount="302">
  <si>
    <t>Ship Class</t>
  </si>
  <si>
    <t>Number of Vessels</t>
  </si>
  <si>
    <t>CO2 (tonnes)</t>
  </si>
  <si>
    <t>BC (tonnes)</t>
  </si>
  <si>
    <t>CH4 (tonnes)</t>
  </si>
  <si>
    <t>N2O (tonnes)</t>
  </si>
  <si>
    <t>NOx (tonnes)</t>
  </si>
  <si>
    <t>SOx (tonnes)</t>
  </si>
  <si>
    <t>CO (tonnes)</t>
  </si>
  <si>
    <t>NMVOC (tonnes)</t>
  </si>
  <si>
    <t>Distillate Fuel Consumption (tonnes)</t>
  </si>
  <si>
    <t>Residual Fuel Consumption (tonnes)</t>
  </si>
  <si>
    <t>LNG Fuel Consumption (tonnes)</t>
  </si>
  <si>
    <t>Total Fuel Consumption (tonnes)</t>
  </si>
  <si>
    <t>SOG to Design Speed Ratio</t>
  </si>
  <si>
    <t>bulk carrier</t>
  </si>
  <si>
    <t>chemical tanker</t>
  </si>
  <si>
    <t>container</t>
  </si>
  <si>
    <t>cruise</t>
  </si>
  <si>
    <t>ferry-pax only</t>
  </si>
  <si>
    <t>ferry-ro-pax</t>
  </si>
  <si>
    <t>general cargo</t>
  </si>
  <si>
    <t>liquefied gas tanker</t>
  </si>
  <si>
    <t>miscellaneous-fishing</t>
  </si>
  <si>
    <t>miscellaneous-other</t>
  </si>
  <si>
    <t>naval ship</t>
  </si>
  <si>
    <t>non propelled</t>
  </si>
  <si>
    <t>non ship</t>
  </si>
  <si>
    <t>offshore</t>
  </si>
  <si>
    <t>oil tanker</t>
  </si>
  <si>
    <t>other liquid tankers</t>
  </si>
  <si>
    <t>refrigerated bulk</t>
  </si>
  <si>
    <t>roro</t>
  </si>
  <si>
    <t>service-other</t>
  </si>
  <si>
    <t>service-tug</t>
  </si>
  <si>
    <t>vehicle</t>
  </si>
  <si>
    <t>yacht</t>
  </si>
  <si>
    <t>Capacity Bin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</si>
  <si>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</si>
  <si>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</si>
  <si>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</si>
  <si>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</si>
  <si>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</si>
  <si>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</si>
  <si>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</si>
  <si>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</si>
  <si>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</si>
  <si>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</si>
  <si>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</si>
  <si>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</si>
  <si>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</si>
  <si>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</si>
  <si>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</si>
  <si>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</si>
  <si>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</si>
  <si>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</si>
  <si>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</si>
  <si>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</si>
  <si>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</si>
  <si>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</si>
  <si>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</si>
  <si>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</si>
  <si>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</si>
  <si>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</si>
  <si>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</si>
  <si>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</si>
  <si>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</si>
  <si>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</si>
  <si>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</si>
  <si>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</si>
  <si>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</si>
  <si>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</si>
  <si>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</si>
  <si>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</si>
  <si>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</si>
  <si>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</si>
  <si>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Chile</t>
  </si>
  <si>
    <t>Colombia</t>
  </si>
  <si>
    <t>Comoros</t>
  </si>
  <si>
    <t>Congo</t>
  </si>
  <si>
    <t>Congo (Democratic Republic)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</si>
  <si>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</si>
  <si>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</si>
  <si>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</si>
  <si>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</si>
  <si>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</si>
  <si>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</si>
  <si>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</si>
  <si>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</si>
  <si>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</si>
  <si>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Denmark (Dis)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</si>
  <si>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</si>
  <si>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</si>
  <si>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</si>
  <si>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</si>
  <si>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</si>
  <si>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</si>
  <si>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</si>
  <si>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</si>
  <si>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</si>
  <si>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</si>
  <si>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</si>
  <si>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Faeroes (Fas)</t>
  </si>
  <si>
    <t>Falkland Islands</t>
  </si>
  <si>
    <t>Faroe Islands</t>
  </si>
  <si>
    <t>Fiji</t>
  </si>
  <si>
    <t>Finland</t>
  </si>
  <si>
    <t>Flag Not Required</t>
  </si>
  <si>
    <t>France</t>
  </si>
  <si>
    <t>France (Fis)</t>
  </si>
  <si>
    <t>French Antarctic Territory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</si>
  <si>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</si>
  <si>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</si>
  <si>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</si>
  <si>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</si>
  <si>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</si>
  <si>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</si>
  <si>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</si>
  <si>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</si>
  <si>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</si>
  <si>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Guernsey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</si>
  <si>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</si>
  <si>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</si>
  <si>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</si>
  <si>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</si>
  <si>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</si>
  <si>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</si>
  <si>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</si>
  <si>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</si>
  <si>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</si>
  <si>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</si>
  <si>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</si>
  <si>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</si>
  <si>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Irish Republic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</si>
  <si>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</si>
  <si>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</si>
  <si>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</si>
  <si>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</si>
  <si>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</si>
  <si>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</si>
  <si>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</si>
  <si>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</si>
  <si>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</si>
  <si>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</si>
  <si>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North</t>
  </si>
  <si>
    <t>Korea, South</t>
  </si>
  <si>
    <t>Kuwait</t>
  </si>
  <si>
    <t>Kyrgyz Republic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</si>
  <si>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</si>
  <si>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</si>
  <si>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</si>
  <si>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</si>
  <si>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</si>
  <si>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</si>
  <si>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</si>
  <si>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</si>
  <si>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</si>
  <si>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</si>
  <si>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</si>
  <si>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</si>
  <si>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</si>
  <si>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</si>
  <si>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</si>
  <si>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</si>
  <si>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</si>
  <si>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</si>
  <si>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</si>
  <si>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</si>
  <si>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</si>
  <si>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</si>
  <si>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</si>
  <si>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</si>
  <si>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</si>
  <si>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</si>
  <si>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</si>
  <si>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</si>
  <si>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</si>
  <si>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</si>
  <si>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</si>
  <si>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Netherlands</t>
  </si>
  <si>
    <t>New Zealand</t>
  </si>
  <si>
    <t>Nicaragua</t>
  </si>
  <si>
    <t>Niger</t>
  </si>
  <si>
    <t>Nigeria</t>
  </si>
  <si>
    <t>Niue</t>
  </si>
  <si>
    <t>Norway</t>
  </si>
  <si>
    <t>Norway (Nis)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</si>
  <si>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</si>
  <si>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</si>
  <si>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</si>
  <si>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</si>
  <si>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</si>
  <si>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</si>
  <si>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</si>
  <si>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</si>
  <si>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</si>
  <si>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</si>
  <si>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</si>
  <si>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Portugal (Mar)</t>
  </si>
  <si>
    <t>Qatar</t>
  </si>
  <si>
    <t>Romania</t>
  </si>
  <si>
    <t>Russia</t>
  </si>
  <si>
    <t>Rwanda</t>
  </si>
  <si>
    <t>Saint Lucia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</si>
  <si>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</si>
  <si>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</si>
  <si>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</si>
  <si>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</si>
  <si>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</si>
  <si>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</si>
  <si>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</si>
  <si>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</si>
  <si>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</si>
  <si>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</si>
  <si>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</si>
  <si>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</si>
  <si>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</si>
  <si>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</si>
  <si>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</si>
  <si>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</si>
  <si>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</si>
  <si>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Spain (Csr)</t>
  </si>
  <si>
    <t>Sri Lanka</t>
  </si>
  <si>
    <t>St Helena</t>
  </si>
  <si>
    <t>St Kitts &amp; Nevis</t>
  </si>
  <si>
    <t>St Vincent &amp; The Grenadines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</si>
  <si>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</si>
  <si>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</si>
  <si>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</si>
  <si>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</si>
  <si>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</si>
  <si>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</si>
  <si>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</si>
  <si>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</si>
  <si>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Tanzania (Sumatra)</t>
  </si>
  <si>
    <t>Tanzania (Zanzibar)</t>
  </si>
  <si>
    <t>Thailand</t>
  </si>
  <si>
    <t>Togo</t>
  </si>
  <si>
    <t>Tonga</t>
  </si>
  <si>
    <t>Trinidad &amp; Tobago</t>
  </si>
  <si>
    <t>Tunisia</t>
  </si>
  <si>
    <t>Turkey</t>
  </si>
  <si>
    <t>Turkmenistan</t>
  </si>
  <si>
    <t>Turks &amp; Caicos Islands</t>
  </si>
  <si>
    <t>Tuvalu</t>
  </si>
  <si>
    <t>Uganda</t>
  </si>
  <si>
    <t>Ukraine</t>
  </si>
  <si>
    <t>United Arab Emirates</t>
  </si>
  <si>
    <t>United Kingdom</t>
  </si>
  <si>
    <t>United States Of America</t>
  </si>
  <si>
    <t>United States of America - United States Virgin Islands</t>
  </si>
  <si>
    <t>Unknown</t>
  </si>
  <si>
    <t>Unknown Flag State</t>
  </si>
  <si>
    <t>Uruguay</t>
  </si>
  <si>
    <t>Uzbekistan</t>
  </si>
  <si>
    <t>Vanuatu</t>
  </si>
  <si>
    <t>Vatican City State</t>
  </si>
  <si>
    <t>Venezuela</t>
  </si>
  <si>
    <t>Vietnam</t>
  </si>
  <si>
    <t>Virgin Islands, British</t>
  </si>
  <si>
    <t>Yemen</t>
  </si>
  <si>
    <t>Montserrat</t>
  </si>
  <si>
    <t>Nepal</t>
  </si>
  <si>
    <t>Zambia</t>
  </si>
  <si>
    <t>Zimbabwe</t>
  </si>
  <si>
    <t>St Lucia</t>
  </si>
  <si>
    <t xml:space="preserve">Ave Cruising LF </t>
  </si>
  <si>
    <t>Ave Cruising SOG (knots)</t>
  </si>
  <si>
    <t>Total Deadweight (tonnes)</t>
  </si>
  <si>
    <t>CO2 by Ship Class (tonnes)</t>
  </si>
  <si>
    <t>Flag Name</t>
  </si>
  <si>
    <t>-</t>
  </si>
  <si>
    <t>**Unknown ship class refers to ships in Type 2 Data</t>
  </si>
  <si>
    <t>uknown ship class**</t>
  </si>
  <si>
    <r>
      <t>*Arranged in descending order of CO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emissions by Ship Class in 2013</t>
    </r>
  </si>
  <si>
    <r>
      <t>*Arranged in descending order of CO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emissions by Ship Class in 2014</t>
    </r>
  </si>
  <si>
    <r>
      <t>*Arranged in descending order of CO</t>
    </r>
    <r>
      <rPr>
        <vertAlign val="sub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 xml:space="preserve"> emissions by Ship Class in 2013</t>
    </r>
  </si>
  <si>
    <r>
      <t>*Arranged in descending order of CO</t>
    </r>
    <r>
      <rPr>
        <vertAlign val="sub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 xml:space="preserve"> emissions by Ship Class in 2015</t>
    </r>
  </si>
  <si>
    <r>
      <t>*Arranged in descending order of CO</t>
    </r>
    <r>
      <rPr>
        <vertAlign val="sub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 xml:space="preserve"> emissions by Flag State in 2013</t>
    </r>
  </si>
  <si>
    <r>
      <t>*Arranged in descending order of CO</t>
    </r>
    <r>
      <rPr>
        <vertAlign val="sub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 xml:space="preserve"> emissions by Flag State in 2014</t>
    </r>
  </si>
  <si>
    <r>
      <t>*Arranged in descending order of CO</t>
    </r>
    <r>
      <rPr>
        <vertAlign val="sub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 xml:space="preserve"> emissions by Flag State in 2015</t>
    </r>
  </si>
  <si>
    <t>TOTAL</t>
  </si>
  <si>
    <r>
      <t>*Arranged in descending order of CO</t>
    </r>
    <r>
      <rPr>
        <vertAlign val="sub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 xml:space="preserve"> emissions by Ship Class in 2014</t>
    </r>
  </si>
  <si>
    <t>Transport Work in terms of dwt-nm</t>
  </si>
  <si>
    <t>Transport Work in terms of GT-nm</t>
  </si>
  <si>
    <t>**Transport work  includes both "dwt-nm" and "GT-nm" based on ship class</t>
  </si>
  <si>
    <t>ME Installed Power (kW)</t>
  </si>
  <si>
    <t>China</t>
  </si>
  <si>
    <t xml:space="preserve">         China, People's Republic Of</t>
  </si>
  <si>
    <t xml:space="preserve">         Hong Kong, China </t>
  </si>
  <si>
    <t xml:space="preserve">         Chinese Taipei</t>
  </si>
  <si>
    <t>Distance Travelled (nm)</t>
  </si>
  <si>
    <t>Operating Hours</t>
  </si>
  <si>
    <t>PM (tonnes)</t>
  </si>
  <si>
    <t>CO2-eq 20 Years (tonnes)</t>
  </si>
  <si>
    <t>CO2-eq 100 Years (tonnes)</t>
  </si>
  <si>
    <t>***CO2 intensity will not match CO2 emissions, because intensity is only calculated during the cruising phase</t>
  </si>
  <si>
    <t xml:space="preserve">Gross Tonnage (gt) </t>
  </si>
  <si>
    <t xml:space="preserve"> CO2 Intensity  (gCO2/dwt-nm or gCO2/gt-nm)</t>
  </si>
  <si>
    <t>CO2-eq 20 Year Intensity        (gCO2/dwt-nm or gCO2/gt-nm)</t>
  </si>
  <si>
    <t xml:space="preserve"> CO2-eq 100 Year Intensity    (gCO2/dwt-nm or gCO2/gt-nm)</t>
  </si>
  <si>
    <t xml:space="preserve"> Transport Supply          (10^12 dwt-nm or gt-nm)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</si>
</sst>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vertAlign val="subscript"/>
      <sz val="10"/>
      <color rgb="FF000000"/>
      <name val="Times New Roman"/>
      <family val="1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F2DCDB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1" xfId="0" applyBorder="1"/>
    <xf numFmtId="165" fontId="0" fillId="0" borderId="1" xfId="3" applyNumberFormat="1" applyFont="1" applyBorder="1"/>
    <xf numFmtId="165" fontId="0" fillId="0" borderId="1" xfId="3" applyNumberFormat="1" applyFont="1" applyBorder="1" applyAlignment="1">
      <alignment horizontal="right"/>
    </xf>
    <xf numFmtId="164" fontId="0" fillId="0" borderId="1" xfId="3" applyFont="1" applyBorder="1" applyAlignment="1">
      <alignment horizontal="right"/>
    </xf>
    <xf numFmtId="164" fontId="0" fillId="0" borderId="1" xfId="3" applyNumberFormat="1" applyFont="1" applyBorder="1" applyAlignment="1">
      <alignment horizontal="right"/>
    </xf>
    <xf numFmtId="0" fontId="0" fillId="0" borderId="0" xfId="0" applyAlignment="1">
      <alignment wrapText="1"/>
    </xf>
    <xf numFmtId="164" fontId="0" fillId="0" borderId="1" xfId="3" applyFont="1" applyBorder="1" applyAlignment="1">
      <alignment horizontal="right" wrapText="1"/>
    </xf>
    <xf numFmtId="164" fontId="0" fillId="0" borderId="1" xfId="3" applyFont="1" applyBorder="1" applyAlignment="1">
      <alignment wrapText="1"/>
    </xf>
    <xf numFmtId="0" fontId="0" fillId="0" borderId="0" xfId="0" applyAlignment="1">
      <alignment horizontal="center"/>
    </xf>
    <xf numFmtId="164" fontId="0" fillId="0" borderId="1" xfId="3" applyNumberFormat="1" applyFont="1" applyBorder="1" applyAlignment="1">
      <alignment wrapText="1"/>
    </xf>
    <xf numFmtId="164" fontId="0" fillId="0" borderId="1" xfId="3" applyNumberFormat="1" applyFont="1" applyBorder="1"/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right"/>
    </xf>
    <xf numFmtId="165" fontId="0" fillId="0" borderId="0" xfId="3" applyNumberFormat="1" applyFont="1"/>
    <xf numFmtId="164" fontId="0" fillId="0" borderId="0" xfId="3" applyNumberFormat="1" applyFont="1"/>
    <xf numFmtId="164" fontId="0" fillId="0" borderId="0" xfId="3" applyNumberFormat="1" applyFont="1" applyAlignment="1">
      <alignment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right" vertical="top"/>
    </xf>
    <xf numFmtId="165" fontId="0" fillId="0" borderId="1" xfId="3" applyNumberFormat="1" applyFont="1" applyBorder="1" applyAlignment="1">
      <alignment horizontal="right" vertical="top"/>
    </xf>
    <xf numFmtId="164" fontId="0" fillId="0" borderId="1" xfId="3" applyNumberFormat="1" applyFont="1" applyBorder="1" applyAlignment="1">
      <alignment horizontal="right" vertical="top"/>
    </xf>
    <xf numFmtId="0" fontId="0" fillId="0" borderId="0" xfId="0" applyBorder="1"/>
    <xf numFmtId="164" fontId="0" fillId="0" borderId="0" xfId="3" applyNumberFormat="1" applyFont="1" applyBorder="1" applyAlignment="1">
      <alignment wrapText="1"/>
    </xf>
    <xf numFmtId="164" fontId="0" fillId="0" borderId="0" xfId="3" applyNumberFormat="1" applyFont="1" applyBorder="1" applyAlignment="1">
      <alignment horizontal="right" wrapText="1"/>
    </xf>
    <xf numFmtId="164" fontId="0" fillId="0" borderId="0" xfId="3" applyNumberFormat="1" applyFont="1" applyBorder="1" applyAlignment="1">
      <alignment horizontal="right"/>
    </xf>
    <xf numFmtId="164" fontId="0" fillId="0" borderId="0" xfId="3" applyNumberFormat="1" applyFont="1" applyBorder="1"/>
    <xf numFmtId="165" fontId="0" fillId="0" borderId="0" xfId="3" applyNumberFormat="1" applyFont="1" applyBorder="1"/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right" vertical="center" wrapText="1"/>
    </xf>
    <xf numFmtId="165" fontId="5" fillId="2" borderId="1" xfId="3" applyNumberFormat="1" applyFont="1" applyFill="1" applyBorder="1" applyAlignment="1">
      <alignment horizontal="right" vertical="center" wrapText="1"/>
    </xf>
    <xf numFmtId="164" fontId="5" fillId="2" borderId="1" xfId="3" applyNumberFormat="1" applyFont="1" applyFill="1" applyBorder="1" applyAlignment="1">
      <alignment horizontal="right" vertical="center" wrapText="1"/>
    </xf>
    <xf numFmtId="165" fontId="5" fillId="2" borderId="2" xfId="3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/>
    </xf>
    <xf numFmtId="0" fontId="6" fillId="2" borderId="0" xfId="0" applyFont="1" applyFill="1"/>
    <xf numFmtId="0" fontId="0" fillId="0" borderId="3" xfId="0" applyBorder="1"/>
    <xf numFmtId="165" fontId="0" fillId="0" borderId="3" xfId="3" applyNumberFormat="1" applyFont="1" applyBorder="1" applyAlignment="1">
      <alignment horizontal="right"/>
    </xf>
    <xf numFmtId="164" fontId="0" fillId="0" borderId="3" xfId="3" applyFont="1" applyBorder="1" applyAlignment="1">
      <alignment horizontal="right"/>
    </xf>
    <xf numFmtId="164" fontId="0" fillId="0" borderId="3" xfId="3" applyFont="1" applyBorder="1" applyAlignment="1">
      <alignment wrapText="1"/>
    </xf>
    <xf numFmtId="164" fontId="0" fillId="0" borderId="3" xfId="3" applyFont="1" applyBorder="1" applyAlignment="1">
      <alignment horizontal="right" wrapText="1"/>
    </xf>
    <xf numFmtId="0" fontId="0" fillId="0" borderId="1" xfId="3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" fillId="0" borderId="1" xfId="0" applyFont="1" applyFill="1" applyBorder="1"/>
    <xf numFmtId="165" fontId="1" fillId="0" borderId="1" xfId="3" applyNumberFormat="1" applyFont="1" applyBorder="1"/>
    <xf numFmtId="165" fontId="1" fillId="0" borderId="0" xfId="3" applyNumberFormat="1" applyFont="1" applyBorder="1"/>
    <xf numFmtId="165" fontId="1" fillId="0" borderId="1" xfId="3" applyNumberFormat="1" applyFont="1" applyFill="1" applyBorder="1"/>
    <xf numFmtId="164" fontId="12" fillId="3" borderId="1" xfId="0" applyNumberFormat="1" applyFont="1" applyFill="1" applyBorder="1" applyAlignment="1">
      <alignment horizontal="right" vertical="center" wrapText="1"/>
    </xf>
    <xf numFmtId="0" fontId="12" fillId="3" borderId="4" xfId="0" applyFont="1" applyFill="1" applyBorder="1" applyAlignment="1">
      <alignment horizontal="right" vertical="center" wrapText="1"/>
    </xf>
    <xf numFmtId="164" fontId="0" fillId="4" borderId="1" xfId="3" applyFont="1" applyFill="1" applyBorder="1" applyAlignment="1">
      <alignment horizontal="right"/>
    </xf>
    <xf numFmtId="164" fontId="4" fillId="4" borderId="1" xfId="3" applyFont="1" applyFill="1" applyBorder="1" applyAlignment="1">
      <alignment wrapText="1"/>
    </xf>
    <xf numFmtId="164" fontId="4" fillId="4" borderId="1" xfId="3" applyFont="1" applyFill="1" applyBorder="1" applyAlignment="1">
      <alignment horizontal="right" wrapText="1"/>
    </xf>
    <xf numFmtId="164" fontId="4" fillId="4" borderId="1" xfId="3" applyFont="1" applyFill="1" applyBorder="1" applyAlignment="1">
      <alignment horizontal="right"/>
    </xf>
    <xf numFmtId="164" fontId="0" fillId="4" borderId="1" xfId="3" applyFont="1" applyFill="1" applyBorder="1" applyAlignment="1">
      <alignment wrapText="1"/>
    </xf>
    <xf numFmtId="164" fontId="0" fillId="4" borderId="1" xfId="3" applyFont="1" applyFill="1" applyBorder="1" applyAlignment="1">
      <alignment horizontal="right" wrapText="1"/>
    </xf>
    <xf numFmtId="164" fontId="0" fillId="5" borderId="1" xfId="3" applyFont="1" applyFill="1" applyBorder="1" applyAlignment="1">
      <alignment horizontal="right"/>
    </xf>
    <xf numFmtId="164" fontId="0" fillId="5" borderId="1" xfId="3" applyFont="1" applyFill="1" applyBorder="1" applyAlignment="1">
      <alignment wrapText="1"/>
    </xf>
    <xf numFmtId="164" fontId="0" fillId="5" borderId="1" xfId="3" applyFont="1" applyFill="1" applyBorder="1" applyAlignment="1">
      <alignment horizontal="right" wrapText="1"/>
    </xf>
    <xf numFmtId="164" fontId="4" fillId="5" borderId="1" xfId="3" applyFont="1" applyFill="1" applyBorder="1" applyAlignment="1">
      <alignment wrapText="1"/>
    </xf>
    <xf numFmtId="165" fontId="1" fillId="5" borderId="1" xfId="3" applyNumberFormat="1" applyFont="1" applyFill="1" applyBorder="1" applyAlignment="1">
      <alignment vertical="center"/>
    </xf>
    <xf numFmtId="165" fontId="1" fillId="4" borderId="6" xfId="3" applyNumberFormat="1" applyFont="1" applyFill="1" applyBorder="1" applyAlignment="1">
      <alignment vertical="center"/>
    </xf>
    <xf numFmtId="164" fontId="0" fillId="5" borderId="3" xfId="3" applyFont="1" applyFill="1" applyBorder="1" applyAlignment="1">
      <alignment horizontal="right"/>
    </xf>
    <xf numFmtId="165" fontId="1" fillId="0" borderId="0" xfId="3" applyNumberFormat="1" applyFont="1" applyBorder="1" applyAlignment="1">
      <alignment horizontal="center"/>
    </xf>
    <xf numFmtId="165" fontId="1" fillId="4" borderId="1" xfId="3" applyNumberFormat="1" applyFont="1" applyFill="1" applyBorder="1" applyAlignment="1">
      <alignment vertical="center"/>
    </xf>
    <xf numFmtId="165" fontId="1" fillId="0" borderId="4" xfId="3" applyNumberFormat="1" applyFont="1" applyBorder="1" applyAlignment="1">
      <alignment horizontal="center"/>
    </xf>
    <xf numFmtId="164" fontId="0" fillId="5" borderId="1" xfId="3" applyNumberFormat="1" applyFont="1" applyFill="1" applyBorder="1" applyAlignment="1">
      <alignment horizontal="right" vertical="top"/>
    </xf>
    <xf numFmtId="164" fontId="0" fillId="5" borderId="1" xfId="3" applyNumberFormat="1" applyFont="1" applyFill="1" applyBorder="1" applyAlignment="1">
      <alignment wrapText="1"/>
    </xf>
    <xf numFmtId="164" fontId="0" fillId="5" borderId="1" xfId="3" applyNumberFormat="1" applyFont="1" applyFill="1" applyBorder="1" applyAlignment="1">
      <alignment horizontal="right" wrapText="1"/>
    </xf>
    <xf numFmtId="164" fontId="0" fillId="5" borderId="1" xfId="3" applyNumberFormat="1" applyFont="1" applyFill="1" applyBorder="1" applyAlignment="1">
      <alignment horizontal="right"/>
    </xf>
    <xf numFmtId="164" fontId="0" fillId="5" borderId="1" xfId="3" applyNumberFormat="1" applyFont="1" applyFill="1" applyBorder="1"/>
    <xf numFmtId="164" fontId="0" fillId="4" borderId="1" xfId="3" applyNumberFormat="1" applyFont="1" applyFill="1" applyBorder="1" applyAlignment="1">
      <alignment wrapText="1"/>
    </xf>
    <xf numFmtId="164" fontId="0" fillId="4" borderId="1" xfId="3" applyNumberFormat="1" applyFont="1" applyFill="1" applyBorder="1"/>
    <xf numFmtId="0" fontId="0" fillId="0" borderId="0" xfId="0" applyFill="1" applyBorder="1"/>
    <xf numFmtId="0" fontId="12" fillId="3" borderId="1" xfId="0" applyFont="1" applyFill="1" applyBorder="1" applyAlignment="1">
      <alignment horizontal="right" vertical="center" wrapText="1"/>
    </xf>
    <xf numFmtId="0" fontId="14" fillId="0" borderId="1" xfId="0" applyFont="1" applyBorder="1"/>
    <xf numFmtId="165" fontId="14" fillId="0" borderId="1" xfId="3" applyNumberFormat="1" applyFont="1" applyBorder="1" applyAlignment="1">
      <alignment horizontal="right"/>
    </xf>
    <xf numFmtId="164" fontId="14" fillId="0" borderId="1" xfId="3" applyNumberFormat="1" applyFont="1" applyBorder="1" applyAlignment="1">
      <alignment horizontal="right"/>
    </xf>
    <xf numFmtId="164" fontId="14" fillId="0" borderId="0" xfId="3" applyNumberFormat="1" applyFont="1" applyBorder="1" applyAlignment="1">
      <alignment wrapText="1"/>
    </xf>
    <xf numFmtId="164" fontId="14" fillId="0" borderId="0" xfId="3" applyNumberFormat="1" applyFont="1" applyBorder="1" applyAlignment="1">
      <alignment horizontal="right" wrapText="1"/>
    </xf>
    <xf numFmtId="164" fontId="14" fillId="0" borderId="0" xfId="3" applyNumberFormat="1" applyFont="1" applyBorder="1" applyAlignment="1">
      <alignment horizontal="right"/>
    </xf>
    <xf numFmtId="164" fontId="14" fillId="0" borderId="0" xfId="3" applyNumberFormat="1" applyFont="1" applyBorder="1"/>
    <xf numFmtId="165" fontId="14" fillId="0" borderId="0" xfId="3" applyNumberFormat="1" applyFont="1" applyBorder="1"/>
    <xf numFmtId="0" fontId="14" fillId="0" borderId="0" xfId="0" applyFont="1"/>
    <xf numFmtId="165" fontId="14" fillId="0" borderId="1" xfId="3" applyNumberFormat="1" applyFont="1" applyBorder="1"/>
    <xf numFmtId="164" fontId="14" fillId="0" borderId="1" xfId="3" applyNumberFormat="1" applyFont="1" applyBorder="1"/>
    <xf numFmtId="0" fontId="6" fillId="0" borderId="0" xfId="0" applyFont="1" applyFill="1"/>
    <xf numFmtId="0" fontId="13" fillId="0" borderId="0" xfId="0" applyFont="1"/>
    <xf numFmtId="0" fontId="13" fillId="0" borderId="0" xfId="0" applyFont="1" applyAlignment="1">
      <alignment wrapText="1"/>
    </xf>
    <xf numFmtId="165" fontId="13" fillId="0" borderId="1" xfId="3" applyNumberFormat="1" applyFont="1" applyBorder="1"/>
    <xf numFmtId="0" fontId="15" fillId="0" borderId="0" xfId="0" applyFont="1" applyAlignment="1">
      <alignment vertical="center"/>
    </xf>
    <xf numFmtId="165" fontId="16" fillId="0" borderId="1" xfId="3" applyNumberFormat="1" applyFont="1" applyBorder="1"/>
    <xf numFmtId="165" fontId="10" fillId="0" borderId="0" xfId="3" applyNumberFormat="1" applyFont="1" applyAlignment="1">
      <alignment vertical="center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165" fontId="1" fillId="0" borderId="3" xfId="3" applyNumberFormat="1" applyFont="1" applyBorder="1" applyAlignment="1">
      <alignment horizontal="left" vertical="center"/>
    </xf>
    <xf numFmtId="165" fontId="1" fillId="0" borderId="6" xfId="3" applyNumberFormat="1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65" fontId="1" fillId="0" borderId="1" xfId="3" applyNumberFormat="1" applyFont="1" applyBorder="1" applyAlignment="1">
      <alignment horizontal="right" vertical="center"/>
    </xf>
    <xf numFmtId="165" fontId="1" fillId="0" borderId="1" xfId="3" applyNumberFormat="1" applyFont="1" applyBorder="1" applyAlignment="1">
      <alignment horizontal="left" vertical="center"/>
    </xf>
    <xf numFmtId="165" fontId="1" fillId="0" borderId="1" xfId="3" applyNumberFormat="1" applyFont="1" applyBorder="1" applyAlignment="1">
      <alignment horizontal="center" vertical="center"/>
    </xf>
    <xf numFmtId="165" fontId="1" fillId="0" borderId="5" xfId="3" applyNumberFormat="1" applyFont="1" applyBorder="1" applyAlignment="1">
      <alignment horizontal="center" vertical="center"/>
    </xf>
    <xf numFmtId="165" fontId="1" fillId="0" borderId="0" xfId="3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6" borderId="0" xfId="0" applyFont="1" applyFill="1" applyAlignment="1">
      <alignment horizontal="left"/>
    </xf>
    <xf numFmtId="0" fontId="13" fillId="7" borderId="0" xfId="0" applyFont="1" applyFill="1" applyAlignment="1">
      <alignment horizontal="left"/>
    </xf>
    <xf numFmtId="0" fontId="1" fillId="0" borderId="1" xfId="0" applyFont="1" applyBorder="1" applyAlignment="1">
      <alignment horizontal="center"/>
    </xf>
  </cellXfs>
  <cellStyles count="38">
    <cellStyle name="Comma" xfId="3" builtinId="3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0"/>
  <tableStyles count="0" defaultTableStyle="TableStyleMedium9" defaultPivotStyle="PivotStyleLight16"/>
  <colors>
    <mruColors>
      <color rgb="FF007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158750</xdr:colOff>
      <xdr:row>13</xdr:row>
      <xdr:rowOff>165100</xdr:rowOff>
    </xdr:from>
    <xdr:ext cx="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972550" y="3213100"/>
              <a:ext cx="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972550" y="321310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charset="0"/>
                </a:rPr>
                <a:t>"Type equation here."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C31"/>
  <sheetViews>
    <sheetView tabSelected="1" topLeftCell="I1" workbookViewId="0">
      <selection activeCell="A15" sqref="A15"/>
    </sheetView>
  </sheetViews>
  <sheetFormatPr defaultColWidth="8.85546875" defaultRowHeight="15" x14ac:dyDescent="0.25"/>
  <cols>
    <col min="1" max="1" width="18" customWidth="1"/>
    <col min="2" max="4" width="12.85546875" customWidth="1"/>
    <col min="5" max="6" width="13.85546875" bestFit="1" customWidth="1"/>
    <col min="7" max="7" width="13.85546875" customWidth="1"/>
    <col min="8" max="8" width="14" bestFit="1" customWidth="1"/>
    <col min="9" max="10" width="10.85546875" customWidth="1"/>
    <col min="11" max="11" width="10.7109375" bestFit="1" customWidth="1"/>
    <col min="12" max="12" width="9.85546875" bestFit="1" customWidth="1"/>
    <col min="13" max="14" width="14.42578125" customWidth="1"/>
    <col min="15" max="16" width="12.140625" bestFit="1" customWidth="1"/>
    <col min="17" max="18" width="10.7109375" bestFit="1" customWidth="1"/>
    <col min="19" max="19" width="12" bestFit="1" customWidth="1"/>
    <col min="20" max="20" width="13" customWidth="1"/>
    <col min="21" max="21" width="12" bestFit="1" customWidth="1"/>
    <col min="22" max="22" width="12.85546875" bestFit="1" customWidth="1"/>
    <col min="23" max="23" width="11.28515625" customWidth="1"/>
    <col min="24" max="24" width="11.42578125" customWidth="1"/>
    <col min="25" max="25" width="12.42578125" customWidth="1"/>
    <col min="26" max="26" width="14.7109375" customWidth="1"/>
    <col min="27" max="27" width="17.140625" style="6" customWidth="1"/>
    <col min="28" max="28" width="16.7109375" style="6" customWidth="1"/>
    <col min="29" max="29" width="16.42578125" customWidth="1"/>
  </cols>
  <sheetData>
    <row r="1" spans="1:29" s="87" customFormat="1" ht="60" x14ac:dyDescent="0.25">
      <c r="A1" s="27" t="s">
        <v>0</v>
      </c>
      <c r="B1" s="28" t="s">
        <v>1</v>
      </c>
      <c r="C1" s="28" t="s">
        <v>268</v>
      </c>
      <c r="D1" s="28" t="s">
        <v>297</v>
      </c>
      <c r="E1" s="29" t="s">
        <v>291</v>
      </c>
      <c r="F1" s="29" t="s">
        <v>292</v>
      </c>
      <c r="G1" s="28" t="s">
        <v>286</v>
      </c>
      <c r="H1" s="28" t="s">
        <v>2</v>
      </c>
      <c r="I1" s="28" t="s">
        <v>3</v>
      </c>
      <c r="J1" s="28" t="s">
        <v>293</v>
      </c>
      <c r="K1" s="28" t="s">
        <v>4</v>
      </c>
      <c r="L1" s="28" t="s">
        <v>5</v>
      </c>
      <c r="M1" s="28" t="s">
        <v>294</v>
      </c>
      <c r="N1" s="28" t="s">
        <v>295</v>
      </c>
      <c r="O1" s="28" t="s">
        <v>6</v>
      </c>
      <c r="P1" s="28" t="s">
        <v>7</v>
      </c>
      <c r="Q1" s="28" t="s">
        <v>8</v>
      </c>
      <c r="R1" s="28" t="s">
        <v>9</v>
      </c>
      <c r="S1" s="28" t="s">
        <v>10</v>
      </c>
      <c r="T1" s="28" t="s">
        <v>11</v>
      </c>
      <c r="U1" s="28" t="s">
        <v>12</v>
      </c>
      <c r="V1" s="28" t="s">
        <v>13</v>
      </c>
      <c r="W1" s="28" t="s">
        <v>267</v>
      </c>
      <c r="X1" s="28" t="s">
        <v>266</v>
      </c>
      <c r="Y1" s="28" t="s">
        <v>14</v>
      </c>
      <c r="Z1" s="49" t="s">
        <v>301</v>
      </c>
      <c r="AA1" s="50" t="s">
        <v>298</v>
      </c>
      <c r="AB1" s="50" t="s">
        <v>299</v>
      </c>
      <c r="AC1" s="50" t="s">
        <v>300</v>
      </c>
    </row>
    <row r="2" spans="1:29" x14ac:dyDescent="0.25">
      <c r="A2" s="1" t="s">
        <v>17</v>
      </c>
      <c r="B2" s="3">
        <v>5164</v>
      </c>
      <c r="C2" s="3">
        <v>229840140</v>
      </c>
      <c r="D2" s="2">
        <v>200711719</v>
      </c>
      <c r="E2" s="3">
        <v>363682500.84123898</v>
      </c>
      <c r="F2" s="3">
        <v>42113661</v>
      </c>
      <c r="G2" s="3">
        <v>143138178.26610601</v>
      </c>
      <c r="H2" s="3">
        <v>210351433.798731</v>
      </c>
      <c r="I2" s="3">
        <v>16902.594724598501</v>
      </c>
      <c r="J2" s="2">
        <v>437450.09370409598</v>
      </c>
      <c r="K2" s="3">
        <v>4167.8514938039998</v>
      </c>
      <c r="L2" s="4">
        <v>10800.961957789699</v>
      </c>
      <c r="M2" s="3">
        <f>H2+(I2*3200)+(K2*72)+(L2*289)</f>
        <v>267861300.23080131</v>
      </c>
      <c r="N2" s="3">
        <f>H2+(I2*900)+(K2*25)+(L2*298)</f>
        <v>228886652.00163609</v>
      </c>
      <c r="O2" s="3">
        <v>5139145.4114656104</v>
      </c>
      <c r="P2" s="3">
        <v>3071226.0033688298</v>
      </c>
      <c r="Q2" s="3">
        <v>190133.439317632</v>
      </c>
      <c r="R2" s="3">
        <v>208392.57469019599</v>
      </c>
      <c r="S2" s="3">
        <v>5123520.8019524803</v>
      </c>
      <c r="T2" s="3">
        <v>62274422.011055604</v>
      </c>
      <c r="U2" s="3">
        <v>0</v>
      </c>
      <c r="V2" s="3">
        <v>67398845.867164105</v>
      </c>
      <c r="W2" s="4">
        <v>14.694369074263699</v>
      </c>
      <c r="X2" s="4">
        <v>0.41322545746922601</v>
      </c>
      <c r="Y2" s="4">
        <v>0.68856859704730999</v>
      </c>
      <c r="Z2" s="57">
        <v>18.864688766629001</v>
      </c>
      <c r="AA2" s="58">
        <v>10.4775330988339</v>
      </c>
      <c r="AB2" s="59">
        <v>13.1950576758687</v>
      </c>
      <c r="AC2" s="57">
        <v>11.3595012191603</v>
      </c>
    </row>
    <row r="3" spans="1:29" x14ac:dyDescent="0.25">
      <c r="A3" s="1" t="s">
        <v>15</v>
      </c>
      <c r="B3" s="3">
        <v>10931</v>
      </c>
      <c r="C3" s="3">
        <v>760901480</v>
      </c>
      <c r="D3" s="2">
        <v>419179680</v>
      </c>
      <c r="E3" s="3">
        <v>496112659.780559</v>
      </c>
      <c r="F3" s="3">
        <v>87343887</v>
      </c>
      <c r="G3" s="3">
        <v>100931582.224847</v>
      </c>
      <c r="H3" s="3">
        <v>174779301.536899</v>
      </c>
      <c r="I3" s="3">
        <v>12158.758085130799</v>
      </c>
      <c r="J3" s="2">
        <v>366809.351945061</v>
      </c>
      <c r="K3" s="3">
        <v>3312.3000809852401</v>
      </c>
      <c r="L3" s="4">
        <v>8910.2031628768491</v>
      </c>
      <c r="M3" s="3">
        <f t="shared" ref="M3:M24" si="0">H3+(I3*3200)+(K3*72)+(L3*289)</f>
        <v>216500861.72921991</v>
      </c>
      <c r="N3" s="3">
        <f t="shared" ref="N3:N24" si="1">H3+(I3*900)+(K3*25)+(L3*298)</f>
        <v>188460231.85807863</v>
      </c>
      <c r="O3" s="3">
        <v>4335041.6418744698</v>
      </c>
      <c r="P3" s="3">
        <v>2615038.16478142</v>
      </c>
      <c r="Q3" s="3">
        <v>152690.46130541901</v>
      </c>
      <c r="R3" s="3">
        <v>165615.00404925799</v>
      </c>
      <c r="S3" s="3">
        <v>2934788.9103461802</v>
      </c>
      <c r="T3" s="3">
        <v>53103292.550781801</v>
      </c>
      <c r="U3" s="3">
        <v>0</v>
      </c>
      <c r="V3" s="3">
        <v>56040184.160184696</v>
      </c>
      <c r="W3" s="4">
        <v>11.4763718376815</v>
      </c>
      <c r="X3" s="4">
        <v>0.56543013032313305</v>
      </c>
      <c r="Y3" s="4">
        <v>0.80797142612750905</v>
      </c>
      <c r="Z3" s="57">
        <v>39.937862306554798</v>
      </c>
      <c r="AA3" s="58">
        <v>4.06397994451304</v>
      </c>
      <c r="AB3" s="59">
        <v>4.9542245347355296</v>
      </c>
      <c r="AC3" s="57">
        <v>4.3596347949475396</v>
      </c>
    </row>
    <row r="4" spans="1:29" x14ac:dyDescent="0.25">
      <c r="A4" s="1" t="s">
        <v>29</v>
      </c>
      <c r="B4" s="3">
        <v>6411</v>
      </c>
      <c r="C4" s="3">
        <v>443680949.66585302</v>
      </c>
      <c r="D4" s="2">
        <v>240257534</v>
      </c>
      <c r="E4" s="3">
        <v>194384125.26284301</v>
      </c>
      <c r="F4" s="3">
        <v>45900601</v>
      </c>
      <c r="G4" s="3">
        <v>55033336.545511</v>
      </c>
      <c r="H4" s="3">
        <v>119116328.881771</v>
      </c>
      <c r="I4" s="3">
        <v>9821.3733946708198</v>
      </c>
      <c r="J4" s="2">
        <v>209248.22254489499</v>
      </c>
      <c r="K4" s="3">
        <v>1842.9032570761401</v>
      </c>
      <c r="L4" s="4">
        <v>6005.7161213542504</v>
      </c>
      <c r="M4" s="3">
        <f t="shared" si="0"/>
        <v>152413064.73829848</v>
      </c>
      <c r="N4" s="3">
        <f t="shared" si="1"/>
        <v>129791340.92256521</v>
      </c>
      <c r="O4" s="3">
        <v>2385300.4202091098</v>
      </c>
      <c r="P4" s="3">
        <v>1625430.8471615</v>
      </c>
      <c r="Q4" s="3">
        <v>90335.521512366002</v>
      </c>
      <c r="R4" s="3">
        <v>92145.162853806294</v>
      </c>
      <c r="S4" s="3">
        <v>5272447.0220546499</v>
      </c>
      <c r="T4" s="3">
        <v>32818232.969340399</v>
      </c>
      <c r="U4" s="3">
        <v>0</v>
      </c>
      <c r="V4" s="3">
        <v>38095966.861701399</v>
      </c>
      <c r="W4" s="4">
        <v>11.313417922662399</v>
      </c>
      <c r="X4" s="4">
        <v>0.52316980886410902</v>
      </c>
      <c r="Y4" s="4">
        <v>0.78366753752185803</v>
      </c>
      <c r="Z4" s="57">
        <v>24.136082047154002</v>
      </c>
      <c r="AA4" s="58">
        <v>3.6506703164454399</v>
      </c>
      <c r="AB4" s="59">
        <v>4.5659094094469603</v>
      </c>
      <c r="AC4" s="57">
        <v>3.9486546261696698</v>
      </c>
    </row>
    <row r="5" spans="1:29" x14ac:dyDescent="0.25">
      <c r="A5" s="1" t="s">
        <v>16</v>
      </c>
      <c r="B5" s="3">
        <v>4486</v>
      </c>
      <c r="C5" s="3">
        <v>91164136</v>
      </c>
      <c r="D5" s="2">
        <v>56643816</v>
      </c>
      <c r="E5" s="3">
        <v>171385763.92809901</v>
      </c>
      <c r="F5" s="3">
        <v>35561831</v>
      </c>
      <c r="G5" s="3">
        <v>23789960.128096599</v>
      </c>
      <c r="H5" s="3">
        <v>51492405.905443497</v>
      </c>
      <c r="I5" s="3">
        <v>4154.9652865695298</v>
      </c>
      <c r="J5" s="2">
        <v>90470.696921782903</v>
      </c>
      <c r="K5" s="3">
        <v>1508.5636298219099</v>
      </c>
      <c r="L5" s="4">
        <v>2572.3491492804901</v>
      </c>
      <c r="M5" s="3">
        <f t="shared" si="0"/>
        <v>65640320.307955228</v>
      </c>
      <c r="N5" s="3">
        <f t="shared" si="1"/>
        <v>56036148.800587207</v>
      </c>
      <c r="O5" s="3">
        <v>1035596.2961916199</v>
      </c>
      <c r="P5" s="3">
        <v>670259.48084289394</v>
      </c>
      <c r="Q5" s="3">
        <v>42043.6308979768</v>
      </c>
      <c r="R5" s="3">
        <v>42834.423975281803</v>
      </c>
      <c r="S5" s="3">
        <v>2941174.2357018501</v>
      </c>
      <c r="T5" s="3">
        <v>13486878.999328</v>
      </c>
      <c r="U5" s="3">
        <v>12370.6227215948</v>
      </c>
      <c r="V5" s="3">
        <v>16450111.078667</v>
      </c>
      <c r="W5" s="4">
        <v>11.667966195597799</v>
      </c>
      <c r="X5" s="4">
        <v>0.64510150017210299</v>
      </c>
      <c r="Y5" s="4">
        <v>0.84052092505805798</v>
      </c>
      <c r="Z5" s="57">
        <v>4.2273070281151899</v>
      </c>
      <c r="AA5" s="58">
        <v>9.7745548547640393</v>
      </c>
      <c r="AB5" s="59">
        <v>12.0868087346945</v>
      </c>
      <c r="AC5" s="57">
        <v>10.5324402569616</v>
      </c>
    </row>
    <row r="6" spans="1:29" x14ac:dyDescent="0.25">
      <c r="A6" t="s">
        <v>273</v>
      </c>
      <c r="B6" s="2">
        <v>255357</v>
      </c>
      <c r="C6" s="1"/>
      <c r="D6" s="2"/>
      <c r="E6" s="1"/>
      <c r="F6" s="2">
        <v>168944302</v>
      </c>
      <c r="H6" s="2">
        <v>47769600.982748203</v>
      </c>
      <c r="I6" s="2">
        <v>4347.0335052835799</v>
      </c>
      <c r="J6" s="2">
        <v>30226.222501937998</v>
      </c>
      <c r="K6" s="2">
        <v>878.83216512107401</v>
      </c>
      <c r="L6" s="2">
        <v>2181.8826640564798</v>
      </c>
      <c r="M6" s="3">
        <f t="shared" si="0"/>
        <v>62373948.205456704</v>
      </c>
      <c r="N6" s="3">
        <f t="shared" si="1"/>
        <v>52354102.975520283</v>
      </c>
      <c r="O6" s="2">
        <v>548380.99480006902</v>
      </c>
      <c r="P6" s="2">
        <v>223107.76914861001</v>
      </c>
      <c r="Q6" s="2">
        <v>32034.1940732117</v>
      </c>
      <c r="R6" s="2">
        <v>26332.028919259199</v>
      </c>
      <c r="S6" s="1"/>
      <c r="T6" s="1"/>
      <c r="U6" s="1"/>
      <c r="V6" s="1">
        <v>15013715.759938</v>
      </c>
      <c r="W6" s="1"/>
      <c r="X6" s="1"/>
      <c r="Y6" s="1"/>
      <c r="Z6" s="1"/>
      <c r="AA6" s="1"/>
      <c r="AB6" s="1"/>
      <c r="AC6" s="1"/>
    </row>
    <row r="7" spans="1:29" x14ac:dyDescent="0.25">
      <c r="A7" s="1" t="s">
        <v>21</v>
      </c>
      <c r="B7" s="3">
        <v>10496</v>
      </c>
      <c r="C7" s="3">
        <v>68215696.577277496</v>
      </c>
      <c r="D7" s="2">
        <v>49560094</v>
      </c>
      <c r="E7" s="3">
        <v>241382069.53054401</v>
      </c>
      <c r="F7" s="3">
        <v>66260462</v>
      </c>
      <c r="G7" s="2">
        <v>26966474.124219999</v>
      </c>
      <c r="H7" s="3">
        <v>47680712.123884298</v>
      </c>
      <c r="I7" s="3">
        <v>4543.3614021492403</v>
      </c>
      <c r="J7" s="2">
        <v>72109.447532105201</v>
      </c>
      <c r="K7" s="3">
        <v>839.42755547984996</v>
      </c>
      <c r="L7" s="4">
        <v>2327.15805590113</v>
      </c>
      <c r="M7" s="3">
        <f t="shared" si="0"/>
        <v>62952456.072911844</v>
      </c>
      <c r="N7" s="3">
        <f t="shared" si="1"/>
        <v>52484216.175364144</v>
      </c>
      <c r="O7" s="3">
        <v>909307.55402628903</v>
      </c>
      <c r="P7" s="3">
        <v>517307.46629776002</v>
      </c>
      <c r="Q7" s="3">
        <v>39686.076201217402</v>
      </c>
      <c r="R7" s="3">
        <v>38592.525845233402</v>
      </c>
      <c r="S7" s="3">
        <v>4863216.4393081302</v>
      </c>
      <c r="T7" s="3">
        <v>10258944.183981201</v>
      </c>
      <c r="U7" s="3">
        <v>1261.6310707882101</v>
      </c>
      <c r="V7" s="3">
        <v>15167062.369860699</v>
      </c>
      <c r="W7" s="4">
        <v>10.3104822376289</v>
      </c>
      <c r="X7" s="4">
        <v>0.59092410055511202</v>
      </c>
      <c r="Y7" s="4">
        <v>0.80338568747878603</v>
      </c>
      <c r="Z7" s="57">
        <v>2.6061199154697201</v>
      </c>
      <c r="AA7" s="58">
        <v>14.431145300042401</v>
      </c>
      <c r="AB7" s="59">
        <v>18.634204898392898</v>
      </c>
      <c r="AC7" s="57">
        <v>15.7678786758184</v>
      </c>
    </row>
    <row r="8" spans="1:29" x14ac:dyDescent="0.25">
      <c r="A8" s="1" t="s">
        <v>22</v>
      </c>
      <c r="B8" s="3">
        <v>1590</v>
      </c>
      <c r="C8" s="3">
        <v>48101132</v>
      </c>
      <c r="D8" s="2">
        <v>54153692</v>
      </c>
      <c r="E8" s="3">
        <v>83586655.020262793</v>
      </c>
      <c r="F8" s="3">
        <v>12948081</v>
      </c>
      <c r="G8" s="3">
        <v>17509606.490865801</v>
      </c>
      <c r="H8" s="3">
        <v>40088822.399620898</v>
      </c>
      <c r="I8" s="3">
        <v>1856.53685653157</v>
      </c>
      <c r="J8" s="2">
        <v>42249.168666446501</v>
      </c>
      <c r="K8" s="3">
        <v>334986.61155150598</v>
      </c>
      <c r="L8" s="4">
        <v>1835.7818808263801</v>
      </c>
      <c r="M8" s="3">
        <f t="shared" si="0"/>
        <v>70679317.335789174</v>
      </c>
      <c r="N8" s="3">
        <f t="shared" si="1"/>
        <v>50681433.859773219</v>
      </c>
      <c r="O8" s="3">
        <v>517077.73768001702</v>
      </c>
      <c r="P8" s="3">
        <v>318308.77583383</v>
      </c>
      <c r="Q8" s="3">
        <v>67865.060332425594</v>
      </c>
      <c r="R8" s="3">
        <v>37537.699556610103</v>
      </c>
      <c r="S8" s="3">
        <v>844721.45112780703</v>
      </c>
      <c r="T8" s="3">
        <v>6432516.9491948802</v>
      </c>
      <c r="U8" s="3">
        <v>6302602.8782397397</v>
      </c>
      <c r="V8" s="3">
        <v>13585419.032191699</v>
      </c>
      <c r="W8" s="4">
        <v>13.5819848090407</v>
      </c>
      <c r="X8" s="4">
        <v>0.64632621174220795</v>
      </c>
      <c r="Y8" s="4">
        <v>0.83240736053926101</v>
      </c>
      <c r="Z8" s="57">
        <v>3.8262321170004601</v>
      </c>
      <c r="AA8" s="60">
        <v>8.9936369557636393</v>
      </c>
      <c r="AB8" s="59">
        <v>16.300421254889599</v>
      </c>
      <c r="AC8" s="57">
        <v>11.5385087740625</v>
      </c>
    </row>
    <row r="9" spans="1:29" x14ac:dyDescent="0.25">
      <c r="A9" s="1" t="s">
        <v>18</v>
      </c>
      <c r="B9" s="3">
        <v>461</v>
      </c>
      <c r="C9" s="3">
        <v>1895315.44114002</v>
      </c>
      <c r="D9" s="2">
        <v>17606529</v>
      </c>
      <c r="E9" s="3">
        <v>20450703.005224001</v>
      </c>
      <c r="F9" s="3">
        <v>3081734</v>
      </c>
      <c r="G9" s="3">
        <v>10969998.692412799</v>
      </c>
      <c r="H9" s="3">
        <v>35753839.575255901</v>
      </c>
      <c r="I9" s="3">
        <v>4289.5681677545799</v>
      </c>
      <c r="J9" s="2">
        <v>50846.402258479997</v>
      </c>
      <c r="K9" s="3">
        <v>490.12092545981</v>
      </c>
      <c r="L9" s="4">
        <v>1751.89216996767</v>
      </c>
      <c r="M9" s="3">
        <f t="shared" si="0"/>
        <v>50022043.25582432</v>
      </c>
      <c r="N9" s="3">
        <f t="shared" si="1"/>
        <v>40148767.816021882</v>
      </c>
      <c r="O9" s="3">
        <v>573662.43556596502</v>
      </c>
      <c r="P9" s="3">
        <v>391865.26944840502</v>
      </c>
      <c r="Q9" s="3">
        <v>27500.744729237798</v>
      </c>
      <c r="R9" s="3">
        <v>24506.046272990701</v>
      </c>
      <c r="S9" s="3">
        <v>3590274.6609106301</v>
      </c>
      <c r="T9" s="3">
        <v>7785298.33409651</v>
      </c>
      <c r="U9" s="3">
        <v>0</v>
      </c>
      <c r="V9" s="3">
        <v>11375572.9950071</v>
      </c>
      <c r="W9" s="4">
        <v>14.3147562336574</v>
      </c>
      <c r="X9" s="4">
        <v>0.52204495813593399</v>
      </c>
      <c r="Y9" s="4">
        <v>0.72624368674173501</v>
      </c>
      <c r="Z9" s="51">
        <v>1.4263290938506401</v>
      </c>
      <c r="AA9" s="52">
        <v>21.9433736874402</v>
      </c>
      <c r="AB9" s="53">
        <v>30.647443644136199</v>
      </c>
      <c r="AC9" s="54">
        <v>24.626699968889898</v>
      </c>
    </row>
    <row r="10" spans="1:29" x14ac:dyDescent="0.25">
      <c r="A10" s="1" t="s">
        <v>23</v>
      </c>
      <c r="B10" s="3">
        <v>17973</v>
      </c>
      <c r="C10" s="3">
        <v>4252929.8545137998</v>
      </c>
      <c r="D10" s="2">
        <v>7147480</v>
      </c>
      <c r="E10" s="3">
        <v>126376671.56253199</v>
      </c>
      <c r="F10" s="3">
        <v>43772429</v>
      </c>
      <c r="G10" s="3">
        <v>14497073.4104254</v>
      </c>
      <c r="H10" s="3">
        <v>31871312.163569801</v>
      </c>
      <c r="I10" s="3">
        <v>3180.8969307606098</v>
      </c>
      <c r="J10" s="2">
        <v>17055.035802438601</v>
      </c>
      <c r="K10" s="3">
        <v>483.84018650920802</v>
      </c>
      <c r="L10" s="4">
        <v>1441.2829798514799</v>
      </c>
      <c r="M10" s="3">
        <f t="shared" si="0"/>
        <v>42501549.616609491</v>
      </c>
      <c r="N10" s="3">
        <f t="shared" si="1"/>
        <v>35175717.733912818</v>
      </c>
      <c r="O10" s="3">
        <v>424068.99399456498</v>
      </c>
      <c r="P10" s="3">
        <v>86420.900196796501</v>
      </c>
      <c r="Q10" s="3">
        <v>27166.2509152368</v>
      </c>
      <c r="R10" s="3">
        <v>24192.009325462899</v>
      </c>
      <c r="S10" s="3">
        <v>8580390.8110665604</v>
      </c>
      <c r="T10" s="3">
        <v>1224283.45024806</v>
      </c>
      <c r="U10" s="3">
        <v>0</v>
      </c>
      <c r="V10" s="3">
        <v>9977619.7445217501</v>
      </c>
      <c r="W10" s="4">
        <v>7.5004573181243499</v>
      </c>
      <c r="X10" s="4">
        <v>0.39587492012108699</v>
      </c>
      <c r="Y10" s="4">
        <v>0.62108928100016003</v>
      </c>
      <c r="Z10" s="57">
        <v>8.66264348541287E-2</v>
      </c>
      <c r="AA10" s="8"/>
      <c r="AB10" s="7"/>
      <c r="AC10" s="4"/>
    </row>
    <row r="11" spans="1:29" x14ac:dyDescent="0.25">
      <c r="A11" s="1" t="s">
        <v>20</v>
      </c>
      <c r="B11" s="3">
        <v>2279</v>
      </c>
      <c r="C11" s="3">
        <v>3751842.6473557898</v>
      </c>
      <c r="D11" s="2">
        <v>15905617</v>
      </c>
      <c r="E11" s="3">
        <v>80068592.351953104</v>
      </c>
      <c r="F11" s="3">
        <v>15060271</v>
      </c>
      <c r="G11" s="3">
        <v>18693624.3009407</v>
      </c>
      <c r="H11" s="3">
        <v>30219981.375484399</v>
      </c>
      <c r="I11" s="3">
        <v>2845.8622123008299</v>
      </c>
      <c r="J11" s="2">
        <v>32684.485787154001</v>
      </c>
      <c r="K11" s="3">
        <v>8643.6786163529396</v>
      </c>
      <c r="L11" s="4">
        <v>1413.9491748228299</v>
      </c>
      <c r="M11" s="3">
        <f t="shared" si="0"/>
        <v>40357716.626748256</v>
      </c>
      <c r="N11" s="3">
        <f t="shared" si="1"/>
        <v>33418706.186061174</v>
      </c>
      <c r="O11" s="3">
        <v>442922.54800757498</v>
      </c>
      <c r="P11" s="3">
        <v>226503.19868099</v>
      </c>
      <c r="Q11" s="3">
        <v>25715.429568122501</v>
      </c>
      <c r="R11" s="3">
        <v>22838.667275532101</v>
      </c>
      <c r="S11" s="3">
        <v>5000917.4201742103</v>
      </c>
      <c r="T11" s="3">
        <v>4235239.92866622</v>
      </c>
      <c r="U11" s="3">
        <v>153752.406815725</v>
      </c>
      <c r="V11" s="3">
        <v>9572587.7003097497</v>
      </c>
      <c r="W11" s="4">
        <v>13.9676284592184</v>
      </c>
      <c r="X11" s="4">
        <v>0.60992385931818605</v>
      </c>
      <c r="Y11" s="4">
        <v>0.79145970211042305</v>
      </c>
      <c r="Z11" s="51">
        <v>0.99063049522003399</v>
      </c>
      <c r="AA11" s="55">
        <v>26.703371549617898</v>
      </c>
      <c r="AB11" s="56">
        <v>35.456661152150197</v>
      </c>
      <c r="AC11" s="51">
        <v>29.476318937199501</v>
      </c>
    </row>
    <row r="12" spans="1:29" x14ac:dyDescent="0.25">
      <c r="A12" s="1" t="s">
        <v>35</v>
      </c>
      <c r="B12" s="3">
        <v>839</v>
      </c>
      <c r="C12" s="3">
        <v>13305631</v>
      </c>
      <c r="D12" s="2">
        <v>38062230</v>
      </c>
      <c r="E12" s="3">
        <v>72861398.788138404</v>
      </c>
      <c r="F12" s="3">
        <v>7074753</v>
      </c>
      <c r="G12" s="3">
        <v>10372954</v>
      </c>
      <c r="H12" s="3">
        <v>25500426.564100601</v>
      </c>
      <c r="I12" s="3">
        <v>1724.21704654112</v>
      </c>
      <c r="J12" s="2">
        <v>51132.811954241697</v>
      </c>
      <c r="K12" s="3">
        <v>484.713155103156</v>
      </c>
      <c r="L12" s="4">
        <v>1289.6949301540201</v>
      </c>
      <c r="M12" s="3">
        <f t="shared" si="0"/>
        <v>31425542.295014124</v>
      </c>
      <c r="N12" s="3">
        <f t="shared" si="1"/>
        <v>27448668.824051086</v>
      </c>
      <c r="O12" s="3">
        <v>624217.13874232199</v>
      </c>
      <c r="P12" s="3">
        <v>361440.433164644</v>
      </c>
      <c r="Q12" s="3">
        <v>22382.363892162299</v>
      </c>
      <c r="R12" s="3">
        <v>24235.6577551591</v>
      </c>
      <c r="S12" s="3">
        <v>849088.355744367</v>
      </c>
      <c r="T12" s="3">
        <v>7314787.8277406599</v>
      </c>
      <c r="U12" s="3">
        <v>0</v>
      </c>
      <c r="V12" s="3">
        <v>8163876.1834849901</v>
      </c>
      <c r="W12" s="4">
        <v>15.195057439081401</v>
      </c>
      <c r="X12" s="4">
        <v>0.58416431017318504</v>
      </c>
      <c r="Y12" s="4">
        <v>0.78427415796080402</v>
      </c>
      <c r="Z12" s="57">
        <v>1.2255250103304101</v>
      </c>
      <c r="AA12" s="8"/>
      <c r="AB12" s="7"/>
      <c r="AC12" s="4"/>
    </row>
    <row r="13" spans="1:29" x14ac:dyDescent="0.25">
      <c r="A13" s="1" t="s">
        <v>32</v>
      </c>
      <c r="B13" s="3">
        <v>1407</v>
      </c>
      <c r="C13" s="3">
        <v>6636521.34169643</v>
      </c>
      <c r="D13" s="2">
        <v>10691813</v>
      </c>
      <c r="E13" s="3">
        <v>32656828.942374501</v>
      </c>
      <c r="F13" s="3">
        <v>7744590</v>
      </c>
      <c r="G13" s="3">
        <v>7194425.2745193299</v>
      </c>
      <c r="H13" s="3">
        <v>18867874.018180698</v>
      </c>
      <c r="I13" s="3">
        <v>1724.9045948031701</v>
      </c>
      <c r="J13" s="2">
        <v>20722.029579587899</v>
      </c>
      <c r="K13" s="3">
        <v>594.58007104539399</v>
      </c>
      <c r="L13" s="4">
        <v>889.21105550822006</v>
      </c>
      <c r="M13" s="3">
        <f t="shared" si="0"/>
        <v>24687360.48170799</v>
      </c>
      <c r="N13" s="3">
        <f t="shared" si="1"/>
        <v>20700137.549821138</v>
      </c>
      <c r="O13" s="3">
        <v>281220.843490884</v>
      </c>
      <c r="P13" s="3">
        <v>147516.54706890101</v>
      </c>
      <c r="Q13" s="3">
        <v>14564.207541752099</v>
      </c>
      <c r="R13" s="3">
        <v>13111.981039906301</v>
      </c>
      <c r="S13" s="3">
        <v>3130804.59111227</v>
      </c>
      <c r="T13" s="3">
        <v>2830272.4265958499</v>
      </c>
      <c r="U13" s="3">
        <v>6198.6046020123204</v>
      </c>
      <c r="V13" s="3">
        <v>5967275.62230998</v>
      </c>
      <c r="W13" s="4">
        <v>13.194523882487999</v>
      </c>
      <c r="X13" s="4">
        <v>0.58808736710562004</v>
      </c>
      <c r="Y13" s="4">
        <v>0.79154295206273895</v>
      </c>
      <c r="Z13" s="51">
        <v>0.61252046593887599</v>
      </c>
      <c r="AA13" s="55">
        <v>20.1397341378017</v>
      </c>
      <c r="AB13" s="56">
        <v>26.015990484403599</v>
      </c>
      <c r="AC13" s="51">
        <v>22.0048747224706</v>
      </c>
    </row>
    <row r="14" spans="1:29" x14ac:dyDescent="0.25">
      <c r="A14" s="1" t="s">
        <v>33</v>
      </c>
      <c r="B14" s="3">
        <v>8421</v>
      </c>
      <c r="C14" s="3">
        <v>52798978.220481798</v>
      </c>
      <c r="D14" s="2">
        <v>35604573</v>
      </c>
      <c r="E14" s="3">
        <v>54131049.929769598</v>
      </c>
      <c r="F14" s="3">
        <v>47420443</v>
      </c>
      <c r="G14" s="3">
        <v>34187941.0872932</v>
      </c>
      <c r="H14" s="3">
        <v>18865417.5518432</v>
      </c>
      <c r="I14" s="3">
        <v>2011.60536741794</v>
      </c>
      <c r="J14" s="2">
        <v>10010.382102276501</v>
      </c>
      <c r="K14" s="3">
        <v>513.50340726306297</v>
      </c>
      <c r="L14" s="4">
        <v>860.95909625448496</v>
      </c>
      <c r="M14" s="3">
        <f t="shared" si="0"/>
        <v>25588344.151721094</v>
      </c>
      <c r="N14" s="3">
        <f t="shared" si="1"/>
        <v>20945265.778384756</v>
      </c>
      <c r="O14" s="3">
        <v>298329.85876285599</v>
      </c>
      <c r="P14" s="3">
        <v>49962.088716586703</v>
      </c>
      <c r="Q14" s="3">
        <v>16562.964607992701</v>
      </c>
      <c r="R14" s="3">
        <v>15292.8386152858</v>
      </c>
      <c r="S14" s="3">
        <v>5172196.5800257698</v>
      </c>
      <c r="T14" s="3">
        <v>724388.90877799795</v>
      </c>
      <c r="U14" s="3">
        <v>2836.6583401174098</v>
      </c>
      <c r="V14" s="3">
        <v>5905668.2815795699</v>
      </c>
      <c r="W14" s="4">
        <v>8.7698101311769001</v>
      </c>
      <c r="X14" s="4">
        <v>0.37829878812180201</v>
      </c>
      <c r="Y14" s="4">
        <v>0.63776078967889105</v>
      </c>
      <c r="Z14" s="57">
        <v>0.29405915643388197</v>
      </c>
      <c r="AA14" s="8"/>
      <c r="AB14" s="7"/>
      <c r="AC14" s="4"/>
    </row>
    <row r="15" spans="1:29" x14ac:dyDescent="0.25">
      <c r="A15" s="1" t="s">
        <v>34</v>
      </c>
      <c r="B15" s="3">
        <v>16292</v>
      </c>
      <c r="C15" s="3">
        <v>2218314.8618874401</v>
      </c>
      <c r="D15" s="2">
        <v>4337163</v>
      </c>
      <c r="E15" s="3">
        <v>56724790.5040159</v>
      </c>
      <c r="F15" s="3">
        <v>45487843</v>
      </c>
      <c r="G15" s="3">
        <v>32280150.840291701</v>
      </c>
      <c r="H15" s="3">
        <v>16390206.5158216</v>
      </c>
      <c r="I15" s="3">
        <v>1820.35930371059</v>
      </c>
      <c r="J15" s="2">
        <v>6872.4041203278503</v>
      </c>
      <c r="K15" s="3">
        <v>295.274760004244</v>
      </c>
      <c r="L15" s="4">
        <v>744.41014330696203</v>
      </c>
      <c r="M15" s="3">
        <f t="shared" si="0"/>
        <v>22451750.601831507</v>
      </c>
      <c r="N15" s="3">
        <f t="shared" si="1"/>
        <v>18257745.980866715</v>
      </c>
      <c r="O15" s="3">
        <v>205300.953153729</v>
      </c>
      <c r="P15" s="3">
        <v>26276.7699246786</v>
      </c>
      <c r="Q15" s="3">
        <v>15114.6349959544</v>
      </c>
      <c r="R15" s="3">
        <v>14691.842855783099</v>
      </c>
      <c r="S15" s="3">
        <v>4741991.83816953</v>
      </c>
      <c r="T15" s="3">
        <v>253028.319845374</v>
      </c>
      <c r="U15" s="3">
        <v>24.647550811570198</v>
      </c>
      <c r="V15" s="3">
        <v>5119869.9548281198</v>
      </c>
      <c r="W15" s="4">
        <v>7.8201772781124097</v>
      </c>
      <c r="X15" s="4">
        <v>0.395152850236971</v>
      </c>
      <c r="Y15" s="4">
        <v>0.65694475914421502</v>
      </c>
      <c r="Z15" s="57">
        <v>1.69606467977385E-2</v>
      </c>
      <c r="AA15" s="8"/>
      <c r="AB15" s="7"/>
      <c r="AC15" s="4"/>
    </row>
    <row r="16" spans="1:29" x14ac:dyDescent="0.25">
      <c r="A16" s="1" t="s">
        <v>31</v>
      </c>
      <c r="B16" s="3">
        <v>833</v>
      </c>
      <c r="C16" s="3">
        <v>5105761</v>
      </c>
      <c r="D16" s="2">
        <v>4707029</v>
      </c>
      <c r="E16" s="3">
        <v>38880488.199311003</v>
      </c>
      <c r="F16" s="3">
        <v>6124211</v>
      </c>
      <c r="G16" s="3">
        <v>4411305.9204771398</v>
      </c>
      <c r="H16" s="3">
        <v>14986448.202171899</v>
      </c>
      <c r="I16" s="3">
        <v>1362.2875368730799</v>
      </c>
      <c r="J16" s="2">
        <v>26441.821526035499</v>
      </c>
      <c r="K16" s="3">
        <v>237.405358574871</v>
      </c>
      <c r="L16" s="4">
        <v>747.80505304795497</v>
      </c>
      <c r="M16" s="3">
        <f t="shared" si="0"/>
        <v>19578977.166314002</v>
      </c>
      <c r="N16" s="3">
        <f t="shared" si="1"/>
        <v>16441288.025130333</v>
      </c>
      <c r="O16" s="3">
        <v>325294.680522529</v>
      </c>
      <c r="P16" s="3">
        <v>197273.58795937101</v>
      </c>
      <c r="Q16" s="3">
        <v>12145.4424386104</v>
      </c>
      <c r="R16" s="3">
        <v>11870.2679287439</v>
      </c>
      <c r="S16" s="3">
        <v>790287.57364870002</v>
      </c>
      <c r="T16" s="3">
        <v>3948815.5638609701</v>
      </c>
      <c r="U16" s="3">
        <v>0</v>
      </c>
      <c r="V16" s="3">
        <v>4788516.1149774799</v>
      </c>
      <c r="W16" s="4">
        <v>14.126882230316101</v>
      </c>
      <c r="X16" s="4">
        <v>0.62623185538288995</v>
      </c>
      <c r="Y16" s="4">
        <v>0.80743645728560298</v>
      </c>
      <c r="Z16" s="57">
        <v>0.35107776466737001</v>
      </c>
      <c r="AA16" s="58">
        <v>30.1169970415853</v>
      </c>
      <c r="AB16" s="59">
        <v>38.094805711516898</v>
      </c>
      <c r="AC16" s="57">
        <v>32.6909977563773</v>
      </c>
    </row>
    <row r="17" spans="1:29" x14ac:dyDescent="0.25">
      <c r="A17" s="1" t="s">
        <v>28</v>
      </c>
      <c r="B17" s="3">
        <v>4397</v>
      </c>
      <c r="C17" s="3">
        <v>21629296.440911502</v>
      </c>
      <c r="D17" s="2">
        <v>24382108</v>
      </c>
      <c r="E17" s="3">
        <v>30184698.524366099</v>
      </c>
      <c r="F17" s="3">
        <v>30009543</v>
      </c>
      <c r="G17" s="3">
        <v>29478702.459125999</v>
      </c>
      <c r="H17" s="3">
        <v>14315856.0701955</v>
      </c>
      <c r="I17" s="3">
        <v>1295.00391728772</v>
      </c>
      <c r="J17" s="2">
        <v>5630.2096696248</v>
      </c>
      <c r="K17" s="3">
        <v>2198.86398266674</v>
      </c>
      <c r="L17" s="4">
        <v>633.99136688917895</v>
      </c>
      <c r="M17" s="3">
        <f t="shared" si="0"/>
        <v>18801410.31729918</v>
      </c>
      <c r="N17" s="3">
        <f t="shared" si="1"/>
        <v>15725260.622654092</v>
      </c>
      <c r="O17" s="3">
        <v>206744.938423463</v>
      </c>
      <c r="P17" s="3">
        <v>23409.849098495401</v>
      </c>
      <c r="Q17" s="3">
        <v>12184.1957370205</v>
      </c>
      <c r="R17" s="3">
        <v>10493.868356092</v>
      </c>
      <c r="S17" s="3">
        <v>4202281.32395491</v>
      </c>
      <c r="T17" s="3">
        <v>240192.83617471301</v>
      </c>
      <c r="U17" s="3">
        <v>32788.5106537315</v>
      </c>
      <c r="V17" s="3">
        <v>4476894.3323896099</v>
      </c>
      <c r="W17" s="4">
        <v>8.1382164532741292</v>
      </c>
      <c r="X17" s="4">
        <v>0.42383352084027098</v>
      </c>
      <c r="Y17" s="4">
        <v>0.69325790672180498</v>
      </c>
      <c r="Z17" s="57">
        <v>0.13922095216445601</v>
      </c>
      <c r="AA17" s="8"/>
      <c r="AB17" s="7"/>
      <c r="AC17" s="4"/>
    </row>
    <row r="18" spans="1:29" x14ac:dyDescent="0.25">
      <c r="A18" s="1" t="s">
        <v>19</v>
      </c>
      <c r="B18" s="3">
        <v>2853</v>
      </c>
      <c r="C18" s="3">
        <v>263356.61385780101</v>
      </c>
      <c r="D18" s="2">
        <v>1128798</v>
      </c>
      <c r="E18" s="3">
        <v>52442937.899999999</v>
      </c>
      <c r="F18" s="3">
        <v>9151067</v>
      </c>
      <c r="G18" s="3">
        <v>5316873.5902989004</v>
      </c>
      <c r="H18" s="3">
        <v>9021912.1810801607</v>
      </c>
      <c r="I18" s="3">
        <v>663.37393655039796</v>
      </c>
      <c r="J18" s="2">
        <v>3482.9475879725501</v>
      </c>
      <c r="K18" s="3">
        <v>262.00444781387898</v>
      </c>
      <c r="L18" s="4">
        <v>399.51643236935303</v>
      </c>
      <c r="M18" s="3">
        <f t="shared" si="0"/>
        <v>11279033.347238775</v>
      </c>
      <c r="N18" s="3">
        <f t="shared" si="1"/>
        <v>9744554.7320169322</v>
      </c>
      <c r="O18" s="3">
        <v>132697.27812420201</v>
      </c>
      <c r="P18" s="3">
        <v>16157.2426134708</v>
      </c>
      <c r="Q18" s="3">
        <v>6917.1857217284596</v>
      </c>
      <c r="R18" s="3">
        <v>6234.11769591349</v>
      </c>
      <c r="S18" s="3">
        <v>2559091.8700891798</v>
      </c>
      <c r="T18" s="3">
        <v>175219.05594331399</v>
      </c>
      <c r="U18" s="3">
        <v>2678.0763890305102</v>
      </c>
      <c r="V18" s="3">
        <v>2819655.1429864001</v>
      </c>
      <c r="W18" s="4">
        <v>18.0016475086246</v>
      </c>
      <c r="X18" s="4">
        <v>0.53778352118412098</v>
      </c>
      <c r="Y18" s="4">
        <v>0.74761463663900296</v>
      </c>
      <c r="Z18" s="51">
        <v>4.40031761921999E-2</v>
      </c>
      <c r="AA18" s="55">
        <v>81.978241113645097</v>
      </c>
      <c r="AB18" s="56">
        <v>102.16511326599</v>
      </c>
      <c r="AC18" s="51">
        <v>88.468205415958593</v>
      </c>
    </row>
    <row r="19" spans="1:29" x14ac:dyDescent="0.25">
      <c r="A19" s="1" t="s">
        <v>36</v>
      </c>
      <c r="B19" s="3">
        <v>1620</v>
      </c>
      <c r="C19" s="3">
        <v>231021.13449927399</v>
      </c>
      <c r="D19" s="2">
        <v>868301</v>
      </c>
      <c r="E19" s="3">
        <v>5785496.4065120099</v>
      </c>
      <c r="F19" s="3">
        <v>6250931</v>
      </c>
      <c r="G19" s="3">
        <v>4071442.6541199302</v>
      </c>
      <c r="H19" s="3">
        <v>1764121.96132498</v>
      </c>
      <c r="I19" s="3">
        <v>154.83930419961601</v>
      </c>
      <c r="J19" s="2">
        <v>540.948727343619</v>
      </c>
      <c r="K19" s="3">
        <v>25.051362636073598</v>
      </c>
      <c r="L19" s="4">
        <v>77.259973238957301</v>
      </c>
      <c r="M19" s="3">
        <f t="shared" si="0"/>
        <v>2283739.5651396071</v>
      </c>
      <c r="N19" s="3">
        <f t="shared" si="1"/>
        <v>1927127.0911957456</v>
      </c>
      <c r="O19" s="3">
        <v>27489.444493929699</v>
      </c>
      <c r="P19" s="3">
        <v>1594.7274782695899</v>
      </c>
      <c r="Q19" s="3">
        <v>1456.6089482310599</v>
      </c>
      <c r="R19" s="3">
        <v>1252.56813180363</v>
      </c>
      <c r="S19" s="3">
        <v>548662.60863323102</v>
      </c>
      <c r="T19" s="3">
        <v>1588.1206390698701</v>
      </c>
      <c r="U19" s="3">
        <v>0</v>
      </c>
      <c r="V19" s="3">
        <v>550302.598431636</v>
      </c>
      <c r="W19" s="4">
        <v>10.474662800101701</v>
      </c>
      <c r="X19" s="4">
        <v>0.46672414937349599</v>
      </c>
      <c r="Y19" s="4">
        <v>0.70079533023133</v>
      </c>
      <c r="Z19" s="57">
        <v>1.7242471911306199E-3</v>
      </c>
      <c r="AA19" s="8"/>
      <c r="AB19" s="7"/>
      <c r="AC19" s="4"/>
    </row>
    <row r="20" spans="1:29" x14ac:dyDescent="0.25">
      <c r="A20" s="1" t="s">
        <v>30</v>
      </c>
      <c r="B20" s="3">
        <v>127</v>
      </c>
      <c r="C20" s="3">
        <v>450093</v>
      </c>
      <c r="D20" s="2">
        <v>469952</v>
      </c>
      <c r="E20" s="3">
        <v>707399.09999999602</v>
      </c>
      <c r="F20" s="3">
        <v>413507</v>
      </c>
      <c r="G20" s="3">
        <v>565578.80000000005</v>
      </c>
      <c r="H20" s="3">
        <v>1091822.78888963</v>
      </c>
      <c r="I20" s="3">
        <v>75.400629392485897</v>
      </c>
      <c r="J20" s="2">
        <v>346.45032987030601</v>
      </c>
      <c r="K20" s="3">
        <v>7.40613671609918</v>
      </c>
      <c r="L20" s="4">
        <v>49.822463665298997</v>
      </c>
      <c r="M20" s="3">
        <f t="shared" si="0"/>
        <v>1348036.7367884156</v>
      </c>
      <c r="N20" s="3">
        <f t="shared" si="1"/>
        <v>1174715.6029330289</v>
      </c>
      <c r="O20" s="3">
        <v>8263.7484090266098</v>
      </c>
      <c r="P20" s="3">
        <v>3989.7114461145802</v>
      </c>
      <c r="Q20" s="3">
        <v>473.91260645684599</v>
      </c>
      <c r="R20" s="3">
        <v>370.30683580495599</v>
      </c>
      <c r="S20" s="3">
        <v>276448.37164708402</v>
      </c>
      <c r="T20" s="3">
        <v>66001.705006144504</v>
      </c>
      <c r="U20" s="3">
        <v>0</v>
      </c>
      <c r="V20" s="3">
        <v>342450.076653225</v>
      </c>
      <c r="W20" s="4">
        <v>10.6151201356514</v>
      </c>
      <c r="X20" s="4">
        <v>0.50625095578709201</v>
      </c>
      <c r="Y20" s="4">
        <v>0.72545146755326395</v>
      </c>
      <c r="Z20" s="57">
        <v>9.1702625745999407E-3</v>
      </c>
      <c r="AA20" s="58">
        <v>28.291417711477301</v>
      </c>
      <c r="AB20" s="59">
        <v>33.802747698569597</v>
      </c>
      <c r="AC20" s="57">
        <v>30.1478958341131</v>
      </c>
    </row>
    <row r="21" spans="1:29" x14ac:dyDescent="0.25">
      <c r="A21" s="1" t="s">
        <v>24</v>
      </c>
      <c r="B21" s="3">
        <v>193</v>
      </c>
      <c r="C21" s="3">
        <v>307729.88484161801</v>
      </c>
      <c r="D21" s="2">
        <v>221014</v>
      </c>
      <c r="E21" s="3">
        <v>1124694.52966695</v>
      </c>
      <c r="F21" s="3">
        <v>915745</v>
      </c>
      <c r="G21" s="3">
        <v>203604.01493497501</v>
      </c>
      <c r="H21" s="3">
        <v>254444.22815747099</v>
      </c>
      <c r="I21" s="3">
        <v>25.063900712192101</v>
      </c>
      <c r="J21" s="2">
        <v>78.321916851392203</v>
      </c>
      <c r="K21" s="3">
        <v>55.116082510700899</v>
      </c>
      <c r="L21" s="4">
        <v>11.2325239941018</v>
      </c>
      <c r="M21" s="3">
        <f t="shared" si="0"/>
        <v>341863.26781155157</v>
      </c>
      <c r="N21" s="3">
        <f t="shared" si="1"/>
        <v>281726.93301145372</v>
      </c>
      <c r="O21" s="3">
        <v>2690.9148314968702</v>
      </c>
      <c r="P21" s="3">
        <v>232.43149930316301</v>
      </c>
      <c r="Q21" s="3">
        <v>217.75013707319701</v>
      </c>
      <c r="R21" s="3">
        <v>180.58531450318699</v>
      </c>
      <c r="S21" s="3">
        <v>78180.526646919199</v>
      </c>
      <c r="T21" s="3">
        <v>355.09580602657098</v>
      </c>
      <c r="U21" s="3">
        <v>715.06253455722003</v>
      </c>
      <c r="V21" s="3">
        <v>79475.993808817802</v>
      </c>
      <c r="W21" s="4">
        <v>8.4066977571199502</v>
      </c>
      <c r="X21" s="4">
        <v>0.31895204951843398</v>
      </c>
      <c r="Y21" s="4">
        <v>0.70885287086981197</v>
      </c>
      <c r="Z21" s="57">
        <v>2.8622029790868102E-3</v>
      </c>
      <c r="AA21" s="8"/>
      <c r="AB21" s="7"/>
      <c r="AC21" s="4"/>
    </row>
    <row r="22" spans="1:29" x14ac:dyDescent="0.25">
      <c r="A22" s="1" t="s">
        <v>25</v>
      </c>
      <c r="B22" s="3">
        <v>86</v>
      </c>
      <c r="C22" s="3">
        <v>1514329.45665315</v>
      </c>
      <c r="D22" s="2">
        <v>2753073</v>
      </c>
      <c r="E22" s="3">
        <v>459376.200000001</v>
      </c>
      <c r="F22" s="3">
        <v>542704</v>
      </c>
      <c r="G22" s="3">
        <v>2379092</v>
      </c>
      <c r="H22" s="3">
        <v>225545.07487524801</v>
      </c>
      <c r="I22" s="3">
        <v>23.150852626467401</v>
      </c>
      <c r="J22" s="2">
        <v>149.779769381828</v>
      </c>
      <c r="K22" s="3">
        <v>3.2732342611817402</v>
      </c>
      <c r="L22" s="4">
        <v>11.2788816740816</v>
      </c>
      <c r="M22" s="3">
        <f t="shared" si="0"/>
        <v>303123.07295055839</v>
      </c>
      <c r="N22" s="3">
        <f t="shared" si="1"/>
        <v>249823.77983447452</v>
      </c>
      <c r="O22" s="3">
        <v>2904.4054789844799</v>
      </c>
      <c r="P22" s="3">
        <v>955.683365005626</v>
      </c>
      <c r="Q22" s="3">
        <v>144.178848288214</v>
      </c>
      <c r="R22" s="3">
        <v>163.66171305908699</v>
      </c>
      <c r="S22" s="3">
        <v>54358.206977141599</v>
      </c>
      <c r="T22" s="3">
        <v>16465.209796574502</v>
      </c>
      <c r="U22" s="3">
        <v>0</v>
      </c>
      <c r="V22" s="3">
        <v>70823.416773716104</v>
      </c>
      <c r="W22" s="4">
        <v>11.7045114632274</v>
      </c>
      <c r="X22" s="4">
        <v>0.29512095925061299</v>
      </c>
      <c r="Y22" s="4">
        <v>0.56580286537521496</v>
      </c>
      <c r="Z22" s="57">
        <v>8.5045035437046595E-3</v>
      </c>
      <c r="AA22" s="8"/>
      <c r="AB22" s="7"/>
      <c r="AC22" s="4"/>
    </row>
    <row r="23" spans="1:29" x14ac:dyDescent="0.25">
      <c r="A23" s="1" t="s">
        <v>26</v>
      </c>
      <c r="B23" s="3">
        <v>81</v>
      </c>
      <c r="C23" s="3">
        <v>381498.54156820802</v>
      </c>
      <c r="D23" s="2">
        <v>304979</v>
      </c>
      <c r="E23" s="3">
        <v>89600.0999999997</v>
      </c>
      <c r="F23" s="3">
        <v>297145</v>
      </c>
      <c r="G23" s="3">
        <v>89403.909998536095</v>
      </c>
      <c r="H23" s="3">
        <v>10635.673058004801</v>
      </c>
      <c r="I23" s="5">
        <v>0.83898595228969697</v>
      </c>
      <c r="J23" s="2">
        <v>3.3049818069975898</v>
      </c>
      <c r="K23" s="5">
        <v>0.172943741780066</v>
      </c>
      <c r="L23" s="5">
        <v>0.46466490364528201</v>
      </c>
      <c r="M23" s="3">
        <f t="shared" si="0"/>
        <v>13467.168211893482</v>
      </c>
      <c r="N23" s="3">
        <f t="shared" si="1"/>
        <v>11533.554149896323</v>
      </c>
      <c r="O23" s="3">
        <v>108.83744162309701</v>
      </c>
      <c r="P23" s="3">
        <v>9.1762876120753596</v>
      </c>
      <c r="Q23" s="3">
        <v>9.1368475306696304</v>
      </c>
      <c r="R23" s="3">
        <v>8.6471870890032605</v>
      </c>
      <c r="S23" s="3">
        <v>3317.42765377567</v>
      </c>
      <c r="T23" s="3">
        <v>0</v>
      </c>
      <c r="U23" s="3">
        <v>0</v>
      </c>
      <c r="V23" s="3">
        <v>3317.42765377567</v>
      </c>
      <c r="W23" s="4">
        <v>6.0862481565631201</v>
      </c>
      <c r="X23" s="4">
        <v>0.67556538048826598</v>
      </c>
      <c r="Y23" s="4">
        <v>0.96297965800421204</v>
      </c>
      <c r="Z23" s="57">
        <v>8.94150271166378E-4</v>
      </c>
      <c r="AA23" s="8"/>
      <c r="AB23" s="7"/>
      <c r="AC23" s="4"/>
    </row>
    <row r="24" spans="1:29" x14ac:dyDescent="0.25">
      <c r="A24" s="1" t="s">
        <v>27</v>
      </c>
      <c r="B24" s="3">
        <v>22</v>
      </c>
      <c r="C24" s="3">
        <v>730</v>
      </c>
      <c r="D24" s="2">
        <v>5424</v>
      </c>
      <c r="E24" s="3">
        <v>48874.6000000001</v>
      </c>
      <c r="F24" s="3">
        <v>71324</v>
      </c>
      <c r="G24" s="3">
        <v>58791.085714285698</v>
      </c>
      <c r="H24" s="3">
        <v>1919.64915902453</v>
      </c>
      <c r="I24" s="5">
        <v>0.45890638348625901</v>
      </c>
      <c r="J24" s="2">
        <v>0.721559793430952</v>
      </c>
      <c r="K24" s="5">
        <v>5.1086551287468397E-2</v>
      </c>
      <c r="L24" s="5">
        <v>9.3951341638197003E-2</v>
      </c>
      <c r="M24" s="3">
        <f t="shared" si="0"/>
        <v>3418.9797556066956</v>
      </c>
      <c r="N24" s="3">
        <f t="shared" si="1"/>
        <v>2361.9395677525322</v>
      </c>
      <c r="O24" s="3">
        <v>38.6462002684382</v>
      </c>
      <c r="P24" s="3">
        <v>1.65635191898836</v>
      </c>
      <c r="Q24" s="3">
        <v>2.2237695087925098</v>
      </c>
      <c r="R24" s="3">
        <v>2.5543275643734198</v>
      </c>
      <c r="S24" s="3">
        <v>598.76767280864794</v>
      </c>
      <c r="T24" s="3">
        <v>0</v>
      </c>
      <c r="U24" s="3">
        <v>0</v>
      </c>
      <c r="V24" s="3">
        <v>598.76767280864794</v>
      </c>
      <c r="W24" s="4">
        <v>23.680713386450201</v>
      </c>
      <c r="X24" s="4">
        <v>0.185326024108311</v>
      </c>
      <c r="Y24" s="4">
        <v>0.52409878596297299</v>
      </c>
      <c r="Z24" s="57">
        <v>3.4860330000000102E-6</v>
      </c>
      <c r="AA24" s="8"/>
      <c r="AB24" s="7"/>
      <c r="AC24" s="4"/>
    </row>
    <row r="25" spans="1:29" x14ac:dyDescent="0.25">
      <c r="A25" s="98" t="s">
        <v>281</v>
      </c>
      <c r="B25" s="96">
        <f>SUM(B2:B24)</f>
        <v>352319</v>
      </c>
      <c r="C25" s="96">
        <f t="shared" ref="C25:V25" si="2">SUM(C2:C24)</f>
        <v>1756646883.6825376</v>
      </c>
      <c r="D25" s="96">
        <f t="shared" ref="D25" si="3">SUM(D2:D24)</f>
        <v>1184702618</v>
      </c>
      <c r="E25" s="96">
        <f t="shared" si="2"/>
        <v>2123527375.00741</v>
      </c>
      <c r="F25" s="96">
        <f t="shared" si="2"/>
        <v>682491065</v>
      </c>
      <c r="G25" s="96">
        <f t="shared" ref="G25" si="4">SUM(G2:G24)</f>
        <v>542140099.82019937</v>
      </c>
      <c r="H25" s="96">
        <f t="shared" si="2"/>
        <v>910420369.22226608</v>
      </c>
      <c r="I25" s="96">
        <f t="shared" si="2"/>
        <v>74982.454848200621</v>
      </c>
      <c r="J25" s="96">
        <f t="shared" ref="J25" si="5">SUM(J2:J24)</f>
        <v>1474561.2614895115</v>
      </c>
      <c r="K25" s="96">
        <f t="shared" si="2"/>
        <v>361831.54549100465</v>
      </c>
      <c r="L25" s="96">
        <f t="shared" si="2"/>
        <v>44956.917853075138</v>
      </c>
      <c r="M25" s="96">
        <f t="shared" ref="M25:N25" si="6">SUM(M2:M24)</f>
        <v>1189408645.2713988</v>
      </c>
      <c r="N25" s="96">
        <f t="shared" si="6"/>
        <v>1000347528.7431381</v>
      </c>
      <c r="O25" s="96">
        <f t="shared" si="2"/>
        <v>18425805.721890606</v>
      </c>
      <c r="P25" s="96">
        <f t="shared" si="2"/>
        <v>10574287.780735403</v>
      </c>
      <c r="Q25" s="96">
        <f t="shared" si="2"/>
        <v>797345.61494515534</v>
      </c>
      <c r="R25" s="96">
        <f t="shared" si="2"/>
        <v>780895.04052033834</v>
      </c>
      <c r="S25" s="96">
        <f t="shared" si="2"/>
        <v>61558759.794618182</v>
      </c>
      <c r="T25" s="96">
        <f t="shared" si="2"/>
        <v>207190224.44687945</v>
      </c>
      <c r="U25" s="96">
        <f t="shared" si="2"/>
        <v>6515229.0989181092</v>
      </c>
      <c r="V25" s="96">
        <f t="shared" si="2"/>
        <v>290965809.48309642</v>
      </c>
      <c r="W25" s="96"/>
      <c r="X25" s="96"/>
      <c r="Y25" s="96"/>
      <c r="Z25" s="61">
        <f>SUM(Z2:Z24)-(Z11+Z9+Z13+Z18)</f>
        <v>95.73492099876384</v>
      </c>
      <c r="AA25" s="96"/>
      <c r="AB25" s="96"/>
      <c r="AC25" s="96"/>
    </row>
    <row r="26" spans="1:29" x14ac:dyDescent="0.25">
      <c r="A26" s="98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62">
        <f>Z9+Z11+Z13+Z18</f>
        <v>3.0734832312017502</v>
      </c>
      <c r="AA26" s="97"/>
      <c r="AB26" s="97"/>
      <c r="AC26" s="97"/>
    </row>
    <row r="27" spans="1:29" x14ac:dyDescent="0.25">
      <c r="A27" s="42" t="s">
        <v>274</v>
      </c>
      <c r="B27" s="43"/>
    </row>
    <row r="28" spans="1:29" x14ac:dyDescent="0.25">
      <c r="A28" s="42" t="s">
        <v>272</v>
      </c>
      <c r="B28" s="43"/>
    </row>
    <row r="29" spans="1:29" x14ac:dyDescent="0.25">
      <c r="A29" s="42" t="s">
        <v>296</v>
      </c>
    </row>
    <row r="30" spans="1:29" x14ac:dyDescent="0.25">
      <c r="A30" s="94" t="s">
        <v>283</v>
      </c>
      <c r="B30" s="94"/>
    </row>
    <row r="31" spans="1:29" x14ac:dyDescent="0.25">
      <c r="A31" s="95" t="s">
        <v>284</v>
      </c>
      <c r="B31" s="95"/>
    </row>
  </sheetData>
  <sheetProtection password="D785" sheet="1" objects="1" scenarios="1"/>
  <sortState ref="A2:Z23">
    <sortCondition descending="1" ref="H2:H23"/>
  </sortState>
  <mergeCells count="30">
    <mergeCell ref="AB25:AB26"/>
    <mergeCell ref="AC25:AC26"/>
    <mergeCell ref="R25:R26"/>
    <mergeCell ref="S25:S26"/>
    <mergeCell ref="T25:T26"/>
    <mergeCell ref="U25:U26"/>
    <mergeCell ref="V25:V26"/>
    <mergeCell ref="W25:W26"/>
    <mergeCell ref="AA25:AA26"/>
    <mergeCell ref="I25:I26"/>
    <mergeCell ref="K25:K26"/>
    <mergeCell ref="L25:L26"/>
    <mergeCell ref="O25:O26"/>
    <mergeCell ref="P25:P26"/>
    <mergeCell ref="A30:B30"/>
    <mergeCell ref="A31:B31"/>
    <mergeCell ref="X25:X26"/>
    <mergeCell ref="Y25:Y26"/>
    <mergeCell ref="A25:A26"/>
    <mergeCell ref="B25:B26"/>
    <mergeCell ref="C25:C26"/>
    <mergeCell ref="E25:E26"/>
    <mergeCell ref="F25:F26"/>
    <mergeCell ref="H25:H26"/>
    <mergeCell ref="G25:G26"/>
    <mergeCell ref="Q25:Q26"/>
    <mergeCell ref="J25:J26"/>
    <mergeCell ref="M25:M26"/>
    <mergeCell ref="N25:N26"/>
    <mergeCell ref="D25:D26"/>
  </mergeCells>
  <pageMargins left="0.7" right="0.7" top="0.75" bottom="0.75" header="0.3" footer="0.3"/>
  <pageSetup paperSize="5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31"/>
  <sheetViews>
    <sheetView topLeftCell="C1" workbookViewId="0">
      <selection activeCell="Z1" sqref="Z1:AC1"/>
    </sheetView>
  </sheetViews>
  <sheetFormatPr defaultColWidth="8.85546875" defaultRowHeight="15" x14ac:dyDescent="0.25"/>
  <cols>
    <col min="1" max="1" width="18" customWidth="1"/>
    <col min="2" max="4" width="12.85546875" customWidth="1"/>
    <col min="5" max="5" width="15.140625" bestFit="1" customWidth="1"/>
    <col min="6" max="6" width="14" bestFit="1" customWidth="1"/>
    <col min="7" max="7" width="14" customWidth="1"/>
    <col min="8" max="8" width="14.140625" bestFit="1" customWidth="1"/>
    <col min="9" max="9" width="10.140625" customWidth="1"/>
    <col min="10" max="10" width="10.7109375" customWidth="1"/>
    <col min="11" max="11" width="10.85546875" bestFit="1" customWidth="1"/>
    <col min="12" max="12" width="10" bestFit="1" customWidth="1"/>
    <col min="13" max="14" width="14.28515625" customWidth="1"/>
    <col min="15" max="16" width="12.85546875" bestFit="1" customWidth="1"/>
    <col min="17" max="18" width="10.85546875" bestFit="1" customWidth="1"/>
    <col min="19" max="19" width="12.85546875" bestFit="1" customWidth="1"/>
    <col min="20" max="20" width="13" customWidth="1"/>
    <col min="21" max="21" width="12.140625" bestFit="1" customWidth="1"/>
    <col min="22" max="22" width="13.85546875" bestFit="1" customWidth="1"/>
    <col min="23" max="23" width="11.28515625" customWidth="1"/>
    <col min="24" max="24" width="11.42578125" customWidth="1"/>
    <col min="25" max="25" width="12.42578125" customWidth="1"/>
    <col min="26" max="26" width="14.42578125" customWidth="1"/>
    <col min="27" max="28" width="14.42578125" style="6" customWidth="1"/>
    <col min="29" max="29" width="14.42578125" customWidth="1"/>
  </cols>
  <sheetData>
    <row r="1" spans="1:29" s="87" customFormat="1" ht="75" x14ac:dyDescent="0.25">
      <c r="A1" s="27" t="s">
        <v>0</v>
      </c>
      <c r="B1" s="28" t="s">
        <v>1</v>
      </c>
      <c r="C1" s="28" t="s">
        <v>268</v>
      </c>
      <c r="D1" s="28" t="s">
        <v>297</v>
      </c>
      <c r="E1" s="29" t="s">
        <v>291</v>
      </c>
      <c r="F1" s="29" t="s">
        <v>292</v>
      </c>
      <c r="G1" s="28" t="s">
        <v>286</v>
      </c>
      <c r="H1" s="28" t="s">
        <v>2</v>
      </c>
      <c r="I1" s="28" t="s">
        <v>3</v>
      </c>
      <c r="J1" s="28" t="s">
        <v>293</v>
      </c>
      <c r="K1" s="28" t="s">
        <v>4</v>
      </c>
      <c r="L1" s="28" t="s">
        <v>5</v>
      </c>
      <c r="M1" s="28" t="s">
        <v>294</v>
      </c>
      <c r="N1" s="28" t="s">
        <v>295</v>
      </c>
      <c r="O1" s="28" t="s">
        <v>6</v>
      </c>
      <c r="P1" s="28" t="s">
        <v>7</v>
      </c>
      <c r="Q1" s="28" t="s">
        <v>8</v>
      </c>
      <c r="R1" s="28" t="s">
        <v>9</v>
      </c>
      <c r="S1" s="28" t="s">
        <v>10</v>
      </c>
      <c r="T1" s="28" t="s">
        <v>11</v>
      </c>
      <c r="U1" s="28" t="s">
        <v>12</v>
      </c>
      <c r="V1" s="28" t="s">
        <v>13</v>
      </c>
      <c r="W1" s="28" t="s">
        <v>267</v>
      </c>
      <c r="X1" s="28" t="s">
        <v>266</v>
      </c>
      <c r="Y1" s="28" t="s">
        <v>14</v>
      </c>
      <c r="Z1" s="49" t="s">
        <v>301</v>
      </c>
      <c r="AA1" s="50" t="s">
        <v>298</v>
      </c>
      <c r="AB1" s="50" t="s">
        <v>299</v>
      </c>
      <c r="AC1" s="50" t="s">
        <v>300</v>
      </c>
    </row>
    <row r="2" spans="1:29" x14ac:dyDescent="0.25">
      <c r="A2" s="1" t="s">
        <v>17</v>
      </c>
      <c r="B2" s="3">
        <v>5194</v>
      </c>
      <c r="C2" s="3">
        <v>239898420</v>
      </c>
      <c r="D2" s="2">
        <v>210341202</v>
      </c>
      <c r="E2" s="3">
        <v>370067141.92429203</v>
      </c>
      <c r="F2" s="3">
        <v>43177124</v>
      </c>
      <c r="G2" s="3">
        <v>146485549.02147499</v>
      </c>
      <c r="H2" s="3">
        <v>207413232.563353</v>
      </c>
      <c r="I2" s="3">
        <v>17127.391237370601</v>
      </c>
      <c r="J2" s="2">
        <v>430796.60809720302</v>
      </c>
      <c r="K2" s="3">
        <v>4108.4273628990904</v>
      </c>
      <c r="L2" s="4">
        <v>10655.462407281901</v>
      </c>
      <c r="M2" s="3">
        <f>H2+(I2*3200)+(K2*72)+(L2*289)</f>
        <v>265596119.92877209</v>
      </c>
      <c r="N2" s="3">
        <f>H2+(I2*900)+(K2*25)+(L2*298)</f>
        <v>226105923.15842903</v>
      </c>
      <c r="O2" s="3">
        <v>4999624.4879314601</v>
      </c>
      <c r="P2" s="3">
        <v>3025790.23353054</v>
      </c>
      <c r="Q2" s="3">
        <v>187972.52684564001</v>
      </c>
      <c r="R2" s="3">
        <v>205421.36814495199</v>
      </c>
      <c r="S2" s="3">
        <v>5104780.7649920201</v>
      </c>
      <c r="T2" s="3">
        <v>61350128.919769697</v>
      </c>
      <c r="U2" s="3">
        <v>0</v>
      </c>
      <c r="V2" s="3">
        <v>66455854.396660097</v>
      </c>
      <c r="W2" s="4">
        <v>14.386909294075901</v>
      </c>
      <c r="X2" s="4">
        <v>0.38953274125179199</v>
      </c>
      <c r="Y2" s="4">
        <v>0.67452002316085102</v>
      </c>
      <c r="Z2" s="57">
        <v>19.861785188554201</v>
      </c>
      <c r="AA2" s="58">
        <v>9.7630143266740497</v>
      </c>
      <c r="AB2" s="59">
        <v>12.3659787026139</v>
      </c>
      <c r="AC2" s="57">
        <v>10.604826094370599</v>
      </c>
    </row>
    <row r="3" spans="1:29" x14ac:dyDescent="0.25">
      <c r="A3" s="1" t="s">
        <v>15</v>
      </c>
      <c r="B3" s="3">
        <v>11049</v>
      </c>
      <c r="C3" s="3">
        <v>776279715</v>
      </c>
      <c r="D3" s="2">
        <v>427419641</v>
      </c>
      <c r="E3" s="3">
        <v>516040535.87561601</v>
      </c>
      <c r="F3" s="3">
        <v>90688444</v>
      </c>
      <c r="G3" s="3">
        <v>102280964.224847</v>
      </c>
      <c r="H3" s="3">
        <v>176824879.13993201</v>
      </c>
      <c r="I3" s="3">
        <v>12511.9021787566</v>
      </c>
      <c r="J3" s="2">
        <v>369023.37672796298</v>
      </c>
      <c r="K3" s="3">
        <v>3320.8028760829602</v>
      </c>
      <c r="L3" s="4">
        <v>8999.6873374767692</v>
      </c>
      <c r="M3" s="3">
        <f t="shared" ref="M3:M24" si="0">H3+(I3*3200)+(K3*72)+(L3*289)</f>
        <v>219702973.55956191</v>
      </c>
      <c r="N3" s="3">
        <f t="shared" ref="N3:N24" si="1">H3+(I3*900)+(K3*25)+(L3*298)</f>
        <v>190850517.99928308</v>
      </c>
      <c r="O3" s="3">
        <v>4338054.6570328102</v>
      </c>
      <c r="P3" s="3">
        <v>2637205.5849039298</v>
      </c>
      <c r="Q3" s="3">
        <v>153838.03678296399</v>
      </c>
      <c r="R3" s="3">
        <v>166040.14380414499</v>
      </c>
      <c r="S3" s="3">
        <v>3145864.5417226101</v>
      </c>
      <c r="T3" s="3">
        <v>53543127.2133485</v>
      </c>
      <c r="U3" s="3">
        <v>0</v>
      </c>
      <c r="V3" s="3">
        <v>56690851.364586599</v>
      </c>
      <c r="W3" s="4">
        <v>11.319324612548201</v>
      </c>
      <c r="X3" s="4">
        <v>0.5437227326945</v>
      </c>
      <c r="Y3" s="4">
        <v>0.79675888330526401</v>
      </c>
      <c r="Z3" s="57">
        <v>42.261594575738002</v>
      </c>
      <c r="AA3" s="58">
        <v>3.8657717965219098</v>
      </c>
      <c r="AB3" s="59">
        <v>4.7284160345714898</v>
      </c>
      <c r="AC3" s="57">
        <v>4.1514032980513997</v>
      </c>
    </row>
    <row r="4" spans="1:29" x14ac:dyDescent="0.25">
      <c r="A4" s="1" t="s">
        <v>29</v>
      </c>
      <c r="B4" s="3">
        <v>6474</v>
      </c>
      <c r="C4" s="3">
        <v>444750801.66585302</v>
      </c>
      <c r="D4" s="2">
        <v>240815857</v>
      </c>
      <c r="E4" s="3">
        <v>199701795.656082</v>
      </c>
      <c r="F4" s="3">
        <v>47210592</v>
      </c>
      <c r="G4" s="3">
        <v>55185479.656679504</v>
      </c>
      <c r="H4" s="3">
        <v>118618192.501881</v>
      </c>
      <c r="I4" s="3">
        <v>9943.6685475551003</v>
      </c>
      <c r="J4" s="2">
        <v>205991.41164305701</v>
      </c>
      <c r="K4" s="3">
        <v>1795.2239226177601</v>
      </c>
      <c r="L4" s="4">
        <v>5972.4221789015801</v>
      </c>
      <c r="M4" s="3">
        <f t="shared" si="0"/>
        <v>152293217.98618835</v>
      </c>
      <c r="N4" s="3">
        <f t="shared" si="1"/>
        <v>129392156.60205872</v>
      </c>
      <c r="O4" s="3">
        <v>2330122.7352288198</v>
      </c>
      <c r="P4" s="3">
        <v>1614136.9084873099</v>
      </c>
      <c r="Q4" s="3">
        <v>88776.831945500802</v>
      </c>
      <c r="R4" s="3">
        <v>89761.196130890195</v>
      </c>
      <c r="S4" s="3">
        <v>5344613.8326125201</v>
      </c>
      <c r="T4" s="3">
        <v>32585106.241083901</v>
      </c>
      <c r="U4" s="3">
        <v>0</v>
      </c>
      <c r="V4" s="3">
        <v>37933882.404591702</v>
      </c>
      <c r="W4" s="4">
        <v>11.1856504135276</v>
      </c>
      <c r="X4" s="4">
        <v>0.51002994295716397</v>
      </c>
      <c r="Y4" s="4">
        <v>0.77682414168075897</v>
      </c>
      <c r="Z4" s="57">
        <v>24.451978856994199</v>
      </c>
      <c r="AA4" s="58">
        <v>3.5210028443305399</v>
      </c>
      <c r="AB4" s="59">
        <v>4.4239411068029701</v>
      </c>
      <c r="AC4" s="57">
        <v>3.8140462339983698</v>
      </c>
    </row>
    <row r="5" spans="1:29" x14ac:dyDescent="0.25">
      <c r="A5" s="1" t="s">
        <v>21</v>
      </c>
      <c r="B5" s="3">
        <v>11485</v>
      </c>
      <c r="C5" s="3">
        <v>76749027.041151404</v>
      </c>
      <c r="D5" s="2">
        <v>55763396</v>
      </c>
      <c r="E5" s="3">
        <v>281466711.43941802</v>
      </c>
      <c r="F5" s="3">
        <v>76666077</v>
      </c>
      <c r="G5" s="3">
        <v>30065516.4585963</v>
      </c>
      <c r="H5" s="3">
        <v>54187646.034676</v>
      </c>
      <c r="I5" s="3">
        <v>5198.7513317912799</v>
      </c>
      <c r="J5" s="2">
        <v>81257.316765630399</v>
      </c>
      <c r="K5" s="3">
        <v>1014.5623734253199</v>
      </c>
      <c r="L5" s="4">
        <v>2639.3412321555502</v>
      </c>
      <c r="M5" s="3">
        <f t="shared" si="0"/>
        <v>71659468.403387681</v>
      </c>
      <c r="N5" s="3">
        <f t="shared" si="1"/>
        <v>59678409.97980614</v>
      </c>
      <c r="O5" s="3">
        <v>1023817.53518785</v>
      </c>
      <c r="P5" s="3">
        <v>583660.38327260397</v>
      </c>
      <c r="Q5" s="3">
        <v>44931.413489846098</v>
      </c>
      <c r="R5" s="3">
        <v>43466.867988895399</v>
      </c>
      <c r="S5" s="3">
        <v>5620080.5540804099</v>
      </c>
      <c r="T5" s="3">
        <v>11569236.104296001</v>
      </c>
      <c r="U5" s="3">
        <v>2709.5750489215902</v>
      </c>
      <c r="V5" s="3">
        <v>17234453.672831699</v>
      </c>
      <c r="W5" s="4">
        <v>10.2225613687114</v>
      </c>
      <c r="X5" s="4">
        <v>0.58654863723015604</v>
      </c>
      <c r="Y5" s="4">
        <v>0.79923240934595696</v>
      </c>
      <c r="Z5" s="57">
        <v>3.0447872744327902</v>
      </c>
      <c r="AA5" s="58">
        <v>14.015408763572999</v>
      </c>
      <c r="AB5" s="59">
        <v>18.150356669891899</v>
      </c>
      <c r="AC5" s="57">
        <v>15.328293952150499</v>
      </c>
    </row>
    <row r="6" spans="1:29" x14ac:dyDescent="0.25">
      <c r="A6" s="1" t="s">
        <v>16</v>
      </c>
      <c r="B6" s="3">
        <v>4589</v>
      </c>
      <c r="C6" s="3">
        <v>95120487</v>
      </c>
      <c r="D6" s="2">
        <v>59082595</v>
      </c>
      <c r="E6" s="3">
        <v>180733394.81678599</v>
      </c>
      <c r="F6" s="3">
        <v>37191703</v>
      </c>
      <c r="G6" s="3">
        <v>24521724.128096599</v>
      </c>
      <c r="H6" s="3">
        <v>53308446.712706298</v>
      </c>
      <c r="I6" s="3">
        <v>4349.2173610365298</v>
      </c>
      <c r="J6" s="2">
        <v>93067.329983855903</v>
      </c>
      <c r="K6" s="3">
        <v>1543.77237427521</v>
      </c>
      <c r="L6" s="4">
        <v>2658.6020476819399</v>
      </c>
      <c r="M6" s="3">
        <f t="shared" si="0"/>
        <v>68105429.870751098</v>
      </c>
      <c r="N6" s="3">
        <f t="shared" si="1"/>
        <v>58053600.057205275</v>
      </c>
      <c r="O6" s="3">
        <v>1059978.28903467</v>
      </c>
      <c r="P6" s="3">
        <v>691927.67400420702</v>
      </c>
      <c r="Q6" s="3">
        <v>43297.251701752299</v>
      </c>
      <c r="R6" s="3">
        <v>43838.7882514269</v>
      </c>
      <c r="S6" s="3">
        <v>3085997.5758561799</v>
      </c>
      <c r="T6" s="3">
        <v>13920753.3823318</v>
      </c>
      <c r="U6" s="3">
        <v>12800.1602953987</v>
      </c>
      <c r="V6" s="3">
        <v>17029056.063364599</v>
      </c>
      <c r="W6" s="4">
        <v>11.570744619101401</v>
      </c>
      <c r="X6" s="4">
        <v>0.63806843044172001</v>
      </c>
      <c r="Y6" s="4">
        <v>0.83443232335865802</v>
      </c>
      <c r="Z6" s="57">
        <v>4.4857084791021</v>
      </c>
      <c r="AA6" s="58">
        <v>9.4257257887909702</v>
      </c>
      <c r="AB6" s="59">
        <v>11.675419777697201</v>
      </c>
      <c r="AC6" s="57">
        <v>10.1619934800843</v>
      </c>
    </row>
    <row r="7" spans="1:29" x14ac:dyDescent="0.25">
      <c r="A7" t="s">
        <v>273</v>
      </c>
      <c r="B7" s="2">
        <v>286860</v>
      </c>
      <c r="C7" s="2"/>
      <c r="D7" s="2"/>
      <c r="E7" s="2"/>
      <c r="F7" s="2">
        <v>220025377</v>
      </c>
      <c r="H7" s="2">
        <v>53228535.302482396</v>
      </c>
      <c r="I7" s="2">
        <v>4635.4246224616199</v>
      </c>
      <c r="J7" s="2">
        <v>23801.801687772</v>
      </c>
      <c r="K7" s="2">
        <v>536.24128806953695</v>
      </c>
      <c r="L7" s="2">
        <v>2382.2311436608402</v>
      </c>
      <c r="M7" s="3">
        <f t="shared" si="0"/>
        <v>68788968.267618567</v>
      </c>
      <c r="N7" s="3">
        <f t="shared" si="1"/>
        <v>58123728.375710525</v>
      </c>
      <c r="O7" s="2">
        <v>486523.96009623603</v>
      </c>
      <c r="P7" s="2">
        <v>154536.474289732</v>
      </c>
      <c r="Q7" s="2">
        <v>34146.740744128998</v>
      </c>
      <c r="R7" s="2">
        <v>26812.0644034744</v>
      </c>
      <c r="S7" s="2"/>
      <c r="T7" s="2"/>
      <c r="U7" s="2"/>
      <c r="V7" s="2">
        <v>16670219.6645786</v>
      </c>
      <c r="W7" s="2"/>
      <c r="X7" s="2"/>
      <c r="Y7" s="2"/>
      <c r="Z7" s="2"/>
      <c r="AA7" s="2"/>
      <c r="AB7" s="2"/>
      <c r="AC7" s="2"/>
    </row>
    <row r="8" spans="1:29" x14ac:dyDescent="0.25">
      <c r="A8" s="1" t="s">
        <v>22</v>
      </c>
      <c r="B8" s="3">
        <v>1646</v>
      </c>
      <c r="C8" s="3">
        <v>51345780</v>
      </c>
      <c r="D8" s="2">
        <v>58004116</v>
      </c>
      <c r="E8" s="3">
        <v>89344084.029391497</v>
      </c>
      <c r="F8" s="3">
        <v>13427796</v>
      </c>
      <c r="G8" s="2">
        <v>18761211.189038899</v>
      </c>
      <c r="H8" s="3">
        <v>41648205.317484401</v>
      </c>
      <c r="I8" s="3">
        <v>1945.25514530698</v>
      </c>
      <c r="J8" s="2">
        <v>44383.079319370299</v>
      </c>
      <c r="K8" s="3">
        <v>339244.90734380903</v>
      </c>
      <c r="L8" s="4">
        <v>1910.1439798244201</v>
      </c>
      <c r="M8" s="3">
        <f t="shared" si="0"/>
        <v>72850686.721390247</v>
      </c>
      <c r="N8" s="3">
        <f t="shared" si="1"/>
        <v>52449280.537843585</v>
      </c>
      <c r="O8" s="3">
        <v>541828.28088606999</v>
      </c>
      <c r="P8" s="3">
        <v>335413.49254074797</v>
      </c>
      <c r="Q8" s="3">
        <v>69398.776547073896</v>
      </c>
      <c r="R8" s="3">
        <v>38675.036995394701</v>
      </c>
      <c r="S8" s="3">
        <v>944915.62883803702</v>
      </c>
      <c r="T8" s="3">
        <v>6775110.0219071098</v>
      </c>
      <c r="U8" s="3">
        <v>6364314.5178299202</v>
      </c>
      <c r="V8" s="3">
        <v>14090429.3046299</v>
      </c>
      <c r="W8" s="4">
        <v>13.5170571503006</v>
      </c>
      <c r="X8" s="4">
        <v>0.64790651304713698</v>
      </c>
      <c r="Y8" s="4">
        <v>0.83021552192071801</v>
      </c>
      <c r="Z8" s="57">
        <v>4.02385551311197</v>
      </c>
      <c r="AA8" s="58">
        <v>8.8384748510833298</v>
      </c>
      <c r="AB8" s="59">
        <v>15.878800896879699</v>
      </c>
      <c r="AC8" s="57">
        <v>11.2892531709265</v>
      </c>
    </row>
    <row r="9" spans="1:29" x14ac:dyDescent="0.25">
      <c r="A9" s="1" t="s">
        <v>18</v>
      </c>
      <c r="B9" s="3">
        <v>481</v>
      </c>
      <c r="C9" s="3">
        <v>2007340.82275952</v>
      </c>
      <c r="D9" s="2">
        <v>18829121</v>
      </c>
      <c r="E9" s="3">
        <v>21754230.538284101</v>
      </c>
      <c r="F9" s="3">
        <v>3305640</v>
      </c>
      <c r="G9" s="3">
        <v>11589510.692412799</v>
      </c>
      <c r="H9" s="3">
        <v>37160148.9885175</v>
      </c>
      <c r="I9" s="3">
        <v>4531.1772597085601</v>
      </c>
      <c r="J9" s="2">
        <v>52991.682334221703</v>
      </c>
      <c r="K9" s="3">
        <v>505.19988692420799</v>
      </c>
      <c r="L9" s="4">
        <v>1821.0217969964399</v>
      </c>
      <c r="M9" s="3">
        <f t="shared" si="0"/>
        <v>52222565.910775408</v>
      </c>
      <c r="N9" s="3">
        <f t="shared" si="1"/>
        <v>41793503.014933251</v>
      </c>
      <c r="O9" s="3">
        <v>597699.31699945801</v>
      </c>
      <c r="P9" s="3">
        <v>408641.96296674799</v>
      </c>
      <c r="Q9" s="3">
        <v>28436.3887892128</v>
      </c>
      <c r="R9" s="3">
        <v>25259.9943462105</v>
      </c>
      <c r="S9" s="3">
        <v>3702803.1304154401</v>
      </c>
      <c r="T9" s="3">
        <v>8121053.9988458101</v>
      </c>
      <c r="U9" s="3">
        <v>0</v>
      </c>
      <c r="V9" s="3">
        <v>11823857.1292613</v>
      </c>
      <c r="W9" s="4">
        <v>14.0429944494101</v>
      </c>
      <c r="X9" s="4">
        <v>0.51247175095881103</v>
      </c>
      <c r="Y9" s="4">
        <v>0.71687364084975103</v>
      </c>
      <c r="Z9" s="51">
        <v>1.5139928375796701</v>
      </c>
      <c r="AA9" s="55">
        <v>21.3268896252189</v>
      </c>
      <c r="AB9" s="56">
        <v>29.9403119302827</v>
      </c>
      <c r="AC9" s="51">
        <v>23.978189802896601</v>
      </c>
    </row>
    <row r="10" spans="1:29" x14ac:dyDescent="0.25">
      <c r="A10" s="1" t="s">
        <v>23</v>
      </c>
      <c r="B10" s="3">
        <v>18160</v>
      </c>
      <c r="C10" s="3">
        <v>4479997.1338828104</v>
      </c>
      <c r="D10" s="2">
        <v>7368105</v>
      </c>
      <c r="E10" s="3">
        <v>135316440</v>
      </c>
      <c r="F10" s="3">
        <v>48251675</v>
      </c>
      <c r="G10" s="3">
        <v>14927844.354542701</v>
      </c>
      <c r="H10" s="3">
        <v>33655114.029330902</v>
      </c>
      <c r="I10" s="3">
        <v>3350.47979880814</v>
      </c>
      <c r="J10" s="2">
        <v>17655.553473915101</v>
      </c>
      <c r="K10" s="3">
        <v>509.51491494717402</v>
      </c>
      <c r="L10" s="4">
        <v>1519.79744381363</v>
      </c>
      <c r="M10" s="3">
        <f t="shared" si="0"/>
        <v>44852555.92065528</v>
      </c>
      <c r="N10" s="3">
        <f t="shared" si="1"/>
        <v>37136183.359388366</v>
      </c>
      <c r="O10" s="3">
        <v>446061.147947622</v>
      </c>
      <c r="P10" s="3">
        <v>88577.109944881493</v>
      </c>
      <c r="Q10" s="3">
        <v>28662.909454418499</v>
      </c>
      <c r="R10" s="3">
        <v>25475.745747356199</v>
      </c>
      <c r="S10" s="3">
        <v>9124243.1286214292</v>
      </c>
      <c r="T10" s="3">
        <v>1238158.57022608</v>
      </c>
      <c r="U10" s="3">
        <v>0</v>
      </c>
      <c r="V10" s="3">
        <v>10534397.6304194</v>
      </c>
      <c r="W10" s="4">
        <v>7.5275221306075801</v>
      </c>
      <c r="X10" s="4">
        <v>0.39810192875431999</v>
      </c>
      <c r="Y10" s="4">
        <v>0.62391848405262795</v>
      </c>
      <c r="Z10" s="57">
        <v>9.4124311940671807E-2</v>
      </c>
      <c r="AA10" s="8"/>
      <c r="AB10" s="7"/>
      <c r="AC10" s="4"/>
    </row>
    <row r="11" spans="1:29" x14ac:dyDescent="0.25">
      <c r="A11" s="1" t="s">
        <v>20</v>
      </c>
      <c r="B11" s="3">
        <v>2356</v>
      </c>
      <c r="C11" s="3">
        <v>3759331.7650236501</v>
      </c>
      <c r="D11" s="2">
        <v>15961768</v>
      </c>
      <c r="E11" s="3">
        <v>84022397.499999896</v>
      </c>
      <c r="F11" s="3">
        <v>16177211</v>
      </c>
      <c r="G11" s="3">
        <v>18791494.988842499</v>
      </c>
      <c r="H11" s="3">
        <v>30649713.7521016</v>
      </c>
      <c r="I11" s="3">
        <v>2933.7997474547201</v>
      </c>
      <c r="J11" s="2">
        <v>33143.788037007202</v>
      </c>
      <c r="K11" s="3">
        <v>9501.1455455371106</v>
      </c>
      <c r="L11" s="4">
        <v>1434.2805611266101</v>
      </c>
      <c r="M11" s="3">
        <f t="shared" si="0"/>
        <v>41136462.505400963</v>
      </c>
      <c r="N11" s="3">
        <f t="shared" si="1"/>
        <v>33955077.770665005</v>
      </c>
      <c r="O11" s="3">
        <v>450503.86633930297</v>
      </c>
      <c r="P11" s="3">
        <v>229744.199640487</v>
      </c>
      <c r="Q11" s="3">
        <v>26154.724373781501</v>
      </c>
      <c r="R11" s="3">
        <v>23149.656226957901</v>
      </c>
      <c r="S11" s="3">
        <v>5047530.6486318996</v>
      </c>
      <c r="T11" s="3">
        <v>4299134.8907267898</v>
      </c>
      <c r="U11" s="3">
        <v>171828.39680488501</v>
      </c>
      <c r="V11" s="3">
        <v>9710741.6444983892</v>
      </c>
      <c r="W11" s="4">
        <v>13.716337458704499</v>
      </c>
      <c r="X11" s="4">
        <v>0.59828191797104902</v>
      </c>
      <c r="Y11" s="4">
        <v>0.78646124089629299</v>
      </c>
      <c r="Z11" s="51">
        <v>1.0035756102911</v>
      </c>
      <c r="AA11" s="55">
        <v>26.642952818997902</v>
      </c>
      <c r="AB11" s="56">
        <v>35.544532434109598</v>
      </c>
      <c r="AC11" s="51">
        <v>29.460133611165201</v>
      </c>
    </row>
    <row r="12" spans="1:29" x14ac:dyDescent="0.25">
      <c r="A12" s="1" t="s">
        <v>35</v>
      </c>
      <c r="B12" s="3">
        <v>846</v>
      </c>
      <c r="C12" s="3">
        <v>13439145</v>
      </c>
      <c r="D12" s="2">
        <v>38593728</v>
      </c>
      <c r="E12" s="3">
        <v>73786082</v>
      </c>
      <c r="F12" s="3">
        <v>7171000</v>
      </c>
      <c r="G12" s="3">
        <v>10478781</v>
      </c>
      <c r="H12" s="3">
        <v>25070956.797479998</v>
      </c>
      <c r="I12" s="3">
        <v>1722.9413010979399</v>
      </c>
      <c r="J12" s="2">
        <v>50131.165609608797</v>
      </c>
      <c r="K12" s="3">
        <v>474.11662391998601</v>
      </c>
      <c r="L12" s="4">
        <v>1267.0021623341199</v>
      </c>
      <c r="M12" s="3">
        <f t="shared" si="0"/>
        <v>30984668.982830204</v>
      </c>
      <c r="N12" s="3">
        <f t="shared" si="1"/>
        <v>27011023.528441712</v>
      </c>
      <c r="O12" s="3">
        <v>609931.20006987103</v>
      </c>
      <c r="P12" s="3">
        <v>354854.26940870902</v>
      </c>
      <c r="Q12" s="3">
        <v>21956.533430246898</v>
      </c>
      <c r="R12" s="3">
        <v>23705.831196000701</v>
      </c>
      <c r="S12" s="3">
        <v>845215.83715124102</v>
      </c>
      <c r="T12" s="3">
        <v>7180858.9671077197</v>
      </c>
      <c r="U12" s="3">
        <v>0</v>
      </c>
      <c r="V12" s="3">
        <v>8026074.8042589398</v>
      </c>
      <c r="W12" s="4">
        <v>15.0048941071689</v>
      </c>
      <c r="X12" s="4">
        <v>0.56321358336757499</v>
      </c>
      <c r="Y12" s="4">
        <v>0.773554487816693</v>
      </c>
      <c r="Z12" s="57">
        <v>1.2402361519651</v>
      </c>
      <c r="AA12" s="8"/>
      <c r="AB12" s="7"/>
      <c r="AC12" s="4"/>
    </row>
    <row r="13" spans="1:29" x14ac:dyDescent="0.25">
      <c r="A13" s="1" t="s">
        <v>33</v>
      </c>
      <c r="B13" s="3">
        <v>8656</v>
      </c>
      <c r="C13" s="3">
        <v>52726948.512138002</v>
      </c>
      <c r="D13" s="2">
        <v>36016350</v>
      </c>
      <c r="E13" s="3">
        <v>58745277.465731002</v>
      </c>
      <c r="F13" s="3">
        <v>51318181</v>
      </c>
      <c r="G13" s="3">
        <v>35250323.8660587</v>
      </c>
      <c r="H13" s="3">
        <v>19560885.799434301</v>
      </c>
      <c r="I13" s="3">
        <v>2110.2289392431899</v>
      </c>
      <c r="J13" s="2">
        <v>10026.000085830001</v>
      </c>
      <c r="K13" s="3">
        <v>536.39566182410601</v>
      </c>
      <c r="L13" s="4">
        <v>890.74098949069105</v>
      </c>
      <c r="M13" s="3">
        <f t="shared" si="0"/>
        <v>26609663.038626652</v>
      </c>
      <c r="N13" s="3">
        <f t="shared" si="1"/>
        <v>21738942.551167</v>
      </c>
      <c r="O13" s="3">
        <v>305619.41581078299</v>
      </c>
      <c r="P13" s="3">
        <v>48481.819848296996</v>
      </c>
      <c r="Q13" s="3">
        <v>17169.528220482101</v>
      </c>
      <c r="R13" s="3">
        <v>15792.6226349725</v>
      </c>
      <c r="S13" s="3">
        <v>5432513.3261028798</v>
      </c>
      <c r="T13" s="3">
        <v>680361.54754586797</v>
      </c>
      <c r="U13" s="3">
        <v>2975.7516236194901</v>
      </c>
      <c r="V13" s="3">
        <v>6121329.8274070499</v>
      </c>
      <c r="W13" s="4">
        <v>8.7099573644927304</v>
      </c>
      <c r="X13" s="4">
        <v>0.36959035922030897</v>
      </c>
      <c r="Y13" s="4">
        <v>0.62766862190186001</v>
      </c>
      <c r="Z13" s="57">
        <v>0.23383636072198299</v>
      </c>
      <c r="AA13" s="8"/>
      <c r="AB13" s="7"/>
      <c r="AC13" s="4"/>
    </row>
    <row r="14" spans="1:29" x14ac:dyDescent="0.25">
      <c r="A14" s="1" t="s">
        <v>32</v>
      </c>
      <c r="B14" s="3">
        <v>1424</v>
      </c>
      <c r="C14" s="3">
        <v>6410625.5087879002</v>
      </c>
      <c r="D14" s="2">
        <v>10448409</v>
      </c>
      <c r="E14" s="3">
        <v>33493770.2325636</v>
      </c>
      <c r="F14" s="3">
        <v>8021788</v>
      </c>
      <c r="G14" s="3">
        <v>6996755.2954037599</v>
      </c>
      <c r="H14" s="3">
        <v>19208505.537316602</v>
      </c>
      <c r="I14" s="5">
        <v>1745.39014889086</v>
      </c>
      <c r="J14" s="2">
        <v>20561.215161596301</v>
      </c>
      <c r="K14" s="5">
        <v>439.66969375874697</v>
      </c>
      <c r="L14" s="5">
        <v>902.29735113058598</v>
      </c>
      <c r="M14" s="3">
        <f t="shared" si="0"/>
        <v>25086174.166194726</v>
      </c>
      <c r="N14" s="3">
        <f t="shared" si="1"/>
        <v>21059233.02429926</v>
      </c>
      <c r="O14" s="3">
        <v>281656.09366553102</v>
      </c>
      <c r="P14" s="3">
        <v>145929.57116603301</v>
      </c>
      <c r="Q14" s="3">
        <v>14755.1217207917</v>
      </c>
      <c r="R14" s="3">
        <v>13237.9465401328</v>
      </c>
      <c r="S14" s="3">
        <v>3279006.98600377</v>
      </c>
      <c r="T14" s="3">
        <v>2789637.1046937099</v>
      </c>
      <c r="U14" s="3">
        <v>3301.52588099783</v>
      </c>
      <c r="V14" s="3">
        <v>6071945.61657851</v>
      </c>
      <c r="W14" s="4">
        <v>13.102267789634899</v>
      </c>
      <c r="X14" s="4">
        <v>0.585459505474346</v>
      </c>
      <c r="Y14" s="4">
        <v>0.78834994399270497</v>
      </c>
      <c r="Z14" s="51">
        <v>0.63081069829147496</v>
      </c>
      <c r="AA14" s="55">
        <v>19.8109203783252</v>
      </c>
      <c r="AB14" s="56">
        <v>25.574751879114299</v>
      </c>
      <c r="AC14" s="51">
        <v>21.6393759189781</v>
      </c>
    </row>
    <row r="15" spans="1:29" x14ac:dyDescent="0.25">
      <c r="A15" s="1" t="s">
        <v>34</v>
      </c>
      <c r="B15" s="3">
        <v>16479</v>
      </c>
      <c r="C15" s="3">
        <v>2284428.7948841001</v>
      </c>
      <c r="D15" s="2">
        <v>4427737</v>
      </c>
      <c r="E15" s="3">
        <v>58063434.603335097</v>
      </c>
      <c r="F15" s="3">
        <v>50239937</v>
      </c>
      <c r="G15" s="3">
        <v>32950426.481005099</v>
      </c>
      <c r="H15" s="3">
        <v>15779138.9422829</v>
      </c>
      <c r="I15" s="5">
        <v>1826.00981936622</v>
      </c>
      <c r="J15" s="2">
        <v>6711.5077901075501</v>
      </c>
      <c r="K15" s="5">
        <v>301.34862040265102</v>
      </c>
      <c r="L15" s="5">
        <v>718.46508438436399</v>
      </c>
      <c r="M15" s="3">
        <f t="shared" si="0"/>
        <v>21851703.874310873</v>
      </c>
      <c r="N15" s="3">
        <f t="shared" si="1"/>
        <v>17644184.090369105</v>
      </c>
      <c r="O15" s="3">
        <v>199988.269221775</v>
      </c>
      <c r="P15" s="3">
        <v>26024.840165911301</v>
      </c>
      <c r="Q15" s="3">
        <v>14621.9418755805</v>
      </c>
      <c r="R15" s="3">
        <v>14212.359840864799</v>
      </c>
      <c r="S15" s="3">
        <v>4564039.6609189296</v>
      </c>
      <c r="T15" s="3">
        <v>251406.16733256399</v>
      </c>
      <c r="U15" s="3">
        <v>363.36969463604999</v>
      </c>
      <c r="V15" s="3">
        <v>4929487.5430980101</v>
      </c>
      <c r="W15" s="4">
        <v>7.6567163112841197</v>
      </c>
      <c r="X15" s="4">
        <v>0.377408431289248</v>
      </c>
      <c r="Y15" s="4">
        <v>0.642876865858932</v>
      </c>
      <c r="Z15" s="57">
        <v>1.74572498453224E-2</v>
      </c>
      <c r="AA15" s="8"/>
      <c r="AB15" s="7"/>
      <c r="AC15" s="4"/>
    </row>
    <row r="16" spans="1:29" x14ac:dyDescent="0.25">
      <c r="A16" s="1" t="s">
        <v>28</v>
      </c>
      <c r="B16" s="3">
        <v>4714</v>
      </c>
      <c r="C16" s="3">
        <v>24187966.687945001</v>
      </c>
      <c r="D16" s="2">
        <v>27772503</v>
      </c>
      <c r="E16" s="3">
        <v>33071239.534463201</v>
      </c>
      <c r="F16" s="3">
        <v>33144670</v>
      </c>
      <c r="G16" s="3">
        <v>32522403.891497798</v>
      </c>
      <c r="H16" s="3">
        <v>15708232.950166199</v>
      </c>
      <c r="I16" s="3">
        <v>1444.1357567699199</v>
      </c>
      <c r="J16" s="2">
        <v>6978.0119095405498</v>
      </c>
      <c r="K16" s="3">
        <v>2593.4854220705602</v>
      </c>
      <c r="L16" s="4">
        <v>698.19711775320195</v>
      </c>
      <c r="M16" s="3">
        <f t="shared" si="0"/>
        <v>20717977.289249696</v>
      </c>
      <c r="N16" s="3">
        <f t="shared" si="1"/>
        <v>17280855.007901348</v>
      </c>
      <c r="O16" s="3">
        <v>225770.49842471199</v>
      </c>
      <c r="P16" s="3">
        <v>32403.8049505046</v>
      </c>
      <c r="Q16" s="3">
        <v>13363.289138031399</v>
      </c>
      <c r="R16" s="3">
        <v>11457.9254445483</v>
      </c>
      <c r="S16" s="3">
        <v>4465918.2475196403</v>
      </c>
      <c r="T16" s="3">
        <v>408639.73681516497</v>
      </c>
      <c r="U16" s="3">
        <v>40943.178632853997</v>
      </c>
      <c r="V16" s="3">
        <v>4917192.3182257796</v>
      </c>
      <c r="W16" s="4">
        <v>8.0932327847958803</v>
      </c>
      <c r="X16" s="4">
        <v>0.41543739565598597</v>
      </c>
      <c r="Y16" s="4">
        <v>0.68293594796510204</v>
      </c>
      <c r="Z16" s="57">
        <v>0.15887023706887801</v>
      </c>
      <c r="AA16" s="8"/>
      <c r="AB16" s="7"/>
      <c r="AC16" s="4"/>
    </row>
    <row r="17" spans="1:29" x14ac:dyDescent="0.25">
      <c r="A17" s="1" t="s">
        <v>31</v>
      </c>
      <c r="B17" s="3">
        <v>823</v>
      </c>
      <c r="C17" s="3">
        <v>5065887</v>
      </c>
      <c r="D17" s="2">
        <v>4660093</v>
      </c>
      <c r="E17" s="3">
        <v>38700611.363286696</v>
      </c>
      <c r="F17" s="3">
        <v>6103351</v>
      </c>
      <c r="G17" s="3">
        <v>4346489.2803180898</v>
      </c>
      <c r="H17" s="3">
        <v>14602754.3452045</v>
      </c>
      <c r="I17" s="3">
        <v>1353.3573635079799</v>
      </c>
      <c r="J17" s="2">
        <v>25666.928810709898</v>
      </c>
      <c r="K17" s="3">
        <v>228.67349775910699</v>
      </c>
      <c r="L17" s="4">
        <v>728.17062692349202</v>
      </c>
      <c r="M17" s="3">
        <f t="shared" si="0"/>
        <v>19160403.711449582</v>
      </c>
      <c r="N17" s="3">
        <f t="shared" si="1"/>
        <v>16043487.65662886</v>
      </c>
      <c r="O17" s="3">
        <v>316262.158816576</v>
      </c>
      <c r="P17" s="3">
        <v>192113.486319408</v>
      </c>
      <c r="Q17" s="3">
        <v>11775.9122227184</v>
      </c>
      <c r="R17" s="3">
        <v>11433.6748879559</v>
      </c>
      <c r="S17" s="3">
        <v>773063.15403930598</v>
      </c>
      <c r="T17" s="3">
        <v>3844857.4721503798</v>
      </c>
      <c r="U17" s="3">
        <v>0</v>
      </c>
      <c r="V17" s="3">
        <v>4665850.6113662701</v>
      </c>
      <c r="W17" s="4">
        <v>13.9767853234968</v>
      </c>
      <c r="X17" s="4">
        <v>0.61483462881460904</v>
      </c>
      <c r="Y17" s="4">
        <v>0.80261525620841501</v>
      </c>
      <c r="Z17" s="57">
        <v>0.34753269277923399</v>
      </c>
      <c r="AA17" s="58">
        <v>29.310656140875999</v>
      </c>
      <c r="AB17" s="59">
        <v>37.277353268153</v>
      </c>
      <c r="AC17" s="57">
        <v>31.872671132512799</v>
      </c>
    </row>
    <row r="18" spans="1:29" x14ac:dyDescent="0.25">
      <c r="A18" s="1" t="s">
        <v>19</v>
      </c>
      <c r="B18" s="3">
        <v>2882</v>
      </c>
      <c r="C18" s="3">
        <v>272319.76666085602</v>
      </c>
      <c r="D18" s="2">
        <v>1161334</v>
      </c>
      <c r="E18" s="3">
        <v>54418145.299999997</v>
      </c>
      <c r="F18" s="3">
        <v>9969415</v>
      </c>
      <c r="G18" s="3">
        <v>5407750.3630547002</v>
      </c>
      <c r="H18" s="3">
        <v>9127508.8482344504</v>
      </c>
      <c r="I18" s="3">
        <v>670.05691378988001</v>
      </c>
      <c r="J18" s="2">
        <v>3481.7665576110999</v>
      </c>
      <c r="K18" s="3">
        <v>258.35413859109798</v>
      </c>
      <c r="L18" s="4">
        <v>404.20881694181702</v>
      </c>
      <c r="M18" s="3">
        <f t="shared" si="0"/>
        <v>11407108.818436811</v>
      </c>
      <c r="N18" s="3">
        <f t="shared" si="1"/>
        <v>9857473.1515587792</v>
      </c>
      <c r="O18" s="3">
        <v>133142.876622754</v>
      </c>
      <c r="P18" s="3">
        <v>16109.1436238195</v>
      </c>
      <c r="Q18" s="3">
        <v>6963.6260664153697</v>
      </c>
      <c r="R18" s="3">
        <v>6264.7236739367199</v>
      </c>
      <c r="S18" s="3">
        <v>2588200.4081549798</v>
      </c>
      <c r="T18" s="3">
        <v>172395.819635122</v>
      </c>
      <c r="U18" s="3">
        <v>2587.6829034136299</v>
      </c>
      <c r="V18" s="3">
        <v>2852495.3867981201</v>
      </c>
      <c r="W18" s="4">
        <v>17.876100580912901</v>
      </c>
      <c r="X18" s="4">
        <v>0.532229125178317</v>
      </c>
      <c r="Y18" s="4">
        <v>0.74326462038695595</v>
      </c>
      <c r="Z18" s="51">
        <v>4.3564065294799899E-2</v>
      </c>
      <c r="AA18" s="55">
        <v>85.2630619562091</v>
      </c>
      <c r="AB18" s="56">
        <v>105.975254484513</v>
      </c>
      <c r="AC18" s="51">
        <v>91.931616539346194</v>
      </c>
    </row>
    <row r="19" spans="1:29" x14ac:dyDescent="0.25">
      <c r="A19" s="1" t="s">
        <v>36</v>
      </c>
      <c r="B19" s="3">
        <v>2034</v>
      </c>
      <c r="C19" s="3">
        <v>332926.88379048801</v>
      </c>
      <c r="D19" s="2">
        <v>1248276</v>
      </c>
      <c r="E19" s="3">
        <v>9079826.6186785493</v>
      </c>
      <c r="F19" s="3">
        <v>10313551</v>
      </c>
      <c r="G19" s="3">
        <v>5490174.9573986204</v>
      </c>
      <c r="H19" s="3">
        <v>2388428.91444798</v>
      </c>
      <c r="I19" s="3">
        <v>205.83320940488201</v>
      </c>
      <c r="J19" s="2">
        <v>734.76633824385999</v>
      </c>
      <c r="K19" s="3">
        <v>33.773629857445698</v>
      </c>
      <c r="L19" s="4">
        <v>104.544006233353</v>
      </c>
      <c r="M19" s="3">
        <f t="shared" si="0"/>
        <v>3079740.1036947775</v>
      </c>
      <c r="N19" s="3">
        <f t="shared" si="1"/>
        <v>2605677.2575163497</v>
      </c>
      <c r="O19" s="3">
        <v>37948.590643121897</v>
      </c>
      <c r="P19" s="3">
        <v>2180.3668150855301</v>
      </c>
      <c r="Q19" s="3">
        <v>1967.37304164137</v>
      </c>
      <c r="R19" s="3">
        <v>1688.6814928721799</v>
      </c>
      <c r="S19" s="3">
        <v>742384.95779302903</v>
      </c>
      <c r="T19" s="3">
        <v>2585.5117686345202</v>
      </c>
      <c r="U19" s="3">
        <v>0</v>
      </c>
      <c r="V19" s="3">
        <v>745062.86740848597</v>
      </c>
      <c r="W19" s="4">
        <v>11.0408918834936</v>
      </c>
      <c r="X19" s="4">
        <v>0.49218279658673603</v>
      </c>
      <c r="Y19" s="4">
        <v>0.72096925408452694</v>
      </c>
      <c r="Z19" s="57">
        <v>2.5278141590178399E-3</v>
      </c>
      <c r="AA19" s="8"/>
      <c r="AB19" s="7"/>
      <c r="AC19" s="4"/>
    </row>
    <row r="20" spans="1:29" x14ac:dyDescent="0.25">
      <c r="A20" s="1" t="s">
        <v>30</v>
      </c>
      <c r="B20" s="3">
        <v>126</v>
      </c>
      <c r="C20" s="3">
        <v>427762</v>
      </c>
      <c r="D20" s="2">
        <v>456107</v>
      </c>
      <c r="E20" s="3">
        <v>611386.94737591303</v>
      </c>
      <c r="F20" s="3">
        <v>419096</v>
      </c>
      <c r="G20" s="3">
        <v>558290.80000000005</v>
      </c>
      <c r="H20" s="3">
        <v>1059866.4677718601</v>
      </c>
      <c r="I20" s="3">
        <v>74.439206586527902</v>
      </c>
      <c r="J20" s="2">
        <v>327.83582085714102</v>
      </c>
      <c r="K20" s="3">
        <v>6.87188529175714</v>
      </c>
      <c r="L20" s="4">
        <v>47.895581112737197</v>
      </c>
      <c r="M20" s="3">
        <f t="shared" si="0"/>
        <v>1312408.5275313368</v>
      </c>
      <c r="N20" s="3">
        <f t="shared" si="1"/>
        <v>1141306.4340036248</v>
      </c>
      <c r="O20" s="3">
        <v>7652.2355659875602</v>
      </c>
      <c r="P20" s="3">
        <v>3066.5384911624801</v>
      </c>
      <c r="Q20" s="3">
        <v>455.669277065063</v>
      </c>
      <c r="R20" s="3">
        <v>343.59426458785299</v>
      </c>
      <c r="S20" s="3">
        <v>285210.50138681399</v>
      </c>
      <c r="T20" s="3">
        <v>46718.561440521204</v>
      </c>
      <c r="U20" s="3">
        <v>0</v>
      </c>
      <c r="V20" s="3">
        <v>331929.06282733002</v>
      </c>
      <c r="W20" s="4">
        <v>10.6949323724069</v>
      </c>
      <c r="X20" s="4">
        <v>0.54272648035500703</v>
      </c>
      <c r="Y20" s="4">
        <v>0.75073378540397895</v>
      </c>
      <c r="Z20" s="57">
        <v>7.5752779691559899E-3</v>
      </c>
      <c r="AA20" s="58">
        <v>22.587649398832401</v>
      </c>
      <c r="AB20" s="59">
        <v>27.5563724942809</v>
      </c>
      <c r="AC20" s="57">
        <v>24.2289499379145</v>
      </c>
    </row>
    <row r="21" spans="1:29" x14ac:dyDescent="0.25">
      <c r="A21" s="1" t="s">
        <v>24</v>
      </c>
      <c r="B21" s="3">
        <v>203</v>
      </c>
      <c r="C21" s="3">
        <v>327593.46158688702</v>
      </c>
      <c r="D21" s="2">
        <v>236300</v>
      </c>
      <c r="E21" s="3">
        <v>1464088.3</v>
      </c>
      <c r="F21" s="3">
        <v>1079364</v>
      </c>
      <c r="G21" s="3">
        <v>212376.01493497501</v>
      </c>
      <c r="H21" s="3">
        <v>288972.21046059497</v>
      </c>
      <c r="I21" s="3">
        <v>28.798090990467699</v>
      </c>
      <c r="J21" s="2">
        <v>88.797227924032498</v>
      </c>
      <c r="K21" s="3">
        <v>76.076897392594205</v>
      </c>
      <c r="L21" s="4">
        <v>12.775125977603601</v>
      </c>
      <c r="M21" s="3">
        <f t="shared" si="0"/>
        <v>390295.64964988583</v>
      </c>
      <c r="N21" s="3">
        <f t="shared" si="1"/>
        <v>320599.40232815663</v>
      </c>
      <c r="O21" s="3">
        <v>3046.8184725690799</v>
      </c>
      <c r="P21" s="3">
        <v>261.80968520099202</v>
      </c>
      <c r="Q21" s="3">
        <v>250.22267871925601</v>
      </c>
      <c r="R21" s="3">
        <v>208.05236431818801</v>
      </c>
      <c r="S21" s="3">
        <v>88723.614031438003</v>
      </c>
      <c r="T21" s="3">
        <v>280.60901701915702</v>
      </c>
      <c r="U21" s="3">
        <v>986.35469731297201</v>
      </c>
      <c r="V21" s="3">
        <v>90284.543917825504</v>
      </c>
      <c r="W21" s="4">
        <v>8.2619896659807797</v>
      </c>
      <c r="X21" s="4">
        <v>0.31052888705270099</v>
      </c>
      <c r="Y21" s="4">
        <v>0.70520937201190304</v>
      </c>
      <c r="Z21" s="57">
        <v>3.7256852025113001E-3</v>
      </c>
      <c r="AA21" s="8"/>
      <c r="AB21" s="7"/>
      <c r="AC21" s="4"/>
    </row>
    <row r="22" spans="1:29" x14ac:dyDescent="0.25">
      <c r="A22" s="1" t="s">
        <v>25</v>
      </c>
      <c r="B22" s="3">
        <v>87</v>
      </c>
      <c r="C22" s="3">
        <v>1517846.94122264</v>
      </c>
      <c r="D22" s="2">
        <v>2761934</v>
      </c>
      <c r="E22" s="3">
        <v>496412.99999999901</v>
      </c>
      <c r="F22" s="3">
        <v>575651</v>
      </c>
      <c r="G22" s="3">
        <v>2388882</v>
      </c>
      <c r="H22" s="3">
        <v>211618.60245646199</v>
      </c>
      <c r="I22" s="3">
        <v>25.1457061959599</v>
      </c>
      <c r="J22" s="2">
        <v>161.39209637468699</v>
      </c>
      <c r="K22" s="3">
        <v>3.3954814964726401</v>
      </c>
      <c r="L22" s="4">
        <v>10.589659657095201</v>
      </c>
      <c r="M22" s="3">
        <f t="shared" si="0"/>
        <v>295389.74859218026</v>
      </c>
      <c r="N22" s="3">
        <f t="shared" si="1"/>
        <v>237490.3436480521</v>
      </c>
      <c r="O22" s="3">
        <v>2959.18575958067</v>
      </c>
      <c r="P22" s="3">
        <v>1050.9640906990601</v>
      </c>
      <c r="Q22" s="3">
        <v>155.46198530705999</v>
      </c>
      <c r="R22" s="3">
        <v>169.774074823631</v>
      </c>
      <c r="S22" s="3">
        <v>47782.119335091098</v>
      </c>
      <c r="T22" s="3">
        <v>18763.3679730765</v>
      </c>
      <c r="U22" s="3">
        <v>0</v>
      </c>
      <c r="V22" s="3">
        <v>66545.487308167605</v>
      </c>
      <c r="W22" s="4">
        <v>11.5896884297455</v>
      </c>
      <c r="X22" s="4">
        <v>0.29106238443784999</v>
      </c>
      <c r="Y22" s="4">
        <v>0.55039465243187602</v>
      </c>
      <c r="Z22" s="57">
        <v>9.1901381921498399E-3</v>
      </c>
      <c r="AA22" s="8"/>
      <c r="AB22" s="7"/>
      <c r="AC22" s="4"/>
    </row>
    <row r="23" spans="1:29" x14ac:dyDescent="0.25">
      <c r="A23" s="1" t="s">
        <v>26</v>
      </c>
      <c r="B23" s="3">
        <v>79</v>
      </c>
      <c r="C23" s="3">
        <v>369800.54156820802</v>
      </c>
      <c r="D23" s="2">
        <v>299927</v>
      </c>
      <c r="E23" s="3">
        <v>82647.400000000503</v>
      </c>
      <c r="F23" s="3">
        <v>318768</v>
      </c>
      <c r="G23" s="3">
        <v>88773.580890285302</v>
      </c>
      <c r="H23" s="3">
        <v>7653.9519822247603</v>
      </c>
      <c r="I23" s="3">
        <v>0.60348028837691603</v>
      </c>
      <c r="J23" s="2">
        <v>2.3691721674080499</v>
      </c>
      <c r="K23" s="3">
        <v>0.122775145208259</v>
      </c>
      <c r="L23" s="4">
        <v>0.33340055498485499</v>
      </c>
      <c r="M23" s="3">
        <f t="shared" si="0"/>
        <v>9690.2814758765071</v>
      </c>
      <c r="N23" s="3">
        <f t="shared" si="1"/>
        <v>8299.5069857796789</v>
      </c>
      <c r="O23" s="3">
        <v>73.8683630056629</v>
      </c>
      <c r="P23" s="3">
        <v>6.6038907413939096</v>
      </c>
      <c r="Q23" s="3">
        <v>6.5197915164212601</v>
      </c>
      <c r="R23" s="3">
        <v>6.13875726041287</v>
      </c>
      <c r="S23" s="3">
        <v>2387.3836501012902</v>
      </c>
      <c r="T23" s="3">
        <v>0</v>
      </c>
      <c r="U23" s="3">
        <v>0</v>
      </c>
      <c r="V23" s="3">
        <v>2387.3836501013002</v>
      </c>
      <c r="W23" s="4">
        <v>5.9940944393133799</v>
      </c>
      <c r="X23" s="4">
        <v>0.66611236916329397</v>
      </c>
      <c r="Y23" s="4">
        <v>0.91116007873927096</v>
      </c>
      <c r="Z23" s="57">
        <v>7.7699810657032298E-4</v>
      </c>
      <c r="AA23" s="8"/>
      <c r="AB23" s="7"/>
      <c r="AC23" s="4"/>
    </row>
    <row r="24" spans="1:29" x14ac:dyDescent="0.25">
      <c r="A24" s="36" t="s">
        <v>27</v>
      </c>
      <c r="B24" s="37">
        <v>23</v>
      </c>
      <c r="C24" s="37">
        <v>11659</v>
      </c>
      <c r="D24" s="2">
        <v>16390</v>
      </c>
      <c r="E24" s="37">
        <v>37607.200000000201</v>
      </c>
      <c r="F24" s="37">
        <v>58885</v>
      </c>
      <c r="G24" s="3">
        <v>63188.139194139199</v>
      </c>
      <c r="H24" s="37">
        <v>2129.7013801922099</v>
      </c>
      <c r="I24" s="37">
        <v>0.34190166800300897</v>
      </c>
      <c r="J24" s="2">
        <v>0.77361410501063399</v>
      </c>
      <c r="K24" s="37">
        <v>5.2437221269279202E-2</v>
      </c>
      <c r="L24" s="38">
        <v>0.102080790979152</v>
      </c>
      <c r="M24" s="3">
        <f t="shared" si="0"/>
        <v>3257.0635463262015</v>
      </c>
      <c r="N24" s="3">
        <f t="shared" si="1"/>
        <v>2469.1438876384373</v>
      </c>
      <c r="O24" s="37">
        <v>46.085471217435597</v>
      </c>
      <c r="P24" s="37">
        <v>1.83759357868604</v>
      </c>
      <c r="Q24" s="37">
        <v>2.26565701620917</v>
      </c>
      <c r="R24" s="37">
        <v>2.6218610634639599</v>
      </c>
      <c r="S24" s="37">
        <v>664.28614478858401</v>
      </c>
      <c r="T24" s="37">
        <v>0</v>
      </c>
      <c r="U24" s="37">
        <v>0</v>
      </c>
      <c r="V24" s="37">
        <v>664.28614478858401</v>
      </c>
      <c r="W24" s="38">
        <v>21.113068812372301</v>
      </c>
      <c r="X24" s="38">
        <v>0.207821365863085</v>
      </c>
      <c r="Y24" s="38">
        <v>0.471150845942228</v>
      </c>
      <c r="Z24" s="63">
        <v>1.95324800000001E-6</v>
      </c>
      <c r="AA24" s="39"/>
      <c r="AB24" s="40"/>
      <c r="AC24" s="38"/>
    </row>
    <row r="25" spans="1:29" s="47" customFormat="1" x14ac:dyDescent="0.25">
      <c r="A25" s="100" t="s">
        <v>281</v>
      </c>
      <c r="B25" s="99">
        <f>SUM(B2:B24)</f>
        <v>386670</v>
      </c>
      <c r="C25" s="99">
        <f t="shared" ref="C25:V25" si="2">SUM(C2:C24)</f>
        <v>1801765810.5272548</v>
      </c>
      <c r="D25" s="96">
        <f t="shared" si="2"/>
        <v>1221684889</v>
      </c>
      <c r="E25" s="99">
        <f t="shared" si="2"/>
        <v>2240497261.7453036</v>
      </c>
      <c r="F25" s="99">
        <f t="shared" si="2"/>
        <v>774855296</v>
      </c>
      <c r="G25" s="99">
        <f t="shared" ref="G25" si="3">SUM(G2:G24)</f>
        <v>559363910.38428748</v>
      </c>
      <c r="H25" s="99">
        <f t="shared" si="2"/>
        <v>929710767.4110831</v>
      </c>
      <c r="I25" s="99">
        <f t="shared" si="2"/>
        <v>77734.349068050346</v>
      </c>
      <c r="J25" s="99">
        <f t="shared" ref="J25" si="4">SUM(J2:J24)</f>
        <v>1476984.4782646718</v>
      </c>
      <c r="K25" s="99">
        <f t="shared" si="2"/>
        <v>367032.13465331832</v>
      </c>
      <c r="L25" s="99">
        <f t="shared" si="2"/>
        <v>45778.312132204708</v>
      </c>
      <c r="M25" s="96">
        <f t="shared" ref="M25:N25" si="5">SUM(M2:M24)</f>
        <v>1218116930.3300905</v>
      </c>
      <c r="N25" s="96">
        <f t="shared" si="5"/>
        <v>1022489421.9540586</v>
      </c>
      <c r="O25" s="99">
        <f t="shared" si="2"/>
        <v>18398311.573591787</v>
      </c>
      <c r="P25" s="99">
        <f t="shared" si="2"/>
        <v>10592119.079630338</v>
      </c>
      <c r="Q25" s="99">
        <f t="shared" si="2"/>
        <v>809059.06577985035</v>
      </c>
      <c r="R25" s="99">
        <f t="shared" si="2"/>
        <v>786424.80907304038</v>
      </c>
      <c r="S25" s="99">
        <f t="shared" si="2"/>
        <v>64235940.288002566</v>
      </c>
      <c r="T25" s="99">
        <f t="shared" si="2"/>
        <v>208798314.20801547</v>
      </c>
      <c r="U25" s="99">
        <f t="shared" si="2"/>
        <v>6602810.5134119596</v>
      </c>
      <c r="V25" s="99">
        <f t="shared" si="2"/>
        <v>296994993.01441175</v>
      </c>
      <c r="W25" s="99"/>
      <c r="X25" s="99"/>
      <c r="Y25" s="99"/>
      <c r="Z25" s="61">
        <f>SUM(Z2:Z24)-(Z9+Z11+Z14+Z18)</f>
        <v>100.24556475913187</v>
      </c>
      <c r="AA25" s="99"/>
      <c r="AB25" s="99"/>
      <c r="AC25" s="99"/>
    </row>
    <row r="26" spans="1:29" s="47" customFormat="1" x14ac:dyDescent="0.25">
      <c r="A26" s="100"/>
      <c r="B26" s="99"/>
      <c r="C26" s="99"/>
      <c r="D26" s="97"/>
      <c r="E26" s="99"/>
      <c r="F26" s="99"/>
      <c r="G26" s="99"/>
      <c r="H26" s="99"/>
      <c r="I26" s="99"/>
      <c r="J26" s="99"/>
      <c r="K26" s="99"/>
      <c r="L26" s="99"/>
      <c r="M26" s="97"/>
      <c r="N26" s="97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65">
        <f>Z9+Z11+Z14+Z18</f>
        <v>3.191943211457045</v>
      </c>
      <c r="AA26" s="99"/>
      <c r="AB26" s="99"/>
      <c r="AC26" s="99"/>
    </row>
    <row r="27" spans="1:29" x14ac:dyDescent="0.25">
      <c r="A27" s="42" t="s">
        <v>275</v>
      </c>
      <c r="B27" s="43"/>
    </row>
    <row r="28" spans="1:29" x14ac:dyDescent="0.25">
      <c r="A28" s="42" t="s">
        <v>272</v>
      </c>
    </row>
    <row r="29" spans="1:29" x14ac:dyDescent="0.25">
      <c r="A29" s="42" t="s">
        <v>296</v>
      </c>
    </row>
    <row r="30" spans="1:29" x14ac:dyDescent="0.25">
      <c r="A30" s="94" t="s">
        <v>283</v>
      </c>
      <c r="B30" s="94"/>
    </row>
    <row r="31" spans="1:29" x14ac:dyDescent="0.25">
      <c r="A31" s="95" t="s">
        <v>284</v>
      </c>
      <c r="B31" s="95"/>
    </row>
  </sheetData>
  <sheetProtection password="D785" sheet="1" objects="1" scenarios="1"/>
  <sortState ref="A2:Z23">
    <sortCondition descending="1" ref="H2:H23"/>
  </sortState>
  <mergeCells count="30">
    <mergeCell ref="E25:E26"/>
    <mergeCell ref="G25:G26"/>
    <mergeCell ref="A30:B30"/>
    <mergeCell ref="A31:B31"/>
    <mergeCell ref="A25:A26"/>
    <mergeCell ref="B25:B26"/>
    <mergeCell ref="C25:C26"/>
    <mergeCell ref="D25:D26"/>
    <mergeCell ref="U25:U26"/>
    <mergeCell ref="F25:F26"/>
    <mergeCell ref="H25:H26"/>
    <mergeCell ref="I25:I26"/>
    <mergeCell ref="K25:K26"/>
    <mergeCell ref="L25:L26"/>
    <mergeCell ref="O25:O26"/>
    <mergeCell ref="P25:P26"/>
    <mergeCell ref="Q25:Q26"/>
    <mergeCell ref="R25:R26"/>
    <mergeCell ref="S25:S26"/>
    <mergeCell ref="T25:T26"/>
    <mergeCell ref="J25:J26"/>
    <mergeCell ref="M25:M26"/>
    <mergeCell ref="N25:N26"/>
    <mergeCell ref="AB25:AB26"/>
    <mergeCell ref="AC25:AC26"/>
    <mergeCell ref="V25:V26"/>
    <mergeCell ref="W25:W26"/>
    <mergeCell ref="X25:X26"/>
    <mergeCell ref="Y25:Y26"/>
    <mergeCell ref="AA25:AA26"/>
  </mergeCells>
  <pageMargins left="0.7" right="0.7" top="0.75" bottom="0.75" header="0.3" footer="0.3"/>
  <pageSetup paperSize="5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XFD31"/>
  <sheetViews>
    <sheetView workbookViewId="0">
      <selection activeCell="Z1" sqref="Z1:AC1"/>
    </sheetView>
  </sheetViews>
  <sheetFormatPr defaultColWidth="8.85546875" defaultRowHeight="15" x14ac:dyDescent="0.25"/>
  <cols>
    <col min="1" max="1" width="18" customWidth="1"/>
    <col min="2" max="4" width="12.85546875" customWidth="1"/>
    <col min="5" max="6" width="13.85546875" bestFit="1" customWidth="1"/>
    <col min="7" max="7" width="13.85546875" customWidth="1"/>
    <col min="8" max="8" width="14" bestFit="1" customWidth="1"/>
    <col min="9" max="9" width="9.85546875" bestFit="1" customWidth="1"/>
    <col min="10" max="10" width="11.28515625" customWidth="1"/>
    <col min="11" max="11" width="11.7109375" customWidth="1"/>
    <col min="12" max="12" width="9.85546875" bestFit="1" customWidth="1"/>
    <col min="13" max="14" width="13.85546875" customWidth="1"/>
    <col min="15" max="16" width="12.140625" bestFit="1" customWidth="1"/>
    <col min="17" max="18" width="10.7109375" bestFit="1" customWidth="1"/>
    <col min="19" max="19" width="12" bestFit="1" customWidth="1"/>
    <col min="20" max="20" width="13" customWidth="1"/>
    <col min="21" max="21" width="12" bestFit="1" customWidth="1"/>
    <col min="22" max="22" width="13" bestFit="1" customWidth="1"/>
    <col min="23" max="23" width="11.28515625" customWidth="1"/>
    <col min="24" max="24" width="11.42578125" customWidth="1"/>
    <col min="25" max="25" width="12.42578125" customWidth="1"/>
    <col min="26" max="26" width="15.28515625" customWidth="1"/>
    <col min="27" max="28" width="14.42578125" style="6" customWidth="1"/>
    <col min="29" max="29" width="14.42578125" customWidth="1"/>
  </cols>
  <sheetData>
    <row r="1" spans="1:16384" s="35" customFormat="1" ht="56.1" customHeight="1" x14ac:dyDescent="0.25">
      <c r="A1" s="27" t="s">
        <v>0</v>
      </c>
      <c r="B1" s="28" t="s">
        <v>1</v>
      </c>
      <c r="C1" s="28" t="s">
        <v>268</v>
      </c>
      <c r="D1" s="28" t="s">
        <v>297</v>
      </c>
      <c r="E1" s="29" t="s">
        <v>291</v>
      </c>
      <c r="F1" s="29" t="s">
        <v>292</v>
      </c>
      <c r="G1" s="75" t="s">
        <v>286</v>
      </c>
      <c r="H1" s="28" t="s">
        <v>2</v>
      </c>
      <c r="I1" s="28" t="s">
        <v>3</v>
      </c>
      <c r="J1" s="28" t="s">
        <v>293</v>
      </c>
      <c r="K1" s="28" t="s">
        <v>4</v>
      </c>
      <c r="L1" s="28" t="s">
        <v>5</v>
      </c>
      <c r="M1" s="28" t="s">
        <v>294</v>
      </c>
      <c r="N1" s="28" t="s">
        <v>295</v>
      </c>
      <c r="O1" s="28" t="s">
        <v>6</v>
      </c>
      <c r="P1" s="28" t="s">
        <v>7</v>
      </c>
      <c r="Q1" s="28" t="s">
        <v>8</v>
      </c>
      <c r="R1" s="28" t="s">
        <v>9</v>
      </c>
      <c r="S1" s="28" t="s">
        <v>10</v>
      </c>
      <c r="T1" s="28" t="s">
        <v>11</v>
      </c>
      <c r="U1" s="28" t="s">
        <v>12</v>
      </c>
      <c r="V1" s="28" t="s">
        <v>13</v>
      </c>
      <c r="W1" s="28" t="s">
        <v>267</v>
      </c>
      <c r="X1" s="28" t="s">
        <v>266</v>
      </c>
      <c r="Y1" s="28" t="s">
        <v>14</v>
      </c>
      <c r="Z1" s="49" t="s">
        <v>301</v>
      </c>
      <c r="AA1" s="50" t="s">
        <v>298</v>
      </c>
      <c r="AB1" s="50" t="s">
        <v>299</v>
      </c>
      <c r="AC1" s="50" t="s">
        <v>300</v>
      </c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7"/>
      <c r="FS1" s="87"/>
      <c r="FT1" s="87"/>
      <c r="FU1" s="87"/>
      <c r="FV1" s="87"/>
      <c r="FW1" s="87"/>
      <c r="FX1" s="87"/>
      <c r="FY1" s="87"/>
      <c r="FZ1" s="87"/>
      <c r="GA1" s="87"/>
      <c r="GB1" s="87"/>
      <c r="GC1" s="87"/>
      <c r="GD1" s="87"/>
      <c r="GE1" s="87"/>
      <c r="GF1" s="87"/>
      <c r="GG1" s="87"/>
      <c r="GH1" s="87"/>
      <c r="GI1" s="87"/>
      <c r="GJ1" s="87"/>
      <c r="GK1" s="87"/>
      <c r="GL1" s="87"/>
      <c r="GM1" s="87"/>
      <c r="GN1" s="87"/>
      <c r="GO1" s="87"/>
      <c r="GP1" s="87"/>
      <c r="GQ1" s="87"/>
      <c r="GR1" s="87"/>
      <c r="GS1" s="87"/>
      <c r="GT1" s="87"/>
      <c r="GU1" s="87"/>
      <c r="GV1" s="87"/>
      <c r="GW1" s="87"/>
      <c r="GX1" s="87"/>
      <c r="GY1" s="87"/>
      <c r="GZ1" s="87"/>
      <c r="HA1" s="87"/>
      <c r="HB1" s="87"/>
      <c r="HC1" s="87"/>
      <c r="HD1" s="87"/>
      <c r="HE1" s="87"/>
      <c r="HF1" s="87"/>
      <c r="HG1" s="87"/>
      <c r="HH1" s="87"/>
      <c r="HI1" s="87"/>
      <c r="HJ1" s="87"/>
      <c r="HK1" s="87"/>
      <c r="HL1" s="87"/>
      <c r="HM1" s="87"/>
      <c r="HN1" s="87"/>
      <c r="HO1" s="87"/>
      <c r="HP1" s="87"/>
      <c r="HQ1" s="87"/>
      <c r="HR1" s="87"/>
      <c r="HS1" s="87"/>
      <c r="HT1" s="87"/>
      <c r="HU1" s="87"/>
      <c r="HV1" s="87"/>
      <c r="HW1" s="87"/>
      <c r="HX1" s="87"/>
      <c r="HY1" s="87"/>
      <c r="HZ1" s="87"/>
      <c r="IA1" s="87"/>
      <c r="IB1" s="87"/>
      <c r="IC1" s="87"/>
      <c r="ID1" s="87"/>
      <c r="IE1" s="87"/>
      <c r="IF1" s="87"/>
      <c r="IG1" s="87"/>
      <c r="IH1" s="87"/>
      <c r="II1" s="87"/>
      <c r="IJ1" s="87"/>
      <c r="IK1" s="87"/>
      <c r="IL1" s="87"/>
      <c r="IM1" s="87"/>
      <c r="IN1" s="87"/>
      <c r="IO1" s="87"/>
      <c r="IP1" s="87"/>
      <c r="IQ1" s="87"/>
      <c r="IR1" s="87"/>
      <c r="IS1" s="87"/>
      <c r="IT1" s="87"/>
      <c r="IU1" s="87"/>
      <c r="IV1" s="87"/>
      <c r="IW1" s="87"/>
      <c r="IX1" s="87"/>
      <c r="IY1" s="87"/>
      <c r="IZ1" s="87"/>
      <c r="JA1" s="87"/>
      <c r="JB1" s="87"/>
      <c r="JC1" s="87"/>
      <c r="JD1" s="87"/>
      <c r="JE1" s="87"/>
      <c r="JF1" s="87"/>
      <c r="JG1" s="87"/>
      <c r="JH1" s="87"/>
      <c r="JI1" s="87"/>
      <c r="JJ1" s="87"/>
      <c r="JK1" s="87"/>
      <c r="JL1" s="87"/>
      <c r="JM1" s="87"/>
      <c r="JN1" s="87"/>
      <c r="JO1" s="87"/>
      <c r="JP1" s="87"/>
      <c r="JQ1" s="87"/>
      <c r="JR1" s="87"/>
      <c r="JS1" s="87"/>
      <c r="JT1" s="87"/>
      <c r="JU1" s="87"/>
      <c r="JV1" s="87"/>
      <c r="JW1" s="87"/>
      <c r="JX1" s="87"/>
      <c r="JY1" s="87"/>
      <c r="JZ1" s="87"/>
      <c r="KA1" s="87"/>
      <c r="KB1" s="87"/>
      <c r="KC1" s="87"/>
      <c r="KD1" s="87"/>
      <c r="KE1" s="87"/>
      <c r="KF1" s="87"/>
      <c r="KG1" s="87"/>
      <c r="KH1" s="87"/>
      <c r="KI1" s="87"/>
      <c r="KJ1" s="87"/>
      <c r="KK1" s="87"/>
      <c r="KL1" s="87"/>
      <c r="KM1" s="87"/>
      <c r="KN1" s="87"/>
      <c r="KO1" s="87"/>
      <c r="KP1" s="87"/>
      <c r="KQ1" s="87"/>
      <c r="KR1" s="87"/>
      <c r="KS1" s="87"/>
      <c r="KT1" s="87"/>
      <c r="KU1" s="87"/>
      <c r="KV1" s="87"/>
      <c r="KW1" s="87"/>
      <c r="KX1" s="87"/>
      <c r="KY1" s="87"/>
      <c r="KZ1" s="87"/>
      <c r="LA1" s="87"/>
      <c r="LB1" s="87"/>
      <c r="LC1" s="87"/>
      <c r="LD1" s="87"/>
      <c r="LE1" s="87"/>
      <c r="LF1" s="87"/>
      <c r="LG1" s="87"/>
      <c r="LH1" s="87"/>
      <c r="LI1" s="87"/>
      <c r="LJ1" s="87"/>
      <c r="LK1" s="87"/>
      <c r="LL1" s="87"/>
      <c r="LM1" s="87"/>
      <c r="LN1" s="87"/>
      <c r="LO1" s="87"/>
      <c r="LP1" s="87"/>
      <c r="LQ1" s="87"/>
      <c r="LR1" s="87"/>
      <c r="LS1" s="87"/>
      <c r="LT1" s="87"/>
      <c r="LU1" s="87"/>
      <c r="LV1" s="87"/>
      <c r="LW1" s="87"/>
      <c r="LX1" s="87"/>
      <c r="LY1" s="87"/>
      <c r="LZ1" s="87"/>
      <c r="MA1" s="87"/>
      <c r="MB1" s="87"/>
      <c r="MC1" s="87"/>
      <c r="MD1" s="87"/>
      <c r="ME1" s="87"/>
      <c r="MF1" s="87"/>
      <c r="MG1" s="87"/>
      <c r="MH1" s="87"/>
      <c r="MI1" s="87"/>
      <c r="MJ1" s="87"/>
      <c r="MK1" s="87"/>
      <c r="ML1" s="87"/>
      <c r="MM1" s="87"/>
      <c r="MN1" s="87"/>
      <c r="MO1" s="87"/>
      <c r="MP1" s="87"/>
      <c r="MQ1" s="87"/>
      <c r="MR1" s="87"/>
      <c r="MS1" s="87"/>
      <c r="MT1" s="87"/>
      <c r="MU1" s="87"/>
      <c r="MV1" s="87"/>
      <c r="MW1" s="87"/>
      <c r="MX1" s="87"/>
      <c r="MY1" s="87"/>
      <c r="MZ1" s="87"/>
      <c r="NA1" s="87"/>
      <c r="NB1" s="87"/>
      <c r="NC1" s="87"/>
      <c r="ND1" s="87"/>
      <c r="NE1" s="87"/>
      <c r="NF1" s="87"/>
      <c r="NG1" s="87"/>
      <c r="NH1" s="87"/>
      <c r="NI1" s="87"/>
      <c r="NJ1" s="87"/>
      <c r="NK1" s="87"/>
      <c r="NL1" s="87"/>
      <c r="NM1" s="87"/>
      <c r="NN1" s="87"/>
      <c r="NO1" s="87"/>
      <c r="NP1" s="87"/>
      <c r="NQ1" s="87"/>
      <c r="NR1" s="87"/>
      <c r="NS1" s="87"/>
      <c r="NT1" s="87"/>
      <c r="NU1" s="87"/>
      <c r="NV1" s="87"/>
      <c r="NW1" s="87"/>
      <c r="NX1" s="87"/>
      <c r="NY1" s="87"/>
      <c r="NZ1" s="87"/>
      <c r="OA1" s="87"/>
      <c r="OB1" s="87"/>
      <c r="OC1" s="87"/>
      <c r="OD1" s="87"/>
      <c r="OE1" s="87"/>
      <c r="OF1" s="87"/>
      <c r="OG1" s="87"/>
      <c r="OH1" s="87"/>
      <c r="OI1" s="87"/>
      <c r="OJ1" s="87"/>
      <c r="OK1" s="87"/>
      <c r="OL1" s="87"/>
      <c r="OM1" s="87"/>
      <c r="ON1" s="87"/>
      <c r="OO1" s="87"/>
      <c r="OP1" s="87"/>
      <c r="OQ1" s="87"/>
      <c r="OR1" s="87"/>
      <c r="OS1" s="87"/>
      <c r="OT1" s="87"/>
      <c r="OU1" s="87"/>
      <c r="OV1" s="87"/>
      <c r="OW1" s="87"/>
      <c r="OX1" s="87"/>
      <c r="OY1" s="87"/>
      <c r="OZ1" s="87"/>
      <c r="PA1" s="87"/>
      <c r="PB1" s="87"/>
      <c r="PC1" s="87"/>
      <c r="PD1" s="87"/>
      <c r="PE1" s="87"/>
      <c r="PF1" s="87"/>
      <c r="PG1" s="87"/>
      <c r="PH1" s="87"/>
      <c r="PI1" s="87"/>
      <c r="PJ1" s="87"/>
      <c r="PK1" s="87"/>
      <c r="PL1" s="87"/>
      <c r="PM1" s="87"/>
      <c r="PN1" s="87"/>
      <c r="PO1" s="87"/>
      <c r="PP1" s="87"/>
      <c r="PQ1" s="87"/>
      <c r="PR1" s="87"/>
      <c r="PS1" s="87"/>
      <c r="PT1" s="87"/>
      <c r="PU1" s="87"/>
      <c r="PV1" s="87"/>
      <c r="PW1" s="87"/>
      <c r="PX1" s="87"/>
      <c r="PY1" s="87"/>
      <c r="PZ1" s="87"/>
      <c r="QA1" s="87"/>
      <c r="QB1" s="87"/>
      <c r="QC1" s="87"/>
      <c r="QD1" s="87"/>
      <c r="QE1" s="87"/>
      <c r="QF1" s="87"/>
      <c r="QG1" s="87"/>
      <c r="QH1" s="87"/>
      <c r="QI1" s="87"/>
      <c r="QJ1" s="87"/>
      <c r="QK1" s="87"/>
      <c r="QL1" s="87"/>
      <c r="QM1" s="87"/>
      <c r="QN1" s="87"/>
      <c r="QO1" s="87"/>
      <c r="QP1" s="87"/>
      <c r="QQ1" s="87"/>
      <c r="QR1" s="87"/>
      <c r="QS1" s="87"/>
      <c r="QT1" s="87"/>
      <c r="QU1" s="87"/>
      <c r="QV1" s="87"/>
      <c r="QW1" s="87"/>
      <c r="QX1" s="87"/>
      <c r="QY1" s="87"/>
      <c r="QZ1" s="87"/>
      <c r="RA1" s="87"/>
      <c r="RB1" s="87"/>
      <c r="RC1" s="87"/>
      <c r="RD1" s="87"/>
      <c r="RE1" s="87"/>
      <c r="RF1" s="87"/>
      <c r="RG1" s="87"/>
      <c r="RH1" s="87"/>
      <c r="RI1" s="87"/>
      <c r="RJ1" s="87"/>
      <c r="RK1" s="87"/>
      <c r="RL1" s="87"/>
      <c r="RM1" s="87"/>
      <c r="RN1" s="87"/>
      <c r="RO1" s="87"/>
      <c r="RP1" s="87"/>
      <c r="RQ1" s="87"/>
      <c r="RR1" s="87"/>
      <c r="RS1" s="87"/>
      <c r="RT1" s="87"/>
      <c r="RU1" s="87"/>
      <c r="RV1" s="87"/>
      <c r="RW1" s="87"/>
      <c r="RX1" s="87"/>
      <c r="RY1" s="87"/>
      <c r="RZ1" s="87"/>
      <c r="SA1" s="87"/>
      <c r="SB1" s="87"/>
      <c r="SC1" s="87"/>
      <c r="SD1" s="87"/>
      <c r="SE1" s="87"/>
      <c r="SF1" s="87"/>
      <c r="SG1" s="87"/>
      <c r="SH1" s="87"/>
      <c r="SI1" s="87"/>
      <c r="SJ1" s="87"/>
      <c r="SK1" s="87"/>
      <c r="SL1" s="87"/>
      <c r="SM1" s="87"/>
      <c r="SN1" s="87"/>
      <c r="SO1" s="87"/>
      <c r="SP1" s="87"/>
      <c r="SQ1" s="87"/>
      <c r="SR1" s="87"/>
      <c r="SS1" s="87"/>
      <c r="ST1" s="87"/>
      <c r="SU1" s="87"/>
      <c r="SV1" s="87"/>
      <c r="SW1" s="87"/>
      <c r="SX1" s="87"/>
      <c r="SY1" s="87"/>
      <c r="SZ1" s="87"/>
      <c r="TA1" s="87"/>
      <c r="TB1" s="87"/>
      <c r="TC1" s="87"/>
      <c r="TD1" s="87"/>
      <c r="TE1" s="87"/>
      <c r="TF1" s="87"/>
      <c r="TG1" s="87"/>
      <c r="TH1" s="87"/>
      <c r="TI1" s="87"/>
      <c r="TJ1" s="87"/>
      <c r="TK1" s="87"/>
      <c r="TL1" s="87"/>
      <c r="TM1" s="87"/>
      <c r="TN1" s="87"/>
      <c r="TO1" s="87"/>
      <c r="TP1" s="87"/>
      <c r="TQ1" s="87"/>
      <c r="TR1" s="87"/>
      <c r="TS1" s="87"/>
      <c r="TT1" s="87"/>
      <c r="TU1" s="87"/>
      <c r="TV1" s="87"/>
      <c r="TW1" s="87"/>
      <c r="TX1" s="87"/>
      <c r="TY1" s="87"/>
      <c r="TZ1" s="87"/>
      <c r="UA1" s="87"/>
      <c r="UB1" s="87"/>
      <c r="UC1" s="87"/>
      <c r="UD1" s="87"/>
      <c r="UE1" s="87"/>
      <c r="UF1" s="87"/>
      <c r="UG1" s="87"/>
      <c r="UH1" s="87"/>
      <c r="UI1" s="87"/>
      <c r="UJ1" s="87"/>
      <c r="UK1" s="87"/>
      <c r="UL1" s="87"/>
      <c r="UM1" s="87"/>
      <c r="UN1" s="87"/>
      <c r="UO1" s="87"/>
      <c r="UP1" s="87"/>
      <c r="UQ1" s="87"/>
      <c r="UR1" s="87"/>
      <c r="US1" s="87"/>
      <c r="UT1" s="87"/>
      <c r="UU1" s="87"/>
      <c r="UV1" s="87"/>
      <c r="UW1" s="87"/>
      <c r="UX1" s="87"/>
      <c r="UY1" s="87"/>
      <c r="UZ1" s="87"/>
      <c r="VA1" s="87"/>
      <c r="VB1" s="87"/>
      <c r="VC1" s="87"/>
      <c r="VD1" s="87"/>
      <c r="VE1" s="87"/>
      <c r="VF1" s="87"/>
      <c r="VG1" s="87"/>
      <c r="VH1" s="87"/>
      <c r="VI1" s="87"/>
      <c r="VJ1" s="87"/>
      <c r="VK1" s="87"/>
      <c r="VL1" s="87"/>
      <c r="VM1" s="87"/>
      <c r="VN1" s="87"/>
      <c r="VO1" s="87"/>
      <c r="VP1" s="87"/>
      <c r="VQ1" s="87"/>
      <c r="VR1" s="87"/>
      <c r="VS1" s="87"/>
      <c r="VT1" s="87"/>
      <c r="VU1" s="87"/>
      <c r="VV1" s="87"/>
      <c r="VW1" s="87"/>
      <c r="VX1" s="87"/>
      <c r="VY1" s="87"/>
      <c r="VZ1" s="87"/>
      <c r="WA1" s="87"/>
      <c r="WB1" s="87"/>
      <c r="WC1" s="87"/>
      <c r="WD1" s="87"/>
      <c r="WE1" s="87"/>
      <c r="WF1" s="87"/>
      <c r="WG1" s="87"/>
      <c r="WH1" s="87"/>
      <c r="WI1" s="87"/>
      <c r="WJ1" s="87"/>
      <c r="WK1" s="87"/>
      <c r="WL1" s="87"/>
      <c r="WM1" s="87"/>
      <c r="WN1" s="87"/>
      <c r="WO1" s="87"/>
      <c r="WP1" s="87"/>
      <c r="WQ1" s="87"/>
      <c r="WR1" s="87"/>
      <c r="WS1" s="87"/>
      <c r="WT1" s="87"/>
      <c r="WU1" s="87"/>
      <c r="WV1" s="87"/>
      <c r="WW1" s="87"/>
      <c r="WX1" s="87"/>
      <c r="WY1" s="87"/>
      <c r="WZ1" s="87"/>
      <c r="XA1" s="87"/>
      <c r="XB1" s="87"/>
      <c r="XC1" s="87"/>
      <c r="XD1" s="87"/>
      <c r="XE1" s="87"/>
      <c r="XF1" s="87"/>
      <c r="XG1" s="87"/>
      <c r="XH1" s="87"/>
      <c r="XI1" s="87"/>
      <c r="XJ1" s="87"/>
      <c r="XK1" s="87"/>
      <c r="XL1" s="87"/>
      <c r="XM1" s="87"/>
      <c r="XN1" s="87"/>
      <c r="XO1" s="87"/>
      <c r="XP1" s="87"/>
      <c r="XQ1" s="87"/>
      <c r="XR1" s="87"/>
      <c r="XS1" s="87"/>
      <c r="XT1" s="87"/>
      <c r="XU1" s="87"/>
      <c r="XV1" s="87"/>
      <c r="XW1" s="87"/>
      <c r="XX1" s="87"/>
      <c r="XY1" s="87"/>
      <c r="XZ1" s="87"/>
      <c r="YA1" s="87"/>
      <c r="YB1" s="87"/>
      <c r="YC1" s="87"/>
      <c r="YD1" s="87"/>
      <c r="YE1" s="87"/>
      <c r="YF1" s="87"/>
      <c r="YG1" s="87"/>
      <c r="YH1" s="87"/>
      <c r="YI1" s="87"/>
      <c r="YJ1" s="87"/>
      <c r="YK1" s="87"/>
      <c r="YL1" s="87"/>
      <c r="YM1" s="87"/>
      <c r="YN1" s="87"/>
      <c r="YO1" s="87"/>
      <c r="YP1" s="87"/>
      <c r="YQ1" s="87"/>
      <c r="YR1" s="87"/>
      <c r="YS1" s="87"/>
      <c r="YT1" s="87"/>
      <c r="YU1" s="87"/>
      <c r="YV1" s="87"/>
      <c r="YW1" s="87"/>
      <c r="YX1" s="87"/>
      <c r="YY1" s="87"/>
      <c r="YZ1" s="87"/>
      <c r="ZA1" s="87"/>
      <c r="ZB1" s="87"/>
      <c r="ZC1" s="87"/>
      <c r="ZD1" s="87"/>
      <c r="ZE1" s="87"/>
      <c r="ZF1" s="87"/>
      <c r="ZG1" s="87"/>
      <c r="ZH1" s="87"/>
      <c r="ZI1" s="87"/>
      <c r="ZJ1" s="87"/>
      <c r="ZK1" s="87"/>
      <c r="ZL1" s="87"/>
      <c r="ZM1" s="87"/>
      <c r="ZN1" s="87"/>
      <c r="ZO1" s="87"/>
      <c r="ZP1" s="87"/>
      <c r="ZQ1" s="87"/>
      <c r="ZR1" s="87"/>
      <c r="ZS1" s="87"/>
      <c r="ZT1" s="87"/>
      <c r="ZU1" s="87"/>
      <c r="ZV1" s="87"/>
      <c r="ZW1" s="87"/>
      <c r="ZX1" s="87"/>
      <c r="ZY1" s="87"/>
      <c r="ZZ1" s="87"/>
      <c r="AAA1" s="87"/>
      <c r="AAB1" s="87"/>
      <c r="AAC1" s="87"/>
      <c r="AAD1" s="87"/>
      <c r="AAE1" s="87"/>
      <c r="AAF1" s="87"/>
      <c r="AAG1" s="87"/>
      <c r="AAH1" s="87"/>
      <c r="AAI1" s="87"/>
      <c r="AAJ1" s="87"/>
      <c r="AAK1" s="87"/>
      <c r="AAL1" s="87"/>
      <c r="AAM1" s="87"/>
      <c r="AAN1" s="87"/>
      <c r="AAO1" s="87"/>
      <c r="AAP1" s="87"/>
      <c r="AAQ1" s="87"/>
      <c r="AAR1" s="87"/>
      <c r="AAS1" s="87"/>
      <c r="AAT1" s="87"/>
      <c r="AAU1" s="87"/>
      <c r="AAV1" s="87"/>
      <c r="AAW1" s="87"/>
      <c r="AAX1" s="87"/>
      <c r="AAY1" s="87"/>
      <c r="AAZ1" s="87"/>
      <c r="ABA1" s="87"/>
      <c r="ABB1" s="87"/>
      <c r="ABC1" s="87"/>
      <c r="ABD1" s="87"/>
      <c r="ABE1" s="87"/>
      <c r="ABF1" s="87"/>
      <c r="ABG1" s="87"/>
      <c r="ABH1" s="87"/>
      <c r="ABI1" s="87"/>
      <c r="ABJ1" s="87"/>
      <c r="ABK1" s="87"/>
      <c r="ABL1" s="87"/>
      <c r="ABM1" s="87"/>
      <c r="ABN1" s="87"/>
      <c r="ABO1" s="87"/>
      <c r="ABP1" s="87"/>
      <c r="ABQ1" s="87"/>
      <c r="ABR1" s="87"/>
      <c r="ABS1" s="87"/>
      <c r="ABT1" s="87"/>
      <c r="ABU1" s="87"/>
      <c r="ABV1" s="87"/>
      <c r="ABW1" s="87"/>
      <c r="ABX1" s="87"/>
      <c r="ABY1" s="87"/>
      <c r="ABZ1" s="87"/>
      <c r="ACA1" s="87"/>
      <c r="ACB1" s="87"/>
      <c r="ACC1" s="87"/>
      <c r="ACD1" s="87"/>
      <c r="ACE1" s="87"/>
      <c r="ACF1" s="87"/>
      <c r="ACG1" s="87"/>
      <c r="ACH1" s="87"/>
      <c r="ACI1" s="87"/>
      <c r="ACJ1" s="87"/>
      <c r="ACK1" s="87"/>
      <c r="ACL1" s="87"/>
      <c r="ACM1" s="87"/>
      <c r="ACN1" s="87"/>
      <c r="ACO1" s="87"/>
      <c r="ACP1" s="87"/>
      <c r="ACQ1" s="87"/>
      <c r="ACR1" s="87"/>
      <c r="ACS1" s="87"/>
      <c r="ACT1" s="87"/>
      <c r="ACU1" s="87"/>
      <c r="ACV1" s="87"/>
      <c r="ACW1" s="87"/>
      <c r="ACX1" s="87"/>
      <c r="ACY1" s="87"/>
      <c r="ACZ1" s="87"/>
      <c r="ADA1" s="87"/>
      <c r="ADB1" s="87"/>
      <c r="ADC1" s="87"/>
      <c r="ADD1" s="87"/>
      <c r="ADE1" s="87"/>
      <c r="ADF1" s="87"/>
      <c r="ADG1" s="87"/>
      <c r="ADH1" s="87"/>
      <c r="ADI1" s="87"/>
      <c r="ADJ1" s="87"/>
      <c r="ADK1" s="87"/>
      <c r="ADL1" s="87"/>
      <c r="ADM1" s="87"/>
      <c r="ADN1" s="87"/>
      <c r="ADO1" s="87"/>
      <c r="ADP1" s="87"/>
      <c r="ADQ1" s="87"/>
      <c r="ADR1" s="87"/>
      <c r="ADS1" s="87"/>
      <c r="ADT1" s="87"/>
      <c r="ADU1" s="87"/>
      <c r="ADV1" s="87"/>
      <c r="ADW1" s="87"/>
      <c r="ADX1" s="87"/>
      <c r="ADY1" s="87"/>
      <c r="ADZ1" s="87"/>
      <c r="AEA1" s="87"/>
      <c r="AEB1" s="87"/>
      <c r="AEC1" s="87"/>
      <c r="AED1" s="87"/>
      <c r="AEE1" s="87"/>
      <c r="AEF1" s="87"/>
      <c r="AEG1" s="87"/>
      <c r="AEH1" s="87"/>
      <c r="AEI1" s="87"/>
      <c r="AEJ1" s="87"/>
      <c r="AEK1" s="87"/>
      <c r="AEL1" s="87"/>
      <c r="AEM1" s="87"/>
      <c r="AEN1" s="87"/>
      <c r="AEO1" s="87"/>
      <c r="AEP1" s="87"/>
      <c r="AEQ1" s="87"/>
      <c r="AER1" s="87"/>
      <c r="AES1" s="87"/>
      <c r="AET1" s="87"/>
      <c r="AEU1" s="87"/>
      <c r="AEV1" s="87"/>
      <c r="AEW1" s="87"/>
      <c r="AEX1" s="87"/>
      <c r="AEY1" s="87"/>
      <c r="AEZ1" s="87"/>
      <c r="AFA1" s="87"/>
      <c r="AFB1" s="87"/>
      <c r="AFC1" s="87"/>
      <c r="AFD1" s="87"/>
      <c r="AFE1" s="87"/>
      <c r="AFF1" s="87"/>
      <c r="AFG1" s="87"/>
      <c r="AFH1" s="87"/>
      <c r="AFI1" s="87"/>
      <c r="AFJ1" s="87"/>
      <c r="AFK1" s="87"/>
      <c r="AFL1" s="87"/>
      <c r="AFM1" s="87"/>
      <c r="AFN1" s="87"/>
      <c r="AFO1" s="87"/>
      <c r="AFP1" s="87"/>
      <c r="AFQ1" s="87"/>
      <c r="AFR1" s="87"/>
      <c r="AFS1" s="87"/>
      <c r="AFT1" s="87"/>
      <c r="AFU1" s="87"/>
      <c r="AFV1" s="87"/>
      <c r="AFW1" s="87"/>
      <c r="AFX1" s="87"/>
      <c r="AFY1" s="87"/>
      <c r="AFZ1" s="87"/>
      <c r="AGA1" s="87"/>
      <c r="AGB1" s="87"/>
      <c r="AGC1" s="87"/>
      <c r="AGD1" s="87"/>
      <c r="AGE1" s="87"/>
      <c r="AGF1" s="87"/>
      <c r="AGG1" s="87"/>
      <c r="AGH1" s="87"/>
      <c r="AGI1" s="87"/>
      <c r="AGJ1" s="87"/>
      <c r="AGK1" s="87"/>
      <c r="AGL1" s="87"/>
      <c r="AGM1" s="87"/>
      <c r="AGN1" s="87"/>
      <c r="AGO1" s="87"/>
      <c r="AGP1" s="87"/>
      <c r="AGQ1" s="87"/>
      <c r="AGR1" s="87"/>
      <c r="AGS1" s="87"/>
      <c r="AGT1" s="87"/>
      <c r="AGU1" s="87"/>
      <c r="AGV1" s="87"/>
      <c r="AGW1" s="87"/>
      <c r="AGX1" s="87"/>
      <c r="AGY1" s="87"/>
      <c r="AGZ1" s="87"/>
      <c r="AHA1" s="87"/>
      <c r="AHB1" s="87"/>
      <c r="AHC1" s="87"/>
      <c r="AHD1" s="87"/>
      <c r="AHE1" s="87"/>
      <c r="AHF1" s="87"/>
      <c r="AHG1" s="87"/>
      <c r="AHH1" s="87"/>
      <c r="AHI1" s="87"/>
      <c r="AHJ1" s="87"/>
      <c r="AHK1" s="87"/>
      <c r="AHL1" s="87"/>
      <c r="AHM1" s="87"/>
      <c r="AHN1" s="87"/>
      <c r="AHO1" s="87"/>
      <c r="AHP1" s="87"/>
      <c r="AHQ1" s="87"/>
      <c r="AHR1" s="87"/>
      <c r="AHS1" s="87"/>
      <c r="AHT1" s="87"/>
      <c r="AHU1" s="87"/>
      <c r="AHV1" s="87"/>
      <c r="AHW1" s="87"/>
      <c r="AHX1" s="87"/>
      <c r="AHY1" s="87"/>
      <c r="AHZ1" s="87"/>
      <c r="AIA1" s="87"/>
      <c r="AIB1" s="87"/>
      <c r="AIC1" s="87"/>
      <c r="AID1" s="87"/>
      <c r="AIE1" s="87"/>
      <c r="AIF1" s="87"/>
      <c r="AIG1" s="87"/>
      <c r="AIH1" s="87"/>
      <c r="AII1" s="87"/>
      <c r="AIJ1" s="87"/>
      <c r="AIK1" s="87"/>
      <c r="AIL1" s="87"/>
      <c r="AIM1" s="87"/>
      <c r="AIN1" s="87"/>
      <c r="AIO1" s="87"/>
      <c r="AIP1" s="87"/>
      <c r="AIQ1" s="87"/>
      <c r="AIR1" s="87"/>
      <c r="AIS1" s="87"/>
      <c r="AIT1" s="87"/>
      <c r="AIU1" s="87"/>
      <c r="AIV1" s="87"/>
      <c r="AIW1" s="87"/>
      <c r="AIX1" s="87"/>
      <c r="AIY1" s="87"/>
      <c r="AIZ1" s="87"/>
      <c r="AJA1" s="87"/>
      <c r="AJB1" s="87"/>
      <c r="AJC1" s="87"/>
      <c r="AJD1" s="87"/>
      <c r="AJE1" s="87"/>
      <c r="AJF1" s="87"/>
      <c r="AJG1" s="87"/>
      <c r="AJH1" s="87"/>
      <c r="AJI1" s="87"/>
      <c r="AJJ1" s="87"/>
      <c r="AJK1" s="87"/>
      <c r="AJL1" s="87"/>
      <c r="AJM1" s="87"/>
      <c r="AJN1" s="87"/>
      <c r="AJO1" s="87"/>
      <c r="AJP1" s="87"/>
      <c r="AJQ1" s="87"/>
      <c r="AJR1" s="87"/>
      <c r="AJS1" s="87"/>
      <c r="AJT1" s="87"/>
      <c r="AJU1" s="87"/>
      <c r="AJV1" s="87"/>
      <c r="AJW1" s="87"/>
      <c r="AJX1" s="87"/>
      <c r="AJY1" s="87"/>
      <c r="AJZ1" s="87"/>
      <c r="AKA1" s="87"/>
      <c r="AKB1" s="87"/>
      <c r="AKC1" s="87"/>
      <c r="AKD1" s="87"/>
      <c r="AKE1" s="87"/>
      <c r="AKF1" s="87"/>
      <c r="AKG1" s="87"/>
      <c r="AKH1" s="87"/>
      <c r="AKI1" s="87"/>
      <c r="AKJ1" s="87"/>
      <c r="AKK1" s="87"/>
      <c r="AKL1" s="87"/>
      <c r="AKM1" s="87"/>
      <c r="AKN1" s="87"/>
      <c r="AKO1" s="87"/>
      <c r="AKP1" s="87"/>
      <c r="AKQ1" s="87"/>
      <c r="AKR1" s="87"/>
      <c r="AKS1" s="87"/>
      <c r="AKT1" s="87"/>
      <c r="AKU1" s="87"/>
      <c r="AKV1" s="87"/>
      <c r="AKW1" s="87"/>
      <c r="AKX1" s="87"/>
      <c r="AKY1" s="87"/>
      <c r="AKZ1" s="87"/>
      <c r="ALA1" s="87"/>
      <c r="ALB1" s="87"/>
      <c r="ALC1" s="87"/>
      <c r="ALD1" s="87"/>
      <c r="ALE1" s="87"/>
      <c r="ALF1" s="87"/>
      <c r="ALG1" s="87"/>
      <c r="ALH1" s="87"/>
      <c r="ALI1" s="87"/>
      <c r="ALJ1" s="87"/>
      <c r="ALK1" s="87"/>
      <c r="ALL1" s="87"/>
      <c r="ALM1" s="87"/>
      <c r="ALN1" s="87"/>
      <c r="ALO1" s="87"/>
      <c r="ALP1" s="87"/>
      <c r="ALQ1" s="87"/>
      <c r="ALR1" s="87"/>
      <c r="ALS1" s="87"/>
      <c r="ALT1" s="87"/>
      <c r="ALU1" s="87"/>
      <c r="ALV1" s="87"/>
      <c r="ALW1" s="87"/>
      <c r="ALX1" s="87"/>
      <c r="ALY1" s="87"/>
      <c r="ALZ1" s="87"/>
      <c r="AMA1" s="87"/>
      <c r="AMB1" s="87"/>
      <c r="AMC1" s="87"/>
      <c r="AMD1" s="87"/>
      <c r="AME1" s="87"/>
      <c r="AMF1" s="87"/>
      <c r="AMG1" s="87"/>
      <c r="AMH1" s="87"/>
      <c r="AMI1" s="87"/>
      <c r="AMJ1" s="87"/>
      <c r="AMK1" s="87"/>
      <c r="AML1" s="87"/>
      <c r="AMM1" s="87"/>
      <c r="AMN1" s="87"/>
      <c r="AMO1" s="87"/>
      <c r="AMP1" s="87"/>
      <c r="AMQ1" s="87"/>
      <c r="AMR1" s="87"/>
      <c r="AMS1" s="87"/>
      <c r="AMT1" s="87"/>
      <c r="AMU1" s="87"/>
      <c r="AMV1" s="87"/>
      <c r="AMW1" s="87"/>
      <c r="AMX1" s="87"/>
      <c r="AMY1" s="87"/>
      <c r="AMZ1" s="87"/>
      <c r="ANA1" s="87"/>
      <c r="ANB1" s="87"/>
      <c r="ANC1" s="87"/>
      <c r="AND1" s="87"/>
      <c r="ANE1" s="87"/>
      <c r="ANF1" s="87"/>
      <c r="ANG1" s="87"/>
      <c r="ANH1" s="87"/>
      <c r="ANI1" s="87"/>
      <c r="ANJ1" s="87"/>
      <c r="ANK1" s="87"/>
      <c r="ANL1" s="87"/>
      <c r="ANM1" s="87"/>
      <c r="ANN1" s="87"/>
      <c r="ANO1" s="87"/>
      <c r="ANP1" s="87"/>
      <c r="ANQ1" s="87"/>
      <c r="ANR1" s="87"/>
      <c r="ANS1" s="87"/>
      <c r="ANT1" s="87"/>
      <c r="ANU1" s="87"/>
      <c r="ANV1" s="87"/>
      <c r="ANW1" s="87"/>
      <c r="ANX1" s="87"/>
      <c r="ANY1" s="87"/>
      <c r="ANZ1" s="87"/>
      <c r="AOA1" s="87"/>
      <c r="AOB1" s="87"/>
      <c r="AOC1" s="87"/>
      <c r="AOD1" s="87"/>
      <c r="AOE1" s="87"/>
      <c r="AOF1" s="87"/>
      <c r="AOG1" s="87"/>
      <c r="AOH1" s="87"/>
      <c r="AOI1" s="87"/>
      <c r="AOJ1" s="87"/>
      <c r="AOK1" s="87"/>
      <c r="AOL1" s="87"/>
      <c r="AOM1" s="87"/>
      <c r="AON1" s="87"/>
      <c r="AOO1" s="87"/>
      <c r="AOP1" s="87"/>
      <c r="AOQ1" s="87"/>
      <c r="AOR1" s="87"/>
      <c r="AOS1" s="87"/>
      <c r="AOT1" s="87"/>
      <c r="AOU1" s="87"/>
      <c r="AOV1" s="87"/>
      <c r="AOW1" s="87"/>
      <c r="AOX1" s="87"/>
      <c r="AOY1" s="87"/>
      <c r="AOZ1" s="87"/>
      <c r="APA1" s="87"/>
      <c r="APB1" s="87"/>
      <c r="APC1" s="87"/>
      <c r="APD1" s="87"/>
      <c r="APE1" s="87"/>
      <c r="APF1" s="87"/>
      <c r="APG1" s="87"/>
      <c r="APH1" s="87"/>
      <c r="API1" s="87"/>
      <c r="APJ1" s="87"/>
      <c r="APK1" s="87"/>
      <c r="APL1" s="87"/>
      <c r="APM1" s="87"/>
      <c r="APN1" s="87"/>
      <c r="APO1" s="87"/>
      <c r="APP1" s="87"/>
      <c r="APQ1" s="87"/>
      <c r="APR1" s="87"/>
      <c r="APS1" s="87"/>
      <c r="APT1" s="87"/>
      <c r="APU1" s="87"/>
      <c r="APV1" s="87"/>
      <c r="APW1" s="87"/>
      <c r="APX1" s="87"/>
      <c r="APY1" s="87"/>
      <c r="APZ1" s="87"/>
      <c r="AQA1" s="87"/>
      <c r="AQB1" s="87"/>
      <c r="AQC1" s="87"/>
      <c r="AQD1" s="87"/>
      <c r="AQE1" s="87"/>
      <c r="AQF1" s="87"/>
      <c r="AQG1" s="87"/>
      <c r="AQH1" s="87"/>
      <c r="AQI1" s="87"/>
      <c r="AQJ1" s="87"/>
      <c r="AQK1" s="87"/>
      <c r="AQL1" s="87"/>
      <c r="AQM1" s="87"/>
      <c r="AQN1" s="87"/>
      <c r="AQO1" s="87"/>
      <c r="AQP1" s="87"/>
      <c r="AQQ1" s="87"/>
      <c r="AQR1" s="87"/>
      <c r="AQS1" s="87"/>
      <c r="AQT1" s="87"/>
      <c r="AQU1" s="87"/>
      <c r="AQV1" s="87"/>
      <c r="AQW1" s="87"/>
      <c r="AQX1" s="87"/>
      <c r="AQY1" s="87"/>
      <c r="AQZ1" s="87"/>
      <c r="ARA1" s="87"/>
      <c r="ARB1" s="87"/>
      <c r="ARC1" s="87"/>
      <c r="ARD1" s="87"/>
      <c r="ARE1" s="87"/>
      <c r="ARF1" s="87"/>
      <c r="ARG1" s="87"/>
      <c r="ARH1" s="87"/>
      <c r="ARI1" s="87"/>
      <c r="ARJ1" s="87"/>
      <c r="ARK1" s="87"/>
      <c r="ARL1" s="87"/>
      <c r="ARM1" s="87"/>
      <c r="ARN1" s="87"/>
      <c r="ARO1" s="87"/>
      <c r="ARP1" s="87"/>
      <c r="ARQ1" s="87"/>
      <c r="ARR1" s="87"/>
      <c r="ARS1" s="87"/>
      <c r="ART1" s="87"/>
      <c r="ARU1" s="87"/>
      <c r="ARV1" s="87"/>
      <c r="ARW1" s="87"/>
      <c r="ARX1" s="87"/>
      <c r="ARY1" s="87"/>
      <c r="ARZ1" s="87"/>
      <c r="ASA1" s="87"/>
      <c r="ASB1" s="87"/>
      <c r="ASC1" s="87"/>
      <c r="ASD1" s="87"/>
      <c r="ASE1" s="87"/>
      <c r="ASF1" s="87"/>
      <c r="ASG1" s="87"/>
      <c r="ASH1" s="87"/>
      <c r="ASI1" s="87"/>
      <c r="ASJ1" s="87"/>
      <c r="ASK1" s="87"/>
      <c r="ASL1" s="87"/>
      <c r="ASM1" s="87"/>
      <c r="ASN1" s="87"/>
      <c r="ASO1" s="87"/>
      <c r="ASP1" s="87"/>
      <c r="ASQ1" s="87"/>
      <c r="ASR1" s="87"/>
      <c r="ASS1" s="87"/>
      <c r="AST1" s="87"/>
      <c r="ASU1" s="87"/>
      <c r="ASV1" s="87"/>
      <c r="ASW1" s="87"/>
      <c r="ASX1" s="87"/>
      <c r="ASY1" s="87"/>
      <c r="ASZ1" s="87"/>
      <c r="ATA1" s="87"/>
      <c r="ATB1" s="87"/>
      <c r="ATC1" s="87"/>
      <c r="ATD1" s="87"/>
      <c r="ATE1" s="87"/>
      <c r="ATF1" s="87"/>
      <c r="ATG1" s="87"/>
      <c r="ATH1" s="87"/>
      <c r="ATI1" s="87"/>
      <c r="ATJ1" s="87"/>
      <c r="ATK1" s="87"/>
      <c r="ATL1" s="87"/>
      <c r="ATM1" s="87"/>
      <c r="ATN1" s="87"/>
      <c r="ATO1" s="87"/>
      <c r="ATP1" s="87"/>
      <c r="ATQ1" s="87"/>
      <c r="ATR1" s="87"/>
      <c r="ATS1" s="87"/>
      <c r="ATT1" s="87"/>
      <c r="ATU1" s="87"/>
      <c r="ATV1" s="87"/>
      <c r="ATW1" s="87"/>
      <c r="ATX1" s="87"/>
      <c r="ATY1" s="87"/>
      <c r="ATZ1" s="87"/>
      <c r="AUA1" s="87"/>
      <c r="AUB1" s="87"/>
      <c r="AUC1" s="87"/>
      <c r="AUD1" s="87"/>
      <c r="AUE1" s="87"/>
      <c r="AUF1" s="87"/>
      <c r="AUG1" s="87"/>
      <c r="AUH1" s="87"/>
      <c r="AUI1" s="87"/>
      <c r="AUJ1" s="87"/>
      <c r="AUK1" s="87"/>
      <c r="AUL1" s="87"/>
      <c r="AUM1" s="87"/>
      <c r="AUN1" s="87"/>
      <c r="AUO1" s="87"/>
      <c r="AUP1" s="87"/>
      <c r="AUQ1" s="87"/>
      <c r="AUR1" s="87"/>
      <c r="AUS1" s="87"/>
      <c r="AUT1" s="87"/>
      <c r="AUU1" s="87"/>
      <c r="AUV1" s="87"/>
      <c r="AUW1" s="87"/>
      <c r="AUX1" s="87"/>
      <c r="AUY1" s="87"/>
      <c r="AUZ1" s="87"/>
      <c r="AVA1" s="87"/>
      <c r="AVB1" s="87"/>
      <c r="AVC1" s="87"/>
      <c r="AVD1" s="87"/>
      <c r="AVE1" s="87"/>
      <c r="AVF1" s="87"/>
      <c r="AVG1" s="87"/>
      <c r="AVH1" s="87"/>
      <c r="AVI1" s="87"/>
      <c r="AVJ1" s="87"/>
      <c r="AVK1" s="87"/>
      <c r="AVL1" s="87"/>
      <c r="AVM1" s="87"/>
      <c r="AVN1" s="87"/>
      <c r="AVO1" s="87"/>
      <c r="AVP1" s="87"/>
      <c r="AVQ1" s="87"/>
      <c r="AVR1" s="87"/>
      <c r="AVS1" s="87"/>
      <c r="AVT1" s="87"/>
      <c r="AVU1" s="87"/>
      <c r="AVV1" s="87"/>
      <c r="AVW1" s="87"/>
      <c r="AVX1" s="87"/>
      <c r="AVY1" s="87"/>
      <c r="AVZ1" s="87"/>
      <c r="AWA1" s="87"/>
      <c r="AWB1" s="87"/>
      <c r="AWC1" s="87"/>
      <c r="AWD1" s="87"/>
      <c r="AWE1" s="87"/>
      <c r="AWF1" s="87"/>
      <c r="AWG1" s="87"/>
      <c r="AWH1" s="87"/>
      <c r="AWI1" s="87"/>
      <c r="AWJ1" s="87"/>
      <c r="AWK1" s="87"/>
      <c r="AWL1" s="87"/>
      <c r="AWM1" s="87"/>
      <c r="AWN1" s="87"/>
      <c r="AWO1" s="87"/>
      <c r="AWP1" s="87"/>
      <c r="AWQ1" s="87"/>
      <c r="AWR1" s="87"/>
      <c r="AWS1" s="87"/>
      <c r="AWT1" s="87"/>
      <c r="AWU1" s="87"/>
      <c r="AWV1" s="87"/>
      <c r="AWW1" s="87"/>
      <c r="AWX1" s="87"/>
      <c r="AWY1" s="87"/>
      <c r="AWZ1" s="87"/>
      <c r="AXA1" s="87"/>
      <c r="AXB1" s="87"/>
      <c r="AXC1" s="87"/>
      <c r="AXD1" s="87"/>
      <c r="AXE1" s="87"/>
      <c r="AXF1" s="87"/>
      <c r="AXG1" s="87"/>
      <c r="AXH1" s="87"/>
      <c r="AXI1" s="87"/>
      <c r="AXJ1" s="87"/>
      <c r="AXK1" s="87"/>
      <c r="AXL1" s="87"/>
      <c r="AXM1" s="87"/>
      <c r="AXN1" s="87"/>
      <c r="AXO1" s="87"/>
      <c r="AXP1" s="87"/>
      <c r="AXQ1" s="87"/>
      <c r="AXR1" s="87"/>
      <c r="AXS1" s="87"/>
      <c r="AXT1" s="87"/>
      <c r="AXU1" s="87"/>
      <c r="AXV1" s="87"/>
      <c r="AXW1" s="87"/>
      <c r="AXX1" s="87"/>
      <c r="AXY1" s="87"/>
      <c r="AXZ1" s="87"/>
      <c r="AYA1" s="87"/>
      <c r="AYB1" s="87"/>
      <c r="AYC1" s="87"/>
      <c r="AYD1" s="87"/>
      <c r="AYE1" s="87"/>
      <c r="AYF1" s="87"/>
      <c r="AYG1" s="87"/>
      <c r="AYH1" s="87"/>
      <c r="AYI1" s="87"/>
      <c r="AYJ1" s="87"/>
      <c r="AYK1" s="87"/>
      <c r="AYL1" s="87"/>
      <c r="AYM1" s="87"/>
      <c r="AYN1" s="87"/>
      <c r="AYO1" s="87"/>
      <c r="AYP1" s="87"/>
      <c r="AYQ1" s="87"/>
      <c r="AYR1" s="87"/>
      <c r="AYS1" s="87"/>
      <c r="AYT1" s="87"/>
      <c r="AYU1" s="87"/>
      <c r="AYV1" s="87"/>
      <c r="AYW1" s="87"/>
      <c r="AYX1" s="87"/>
      <c r="AYY1" s="87"/>
      <c r="AYZ1" s="87"/>
      <c r="AZA1" s="87"/>
      <c r="AZB1" s="87"/>
      <c r="AZC1" s="87"/>
      <c r="AZD1" s="87"/>
      <c r="AZE1" s="87"/>
      <c r="AZF1" s="87"/>
      <c r="AZG1" s="87"/>
      <c r="AZH1" s="87"/>
      <c r="AZI1" s="87"/>
      <c r="AZJ1" s="87"/>
      <c r="AZK1" s="87"/>
      <c r="AZL1" s="87"/>
      <c r="AZM1" s="87"/>
      <c r="AZN1" s="87"/>
      <c r="AZO1" s="87"/>
      <c r="AZP1" s="87"/>
      <c r="AZQ1" s="87"/>
      <c r="AZR1" s="87"/>
      <c r="AZS1" s="87"/>
      <c r="AZT1" s="87"/>
      <c r="AZU1" s="87"/>
      <c r="AZV1" s="87"/>
      <c r="AZW1" s="87"/>
      <c r="AZX1" s="87"/>
      <c r="AZY1" s="87"/>
      <c r="AZZ1" s="87"/>
      <c r="BAA1" s="87"/>
      <c r="BAB1" s="87"/>
      <c r="BAC1" s="87"/>
      <c r="BAD1" s="87"/>
      <c r="BAE1" s="87"/>
      <c r="BAF1" s="87"/>
      <c r="BAG1" s="87"/>
      <c r="BAH1" s="87"/>
      <c r="BAI1" s="87"/>
      <c r="BAJ1" s="87"/>
      <c r="BAK1" s="87"/>
      <c r="BAL1" s="87"/>
      <c r="BAM1" s="87"/>
      <c r="BAN1" s="87"/>
      <c r="BAO1" s="87"/>
      <c r="BAP1" s="87"/>
      <c r="BAQ1" s="87"/>
      <c r="BAR1" s="87"/>
      <c r="BAS1" s="87"/>
      <c r="BAT1" s="87"/>
      <c r="BAU1" s="87"/>
      <c r="BAV1" s="87"/>
      <c r="BAW1" s="87"/>
      <c r="BAX1" s="87"/>
      <c r="BAY1" s="87"/>
      <c r="BAZ1" s="87"/>
      <c r="BBA1" s="87"/>
      <c r="BBB1" s="87"/>
      <c r="BBC1" s="87"/>
      <c r="BBD1" s="87"/>
      <c r="BBE1" s="87"/>
      <c r="BBF1" s="87"/>
      <c r="BBG1" s="87"/>
      <c r="BBH1" s="87"/>
      <c r="BBI1" s="87"/>
      <c r="BBJ1" s="87"/>
      <c r="BBK1" s="87"/>
      <c r="BBL1" s="87"/>
      <c r="BBM1" s="87"/>
      <c r="BBN1" s="87"/>
      <c r="BBO1" s="87"/>
      <c r="BBP1" s="87"/>
      <c r="BBQ1" s="87"/>
      <c r="BBR1" s="87"/>
      <c r="BBS1" s="87"/>
      <c r="BBT1" s="87"/>
      <c r="BBU1" s="87"/>
      <c r="BBV1" s="87"/>
      <c r="BBW1" s="87"/>
      <c r="BBX1" s="87"/>
      <c r="BBY1" s="87"/>
      <c r="BBZ1" s="87"/>
      <c r="BCA1" s="87"/>
      <c r="BCB1" s="87"/>
      <c r="BCC1" s="87"/>
      <c r="BCD1" s="87"/>
      <c r="BCE1" s="87"/>
      <c r="BCF1" s="87"/>
      <c r="BCG1" s="87"/>
      <c r="BCH1" s="87"/>
      <c r="BCI1" s="87"/>
      <c r="BCJ1" s="87"/>
      <c r="BCK1" s="87"/>
      <c r="BCL1" s="87"/>
      <c r="BCM1" s="87"/>
      <c r="BCN1" s="87"/>
      <c r="BCO1" s="87"/>
      <c r="BCP1" s="87"/>
      <c r="BCQ1" s="87"/>
      <c r="BCR1" s="87"/>
      <c r="BCS1" s="87"/>
      <c r="BCT1" s="87"/>
      <c r="BCU1" s="87"/>
      <c r="BCV1" s="87"/>
      <c r="BCW1" s="87"/>
      <c r="BCX1" s="87"/>
      <c r="BCY1" s="87"/>
      <c r="BCZ1" s="87"/>
      <c r="BDA1" s="87"/>
      <c r="BDB1" s="87"/>
      <c r="BDC1" s="87"/>
      <c r="BDD1" s="87"/>
      <c r="BDE1" s="87"/>
      <c r="BDF1" s="87"/>
      <c r="BDG1" s="87"/>
      <c r="BDH1" s="87"/>
      <c r="BDI1" s="87"/>
      <c r="BDJ1" s="87"/>
      <c r="BDK1" s="87"/>
      <c r="BDL1" s="87"/>
      <c r="BDM1" s="87"/>
      <c r="BDN1" s="87"/>
      <c r="BDO1" s="87"/>
      <c r="BDP1" s="87"/>
      <c r="BDQ1" s="87"/>
      <c r="BDR1" s="87"/>
      <c r="BDS1" s="87"/>
      <c r="BDT1" s="87"/>
      <c r="BDU1" s="87"/>
      <c r="BDV1" s="87"/>
      <c r="BDW1" s="87"/>
      <c r="BDX1" s="87"/>
      <c r="BDY1" s="87"/>
      <c r="BDZ1" s="87"/>
      <c r="BEA1" s="87"/>
      <c r="BEB1" s="87"/>
      <c r="BEC1" s="87"/>
      <c r="BED1" s="87"/>
      <c r="BEE1" s="87"/>
      <c r="BEF1" s="87"/>
      <c r="BEG1" s="87"/>
      <c r="BEH1" s="87"/>
      <c r="BEI1" s="87"/>
      <c r="BEJ1" s="87"/>
      <c r="BEK1" s="87"/>
      <c r="BEL1" s="87"/>
      <c r="BEM1" s="87"/>
      <c r="BEN1" s="87"/>
      <c r="BEO1" s="87"/>
      <c r="BEP1" s="87"/>
      <c r="BEQ1" s="87"/>
      <c r="BER1" s="87"/>
      <c r="BES1" s="87"/>
      <c r="BET1" s="87"/>
      <c r="BEU1" s="87"/>
      <c r="BEV1" s="87"/>
      <c r="BEW1" s="87"/>
      <c r="BEX1" s="87"/>
      <c r="BEY1" s="87"/>
      <c r="BEZ1" s="87"/>
      <c r="BFA1" s="87"/>
      <c r="BFB1" s="87"/>
      <c r="BFC1" s="87"/>
      <c r="BFD1" s="87"/>
      <c r="BFE1" s="87"/>
      <c r="BFF1" s="87"/>
      <c r="BFG1" s="87"/>
      <c r="BFH1" s="87"/>
      <c r="BFI1" s="87"/>
      <c r="BFJ1" s="87"/>
      <c r="BFK1" s="87"/>
      <c r="BFL1" s="87"/>
      <c r="BFM1" s="87"/>
      <c r="BFN1" s="87"/>
      <c r="BFO1" s="87"/>
      <c r="BFP1" s="87"/>
      <c r="BFQ1" s="87"/>
      <c r="BFR1" s="87"/>
      <c r="BFS1" s="87"/>
      <c r="BFT1" s="87"/>
      <c r="BFU1" s="87"/>
      <c r="BFV1" s="87"/>
      <c r="BFW1" s="87"/>
      <c r="BFX1" s="87"/>
      <c r="BFY1" s="87"/>
      <c r="BFZ1" s="87"/>
      <c r="BGA1" s="87"/>
      <c r="BGB1" s="87"/>
      <c r="BGC1" s="87"/>
      <c r="BGD1" s="87"/>
      <c r="BGE1" s="87"/>
      <c r="BGF1" s="87"/>
      <c r="BGG1" s="87"/>
      <c r="BGH1" s="87"/>
      <c r="BGI1" s="87"/>
      <c r="BGJ1" s="87"/>
      <c r="BGK1" s="87"/>
      <c r="BGL1" s="87"/>
      <c r="BGM1" s="87"/>
      <c r="BGN1" s="87"/>
      <c r="BGO1" s="87"/>
      <c r="BGP1" s="87"/>
      <c r="BGQ1" s="87"/>
      <c r="BGR1" s="87"/>
      <c r="BGS1" s="87"/>
      <c r="BGT1" s="87"/>
      <c r="BGU1" s="87"/>
      <c r="BGV1" s="87"/>
      <c r="BGW1" s="87"/>
      <c r="BGX1" s="87"/>
      <c r="BGY1" s="87"/>
      <c r="BGZ1" s="87"/>
      <c r="BHA1" s="87"/>
      <c r="BHB1" s="87"/>
      <c r="BHC1" s="87"/>
      <c r="BHD1" s="87"/>
      <c r="BHE1" s="87"/>
      <c r="BHF1" s="87"/>
      <c r="BHG1" s="87"/>
      <c r="BHH1" s="87"/>
      <c r="BHI1" s="87"/>
      <c r="BHJ1" s="87"/>
      <c r="BHK1" s="87"/>
      <c r="BHL1" s="87"/>
      <c r="BHM1" s="87"/>
      <c r="BHN1" s="87"/>
      <c r="BHO1" s="87"/>
      <c r="BHP1" s="87"/>
      <c r="BHQ1" s="87"/>
      <c r="BHR1" s="87"/>
      <c r="BHS1" s="87"/>
      <c r="BHT1" s="87"/>
      <c r="BHU1" s="87"/>
      <c r="BHV1" s="87"/>
      <c r="BHW1" s="87"/>
      <c r="BHX1" s="87"/>
      <c r="BHY1" s="87"/>
      <c r="BHZ1" s="87"/>
      <c r="BIA1" s="87"/>
      <c r="BIB1" s="87"/>
      <c r="BIC1" s="87"/>
      <c r="BID1" s="87"/>
      <c r="BIE1" s="87"/>
      <c r="BIF1" s="87"/>
      <c r="BIG1" s="87"/>
      <c r="BIH1" s="87"/>
      <c r="BII1" s="87"/>
      <c r="BIJ1" s="87"/>
      <c r="BIK1" s="87"/>
      <c r="BIL1" s="87"/>
      <c r="BIM1" s="87"/>
      <c r="BIN1" s="87"/>
      <c r="BIO1" s="87"/>
      <c r="BIP1" s="87"/>
      <c r="BIQ1" s="87"/>
      <c r="BIR1" s="87"/>
      <c r="BIS1" s="87"/>
      <c r="BIT1" s="87"/>
      <c r="BIU1" s="87"/>
      <c r="BIV1" s="87"/>
      <c r="BIW1" s="87"/>
      <c r="BIX1" s="87"/>
      <c r="BIY1" s="87"/>
      <c r="BIZ1" s="87"/>
      <c r="BJA1" s="87"/>
      <c r="BJB1" s="87"/>
      <c r="BJC1" s="87"/>
      <c r="BJD1" s="87"/>
      <c r="BJE1" s="87"/>
      <c r="BJF1" s="87"/>
      <c r="BJG1" s="87"/>
      <c r="BJH1" s="87"/>
      <c r="BJI1" s="87"/>
      <c r="BJJ1" s="87"/>
      <c r="BJK1" s="87"/>
      <c r="BJL1" s="87"/>
      <c r="BJM1" s="87"/>
      <c r="BJN1" s="87"/>
      <c r="BJO1" s="87"/>
      <c r="BJP1" s="87"/>
      <c r="BJQ1" s="87"/>
      <c r="BJR1" s="87"/>
      <c r="BJS1" s="87"/>
      <c r="BJT1" s="87"/>
      <c r="BJU1" s="87"/>
      <c r="BJV1" s="87"/>
      <c r="BJW1" s="87"/>
      <c r="BJX1" s="87"/>
      <c r="BJY1" s="87"/>
      <c r="BJZ1" s="87"/>
      <c r="BKA1" s="87"/>
      <c r="BKB1" s="87"/>
      <c r="BKC1" s="87"/>
      <c r="BKD1" s="87"/>
      <c r="BKE1" s="87"/>
      <c r="BKF1" s="87"/>
      <c r="BKG1" s="87"/>
      <c r="BKH1" s="87"/>
      <c r="BKI1" s="87"/>
      <c r="BKJ1" s="87"/>
      <c r="BKK1" s="87"/>
      <c r="BKL1" s="87"/>
      <c r="BKM1" s="87"/>
      <c r="BKN1" s="87"/>
      <c r="BKO1" s="87"/>
      <c r="BKP1" s="87"/>
      <c r="BKQ1" s="87"/>
      <c r="BKR1" s="87"/>
      <c r="BKS1" s="87"/>
      <c r="BKT1" s="87"/>
      <c r="BKU1" s="87"/>
      <c r="BKV1" s="87"/>
      <c r="BKW1" s="87"/>
      <c r="BKX1" s="87"/>
      <c r="BKY1" s="87"/>
      <c r="BKZ1" s="87"/>
      <c r="BLA1" s="87"/>
      <c r="BLB1" s="87"/>
      <c r="BLC1" s="87"/>
      <c r="BLD1" s="87"/>
      <c r="BLE1" s="87"/>
      <c r="BLF1" s="87"/>
      <c r="BLG1" s="87"/>
      <c r="BLH1" s="87"/>
      <c r="BLI1" s="87"/>
      <c r="BLJ1" s="87"/>
      <c r="BLK1" s="87"/>
      <c r="BLL1" s="87"/>
      <c r="BLM1" s="87"/>
      <c r="BLN1" s="87"/>
      <c r="BLO1" s="87"/>
      <c r="BLP1" s="87"/>
      <c r="BLQ1" s="87"/>
      <c r="BLR1" s="87"/>
      <c r="BLS1" s="87"/>
      <c r="BLT1" s="87"/>
      <c r="BLU1" s="87"/>
      <c r="BLV1" s="87"/>
      <c r="BLW1" s="87"/>
      <c r="BLX1" s="87"/>
      <c r="BLY1" s="87"/>
      <c r="BLZ1" s="87"/>
      <c r="BMA1" s="87"/>
      <c r="BMB1" s="87"/>
      <c r="BMC1" s="87"/>
      <c r="BMD1" s="87"/>
      <c r="BME1" s="87"/>
      <c r="BMF1" s="87"/>
      <c r="BMG1" s="87"/>
      <c r="BMH1" s="87"/>
      <c r="BMI1" s="87"/>
      <c r="BMJ1" s="87"/>
      <c r="BMK1" s="87"/>
      <c r="BML1" s="87"/>
      <c r="BMM1" s="87"/>
      <c r="BMN1" s="87"/>
      <c r="BMO1" s="87"/>
      <c r="BMP1" s="87"/>
      <c r="BMQ1" s="87"/>
      <c r="BMR1" s="87"/>
      <c r="BMS1" s="87"/>
      <c r="BMT1" s="87"/>
      <c r="BMU1" s="87"/>
      <c r="BMV1" s="87"/>
      <c r="BMW1" s="87"/>
      <c r="BMX1" s="87"/>
      <c r="BMY1" s="87"/>
      <c r="BMZ1" s="87"/>
      <c r="BNA1" s="87"/>
      <c r="BNB1" s="87"/>
      <c r="BNC1" s="87"/>
      <c r="BND1" s="87"/>
      <c r="BNE1" s="87"/>
      <c r="BNF1" s="87"/>
      <c r="BNG1" s="87"/>
      <c r="BNH1" s="87"/>
      <c r="BNI1" s="87"/>
      <c r="BNJ1" s="87"/>
      <c r="BNK1" s="87"/>
      <c r="BNL1" s="87"/>
      <c r="BNM1" s="87"/>
      <c r="BNN1" s="87"/>
      <c r="BNO1" s="87"/>
      <c r="BNP1" s="87"/>
      <c r="BNQ1" s="87"/>
      <c r="BNR1" s="87"/>
      <c r="BNS1" s="87"/>
      <c r="BNT1" s="87"/>
      <c r="BNU1" s="87"/>
      <c r="BNV1" s="87"/>
      <c r="BNW1" s="87"/>
      <c r="BNX1" s="87"/>
      <c r="BNY1" s="87"/>
      <c r="BNZ1" s="87"/>
      <c r="BOA1" s="87"/>
      <c r="BOB1" s="87"/>
      <c r="BOC1" s="87"/>
      <c r="BOD1" s="87"/>
      <c r="BOE1" s="87"/>
      <c r="BOF1" s="87"/>
      <c r="BOG1" s="87"/>
      <c r="BOH1" s="87"/>
      <c r="BOI1" s="87"/>
      <c r="BOJ1" s="87"/>
      <c r="BOK1" s="87"/>
      <c r="BOL1" s="87"/>
      <c r="BOM1" s="87"/>
      <c r="BON1" s="87"/>
      <c r="BOO1" s="87"/>
      <c r="BOP1" s="87"/>
      <c r="BOQ1" s="87"/>
      <c r="BOR1" s="87"/>
      <c r="BOS1" s="87"/>
      <c r="BOT1" s="87"/>
      <c r="BOU1" s="87"/>
      <c r="BOV1" s="87"/>
      <c r="BOW1" s="87"/>
      <c r="BOX1" s="87"/>
      <c r="BOY1" s="87"/>
      <c r="BOZ1" s="87"/>
      <c r="BPA1" s="87"/>
      <c r="BPB1" s="87"/>
      <c r="BPC1" s="87"/>
      <c r="BPD1" s="87"/>
      <c r="BPE1" s="87"/>
      <c r="BPF1" s="87"/>
      <c r="BPG1" s="87"/>
      <c r="BPH1" s="87"/>
      <c r="BPI1" s="87"/>
      <c r="BPJ1" s="87"/>
      <c r="BPK1" s="87"/>
      <c r="BPL1" s="87"/>
      <c r="BPM1" s="87"/>
      <c r="BPN1" s="87"/>
      <c r="BPO1" s="87"/>
      <c r="BPP1" s="87"/>
      <c r="BPQ1" s="87"/>
      <c r="BPR1" s="87"/>
      <c r="BPS1" s="87"/>
      <c r="BPT1" s="87"/>
      <c r="BPU1" s="87"/>
      <c r="BPV1" s="87"/>
      <c r="BPW1" s="87"/>
      <c r="BPX1" s="87"/>
      <c r="BPY1" s="87"/>
      <c r="BPZ1" s="87"/>
      <c r="BQA1" s="87"/>
      <c r="BQB1" s="87"/>
      <c r="BQC1" s="87"/>
      <c r="BQD1" s="87"/>
      <c r="BQE1" s="87"/>
      <c r="BQF1" s="87"/>
      <c r="BQG1" s="87"/>
      <c r="BQH1" s="87"/>
      <c r="BQI1" s="87"/>
      <c r="BQJ1" s="87"/>
      <c r="BQK1" s="87"/>
      <c r="BQL1" s="87"/>
      <c r="BQM1" s="87"/>
      <c r="BQN1" s="87"/>
      <c r="BQO1" s="87"/>
      <c r="BQP1" s="87"/>
      <c r="BQQ1" s="87"/>
      <c r="BQR1" s="87"/>
      <c r="BQS1" s="87"/>
      <c r="BQT1" s="87"/>
      <c r="BQU1" s="87"/>
      <c r="BQV1" s="87"/>
      <c r="BQW1" s="87"/>
      <c r="BQX1" s="87"/>
      <c r="BQY1" s="87"/>
      <c r="BQZ1" s="87"/>
      <c r="BRA1" s="87"/>
      <c r="BRB1" s="87"/>
      <c r="BRC1" s="87"/>
      <c r="BRD1" s="87"/>
      <c r="BRE1" s="87"/>
      <c r="BRF1" s="87"/>
      <c r="BRG1" s="87"/>
      <c r="BRH1" s="87"/>
      <c r="BRI1" s="87"/>
      <c r="BRJ1" s="87"/>
      <c r="BRK1" s="87"/>
      <c r="BRL1" s="87"/>
      <c r="BRM1" s="87"/>
      <c r="BRN1" s="87"/>
      <c r="BRO1" s="87"/>
      <c r="BRP1" s="87"/>
      <c r="BRQ1" s="87"/>
      <c r="BRR1" s="87"/>
      <c r="BRS1" s="87"/>
      <c r="BRT1" s="87"/>
      <c r="BRU1" s="87"/>
      <c r="BRV1" s="87"/>
      <c r="BRW1" s="87"/>
      <c r="BRX1" s="87"/>
      <c r="BRY1" s="87"/>
      <c r="BRZ1" s="87"/>
      <c r="BSA1" s="87"/>
      <c r="BSB1" s="87"/>
      <c r="BSC1" s="87"/>
      <c r="BSD1" s="87"/>
      <c r="BSE1" s="87"/>
      <c r="BSF1" s="87"/>
      <c r="BSG1" s="87"/>
      <c r="BSH1" s="87"/>
      <c r="BSI1" s="87"/>
      <c r="BSJ1" s="87"/>
      <c r="BSK1" s="87"/>
      <c r="BSL1" s="87"/>
      <c r="BSM1" s="87"/>
      <c r="BSN1" s="87"/>
      <c r="BSO1" s="87"/>
      <c r="BSP1" s="87"/>
      <c r="BSQ1" s="87"/>
      <c r="BSR1" s="87"/>
      <c r="BSS1" s="87"/>
      <c r="BST1" s="87"/>
      <c r="BSU1" s="87"/>
      <c r="BSV1" s="87"/>
      <c r="BSW1" s="87"/>
      <c r="BSX1" s="87"/>
      <c r="BSY1" s="87"/>
      <c r="BSZ1" s="87"/>
      <c r="BTA1" s="87"/>
      <c r="BTB1" s="87"/>
      <c r="BTC1" s="87"/>
      <c r="BTD1" s="87"/>
      <c r="BTE1" s="87"/>
      <c r="BTF1" s="87"/>
      <c r="BTG1" s="87"/>
      <c r="BTH1" s="87"/>
      <c r="BTI1" s="87"/>
      <c r="BTJ1" s="87"/>
      <c r="BTK1" s="87"/>
      <c r="BTL1" s="87"/>
      <c r="BTM1" s="87"/>
      <c r="BTN1" s="87"/>
      <c r="BTO1" s="87"/>
      <c r="BTP1" s="87"/>
      <c r="BTQ1" s="87"/>
      <c r="BTR1" s="87"/>
      <c r="BTS1" s="87"/>
      <c r="BTT1" s="87"/>
      <c r="BTU1" s="87"/>
      <c r="BTV1" s="87"/>
      <c r="BTW1" s="87"/>
      <c r="BTX1" s="87"/>
      <c r="BTY1" s="87"/>
      <c r="BTZ1" s="87"/>
      <c r="BUA1" s="87"/>
      <c r="BUB1" s="87"/>
      <c r="BUC1" s="87"/>
      <c r="BUD1" s="87"/>
      <c r="BUE1" s="87"/>
      <c r="BUF1" s="87"/>
      <c r="BUG1" s="87"/>
      <c r="BUH1" s="87"/>
      <c r="BUI1" s="87"/>
      <c r="BUJ1" s="87"/>
      <c r="BUK1" s="87"/>
      <c r="BUL1" s="87"/>
      <c r="BUM1" s="87"/>
      <c r="BUN1" s="87"/>
      <c r="BUO1" s="87"/>
      <c r="BUP1" s="87"/>
      <c r="BUQ1" s="87"/>
      <c r="BUR1" s="87"/>
      <c r="BUS1" s="87"/>
      <c r="BUT1" s="87"/>
      <c r="BUU1" s="87"/>
      <c r="BUV1" s="87"/>
      <c r="BUW1" s="87"/>
      <c r="BUX1" s="87"/>
      <c r="BUY1" s="87"/>
      <c r="BUZ1" s="87"/>
      <c r="BVA1" s="87"/>
      <c r="BVB1" s="87"/>
      <c r="BVC1" s="87"/>
      <c r="BVD1" s="87"/>
      <c r="BVE1" s="87"/>
      <c r="BVF1" s="87"/>
      <c r="BVG1" s="87"/>
      <c r="BVH1" s="87"/>
      <c r="BVI1" s="87"/>
      <c r="BVJ1" s="87"/>
      <c r="BVK1" s="87"/>
      <c r="BVL1" s="87"/>
      <c r="BVM1" s="87"/>
      <c r="BVN1" s="87"/>
      <c r="BVO1" s="87"/>
      <c r="BVP1" s="87"/>
      <c r="BVQ1" s="87"/>
      <c r="BVR1" s="87"/>
      <c r="BVS1" s="87"/>
      <c r="BVT1" s="87"/>
      <c r="BVU1" s="87"/>
      <c r="BVV1" s="87"/>
      <c r="BVW1" s="87"/>
      <c r="BVX1" s="87"/>
      <c r="BVY1" s="87"/>
      <c r="BVZ1" s="87"/>
      <c r="BWA1" s="87"/>
      <c r="BWB1" s="87"/>
      <c r="BWC1" s="87"/>
      <c r="BWD1" s="87"/>
      <c r="BWE1" s="87"/>
      <c r="BWF1" s="87"/>
      <c r="BWG1" s="87"/>
      <c r="BWH1" s="87"/>
      <c r="BWI1" s="87"/>
      <c r="BWJ1" s="87"/>
      <c r="BWK1" s="87"/>
      <c r="BWL1" s="87"/>
      <c r="BWM1" s="87"/>
      <c r="BWN1" s="87"/>
      <c r="BWO1" s="87"/>
      <c r="BWP1" s="87"/>
      <c r="BWQ1" s="87"/>
      <c r="BWR1" s="87"/>
      <c r="BWS1" s="87"/>
      <c r="BWT1" s="87"/>
      <c r="BWU1" s="87"/>
      <c r="BWV1" s="87"/>
      <c r="BWW1" s="87"/>
      <c r="BWX1" s="87"/>
      <c r="BWY1" s="87"/>
      <c r="BWZ1" s="87"/>
      <c r="BXA1" s="87"/>
      <c r="BXB1" s="87"/>
      <c r="BXC1" s="87"/>
      <c r="BXD1" s="87"/>
      <c r="BXE1" s="87"/>
      <c r="BXF1" s="87"/>
      <c r="BXG1" s="87"/>
      <c r="BXH1" s="87"/>
      <c r="BXI1" s="87"/>
      <c r="BXJ1" s="87"/>
      <c r="BXK1" s="87"/>
      <c r="BXL1" s="87"/>
      <c r="BXM1" s="87"/>
      <c r="BXN1" s="87"/>
      <c r="BXO1" s="87"/>
      <c r="BXP1" s="87"/>
      <c r="BXQ1" s="87"/>
      <c r="BXR1" s="87"/>
      <c r="BXS1" s="87"/>
      <c r="BXT1" s="87"/>
      <c r="BXU1" s="87"/>
      <c r="BXV1" s="87"/>
      <c r="BXW1" s="87"/>
      <c r="BXX1" s="87"/>
      <c r="BXY1" s="87"/>
      <c r="BXZ1" s="87"/>
      <c r="BYA1" s="87"/>
      <c r="BYB1" s="87"/>
      <c r="BYC1" s="87"/>
      <c r="BYD1" s="87"/>
      <c r="BYE1" s="87"/>
      <c r="BYF1" s="87"/>
      <c r="BYG1" s="87"/>
      <c r="BYH1" s="87"/>
      <c r="BYI1" s="87"/>
      <c r="BYJ1" s="87"/>
      <c r="BYK1" s="87"/>
      <c r="BYL1" s="87"/>
      <c r="BYM1" s="87"/>
      <c r="BYN1" s="87"/>
      <c r="BYO1" s="87"/>
      <c r="BYP1" s="87"/>
      <c r="BYQ1" s="87"/>
      <c r="BYR1" s="87"/>
      <c r="BYS1" s="87"/>
      <c r="BYT1" s="87"/>
      <c r="BYU1" s="87"/>
      <c r="BYV1" s="87"/>
      <c r="BYW1" s="87"/>
      <c r="BYX1" s="87"/>
      <c r="BYY1" s="87"/>
      <c r="BYZ1" s="87"/>
      <c r="BZA1" s="87"/>
      <c r="BZB1" s="87"/>
      <c r="BZC1" s="87"/>
      <c r="BZD1" s="87"/>
      <c r="BZE1" s="87"/>
      <c r="BZF1" s="87"/>
      <c r="BZG1" s="87"/>
      <c r="BZH1" s="87"/>
      <c r="BZI1" s="87"/>
      <c r="BZJ1" s="87"/>
      <c r="BZK1" s="87"/>
      <c r="BZL1" s="87"/>
      <c r="BZM1" s="87"/>
      <c r="BZN1" s="87"/>
      <c r="BZO1" s="87"/>
      <c r="BZP1" s="87"/>
      <c r="BZQ1" s="87"/>
      <c r="BZR1" s="87"/>
      <c r="BZS1" s="87"/>
      <c r="BZT1" s="87"/>
      <c r="BZU1" s="87"/>
      <c r="BZV1" s="87"/>
      <c r="BZW1" s="87"/>
      <c r="BZX1" s="87"/>
      <c r="BZY1" s="87"/>
      <c r="BZZ1" s="87"/>
      <c r="CAA1" s="87"/>
      <c r="CAB1" s="87"/>
      <c r="CAC1" s="87"/>
      <c r="CAD1" s="87"/>
      <c r="CAE1" s="87"/>
      <c r="CAF1" s="87"/>
      <c r="CAG1" s="87"/>
      <c r="CAH1" s="87"/>
      <c r="CAI1" s="87"/>
      <c r="CAJ1" s="87"/>
      <c r="CAK1" s="87"/>
      <c r="CAL1" s="87"/>
      <c r="CAM1" s="87"/>
      <c r="CAN1" s="87"/>
      <c r="CAO1" s="87"/>
      <c r="CAP1" s="87"/>
      <c r="CAQ1" s="87"/>
      <c r="CAR1" s="87"/>
      <c r="CAS1" s="87"/>
      <c r="CAT1" s="87"/>
      <c r="CAU1" s="87"/>
      <c r="CAV1" s="87"/>
      <c r="CAW1" s="87"/>
      <c r="CAX1" s="87"/>
      <c r="CAY1" s="87"/>
      <c r="CAZ1" s="87"/>
      <c r="CBA1" s="87"/>
      <c r="CBB1" s="87"/>
      <c r="CBC1" s="87"/>
      <c r="CBD1" s="87"/>
      <c r="CBE1" s="87"/>
      <c r="CBF1" s="87"/>
      <c r="CBG1" s="87"/>
      <c r="CBH1" s="87"/>
      <c r="CBI1" s="87"/>
      <c r="CBJ1" s="87"/>
      <c r="CBK1" s="87"/>
      <c r="CBL1" s="87"/>
      <c r="CBM1" s="87"/>
      <c r="CBN1" s="87"/>
      <c r="CBO1" s="87"/>
      <c r="CBP1" s="87"/>
      <c r="CBQ1" s="87"/>
      <c r="CBR1" s="87"/>
      <c r="CBS1" s="87"/>
      <c r="CBT1" s="87"/>
      <c r="CBU1" s="87"/>
      <c r="CBV1" s="87"/>
      <c r="CBW1" s="87"/>
      <c r="CBX1" s="87"/>
      <c r="CBY1" s="87"/>
      <c r="CBZ1" s="87"/>
      <c r="CCA1" s="87"/>
      <c r="CCB1" s="87"/>
      <c r="CCC1" s="87"/>
      <c r="CCD1" s="87"/>
      <c r="CCE1" s="87"/>
      <c r="CCF1" s="87"/>
      <c r="CCG1" s="87"/>
      <c r="CCH1" s="87"/>
      <c r="CCI1" s="87"/>
      <c r="CCJ1" s="87"/>
      <c r="CCK1" s="87"/>
      <c r="CCL1" s="87"/>
      <c r="CCM1" s="87"/>
      <c r="CCN1" s="87"/>
      <c r="CCO1" s="87"/>
      <c r="CCP1" s="87"/>
      <c r="CCQ1" s="87"/>
      <c r="CCR1" s="87"/>
      <c r="CCS1" s="87"/>
      <c r="CCT1" s="87"/>
      <c r="CCU1" s="87"/>
      <c r="CCV1" s="87"/>
      <c r="CCW1" s="87"/>
      <c r="CCX1" s="87"/>
      <c r="CCY1" s="87"/>
      <c r="CCZ1" s="87"/>
      <c r="CDA1" s="87"/>
      <c r="CDB1" s="87"/>
      <c r="CDC1" s="87"/>
      <c r="CDD1" s="87"/>
      <c r="CDE1" s="87"/>
      <c r="CDF1" s="87"/>
      <c r="CDG1" s="87"/>
      <c r="CDH1" s="87"/>
      <c r="CDI1" s="87"/>
      <c r="CDJ1" s="87"/>
      <c r="CDK1" s="87"/>
      <c r="CDL1" s="87"/>
      <c r="CDM1" s="87"/>
      <c r="CDN1" s="87"/>
      <c r="CDO1" s="87"/>
      <c r="CDP1" s="87"/>
      <c r="CDQ1" s="87"/>
      <c r="CDR1" s="87"/>
      <c r="CDS1" s="87"/>
      <c r="CDT1" s="87"/>
      <c r="CDU1" s="87"/>
      <c r="CDV1" s="87"/>
      <c r="CDW1" s="87"/>
      <c r="CDX1" s="87"/>
      <c r="CDY1" s="87"/>
      <c r="CDZ1" s="87"/>
      <c r="CEA1" s="87"/>
      <c r="CEB1" s="87"/>
      <c r="CEC1" s="87"/>
      <c r="CED1" s="87"/>
      <c r="CEE1" s="87"/>
      <c r="CEF1" s="87"/>
      <c r="CEG1" s="87"/>
      <c r="CEH1" s="87"/>
      <c r="CEI1" s="87"/>
      <c r="CEJ1" s="87"/>
      <c r="CEK1" s="87"/>
      <c r="CEL1" s="87"/>
      <c r="CEM1" s="87"/>
      <c r="CEN1" s="87"/>
      <c r="CEO1" s="87"/>
      <c r="CEP1" s="87"/>
      <c r="CEQ1" s="87"/>
      <c r="CER1" s="87"/>
      <c r="CES1" s="87"/>
      <c r="CET1" s="87"/>
      <c r="CEU1" s="87"/>
      <c r="CEV1" s="87"/>
      <c r="CEW1" s="87"/>
      <c r="CEX1" s="87"/>
      <c r="CEY1" s="87"/>
      <c r="CEZ1" s="87"/>
      <c r="CFA1" s="87"/>
      <c r="CFB1" s="87"/>
      <c r="CFC1" s="87"/>
      <c r="CFD1" s="87"/>
      <c r="CFE1" s="87"/>
      <c r="CFF1" s="87"/>
      <c r="CFG1" s="87"/>
      <c r="CFH1" s="87"/>
      <c r="CFI1" s="87"/>
      <c r="CFJ1" s="87"/>
      <c r="CFK1" s="87"/>
      <c r="CFL1" s="87"/>
      <c r="CFM1" s="87"/>
      <c r="CFN1" s="87"/>
      <c r="CFO1" s="87"/>
      <c r="CFP1" s="87"/>
      <c r="CFQ1" s="87"/>
      <c r="CFR1" s="87"/>
      <c r="CFS1" s="87"/>
      <c r="CFT1" s="87"/>
      <c r="CFU1" s="87"/>
      <c r="CFV1" s="87"/>
      <c r="CFW1" s="87"/>
      <c r="CFX1" s="87"/>
      <c r="CFY1" s="87"/>
      <c r="CFZ1" s="87"/>
      <c r="CGA1" s="87"/>
      <c r="CGB1" s="87"/>
      <c r="CGC1" s="87"/>
      <c r="CGD1" s="87"/>
      <c r="CGE1" s="87"/>
      <c r="CGF1" s="87"/>
      <c r="CGG1" s="87"/>
      <c r="CGH1" s="87"/>
      <c r="CGI1" s="87"/>
      <c r="CGJ1" s="87"/>
      <c r="CGK1" s="87"/>
      <c r="CGL1" s="87"/>
      <c r="CGM1" s="87"/>
      <c r="CGN1" s="87"/>
      <c r="CGO1" s="87"/>
      <c r="CGP1" s="87"/>
      <c r="CGQ1" s="87"/>
      <c r="CGR1" s="87"/>
      <c r="CGS1" s="87"/>
      <c r="CGT1" s="87"/>
      <c r="CGU1" s="87"/>
      <c r="CGV1" s="87"/>
      <c r="CGW1" s="87"/>
      <c r="CGX1" s="87"/>
      <c r="CGY1" s="87"/>
      <c r="CGZ1" s="87"/>
      <c r="CHA1" s="87"/>
      <c r="CHB1" s="87"/>
      <c r="CHC1" s="87"/>
      <c r="CHD1" s="87"/>
      <c r="CHE1" s="87"/>
      <c r="CHF1" s="87"/>
      <c r="CHG1" s="87"/>
      <c r="CHH1" s="87"/>
      <c r="CHI1" s="87"/>
      <c r="CHJ1" s="87"/>
      <c r="CHK1" s="87"/>
      <c r="CHL1" s="87"/>
      <c r="CHM1" s="87"/>
      <c r="CHN1" s="87"/>
      <c r="CHO1" s="87"/>
      <c r="CHP1" s="87"/>
      <c r="CHQ1" s="87"/>
      <c r="CHR1" s="87"/>
      <c r="CHS1" s="87"/>
      <c r="CHT1" s="87"/>
      <c r="CHU1" s="87"/>
      <c r="CHV1" s="87"/>
      <c r="CHW1" s="87"/>
      <c r="CHX1" s="87"/>
      <c r="CHY1" s="87"/>
      <c r="CHZ1" s="87"/>
      <c r="CIA1" s="87"/>
      <c r="CIB1" s="87"/>
      <c r="CIC1" s="87"/>
      <c r="CID1" s="87"/>
      <c r="CIE1" s="87"/>
      <c r="CIF1" s="87"/>
      <c r="CIG1" s="87"/>
      <c r="CIH1" s="87"/>
      <c r="CII1" s="87"/>
      <c r="CIJ1" s="87"/>
      <c r="CIK1" s="87"/>
      <c r="CIL1" s="87"/>
      <c r="CIM1" s="87"/>
      <c r="CIN1" s="87"/>
      <c r="CIO1" s="87"/>
      <c r="CIP1" s="87"/>
      <c r="CIQ1" s="87"/>
      <c r="CIR1" s="87"/>
      <c r="CIS1" s="87"/>
      <c r="CIT1" s="87"/>
      <c r="CIU1" s="87"/>
      <c r="CIV1" s="87"/>
      <c r="CIW1" s="87"/>
      <c r="CIX1" s="87"/>
      <c r="CIY1" s="87"/>
      <c r="CIZ1" s="87"/>
      <c r="CJA1" s="87"/>
      <c r="CJB1" s="87"/>
      <c r="CJC1" s="87"/>
      <c r="CJD1" s="87"/>
      <c r="CJE1" s="87"/>
      <c r="CJF1" s="87"/>
      <c r="CJG1" s="87"/>
      <c r="CJH1" s="87"/>
      <c r="CJI1" s="87"/>
      <c r="CJJ1" s="87"/>
      <c r="CJK1" s="87"/>
      <c r="CJL1" s="87"/>
      <c r="CJM1" s="87"/>
      <c r="CJN1" s="87"/>
      <c r="CJO1" s="87"/>
      <c r="CJP1" s="87"/>
      <c r="CJQ1" s="87"/>
      <c r="CJR1" s="87"/>
      <c r="CJS1" s="87"/>
      <c r="CJT1" s="87"/>
      <c r="CJU1" s="87"/>
      <c r="CJV1" s="87"/>
      <c r="CJW1" s="87"/>
      <c r="CJX1" s="87"/>
      <c r="CJY1" s="87"/>
      <c r="CJZ1" s="87"/>
      <c r="CKA1" s="87"/>
      <c r="CKB1" s="87"/>
      <c r="CKC1" s="87"/>
      <c r="CKD1" s="87"/>
      <c r="CKE1" s="87"/>
      <c r="CKF1" s="87"/>
      <c r="CKG1" s="87"/>
      <c r="CKH1" s="87"/>
      <c r="CKI1" s="87"/>
      <c r="CKJ1" s="87"/>
      <c r="CKK1" s="87"/>
      <c r="CKL1" s="87"/>
      <c r="CKM1" s="87"/>
      <c r="CKN1" s="87"/>
      <c r="CKO1" s="87"/>
      <c r="CKP1" s="87"/>
      <c r="CKQ1" s="87"/>
      <c r="CKR1" s="87"/>
      <c r="CKS1" s="87"/>
      <c r="CKT1" s="87"/>
      <c r="CKU1" s="87"/>
      <c r="CKV1" s="87"/>
      <c r="CKW1" s="87"/>
      <c r="CKX1" s="87"/>
      <c r="CKY1" s="87"/>
      <c r="CKZ1" s="87"/>
      <c r="CLA1" s="87"/>
      <c r="CLB1" s="87"/>
      <c r="CLC1" s="87"/>
      <c r="CLD1" s="87"/>
      <c r="CLE1" s="87"/>
      <c r="CLF1" s="87"/>
      <c r="CLG1" s="87"/>
      <c r="CLH1" s="87"/>
      <c r="CLI1" s="87"/>
      <c r="CLJ1" s="87"/>
      <c r="CLK1" s="87"/>
      <c r="CLL1" s="87"/>
      <c r="CLM1" s="87"/>
      <c r="CLN1" s="87"/>
      <c r="CLO1" s="87"/>
      <c r="CLP1" s="87"/>
      <c r="CLQ1" s="87"/>
      <c r="CLR1" s="87"/>
      <c r="CLS1" s="87"/>
      <c r="CLT1" s="87"/>
      <c r="CLU1" s="87"/>
      <c r="CLV1" s="87"/>
      <c r="CLW1" s="87"/>
      <c r="CLX1" s="87"/>
      <c r="CLY1" s="87"/>
      <c r="CLZ1" s="87"/>
      <c r="CMA1" s="87"/>
      <c r="CMB1" s="87"/>
      <c r="CMC1" s="87"/>
      <c r="CMD1" s="87"/>
      <c r="CME1" s="87"/>
      <c r="CMF1" s="87"/>
      <c r="CMG1" s="87"/>
      <c r="CMH1" s="87"/>
      <c r="CMI1" s="87"/>
      <c r="CMJ1" s="87"/>
      <c r="CMK1" s="87"/>
      <c r="CML1" s="87"/>
      <c r="CMM1" s="87"/>
      <c r="CMN1" s="87"/>
      <c r="CMO1" s="87"/>
      <c r="CMP1" s="87"/>
      <c r="CMQ1" s="87"/>
      <c r="CMR1" s="87"/>
      <c r="CMS1" s="87"/>
      <c r="CMT1" s="87"/>
      <c r="CMU1" s="87"/>
      <c r="CMV1" s="87"/>
      <c r="CMW1" s="87"/>
      <c r="CMX1" s="87"/>
      <c r="CMY1" s="87"/>
      <c r="CMZ1" s="87"/>
      <c r="CNA1" s="87"/>
      <c r="CNB1" s="87"/>
      <c r="CNC1" s="87"/>
      <c r="CND1" s="87"/>
      <c r="CNE1" s="87"/>
      <c r="CNF1" s="87"/>
      <c r="CNG1" s="87"/>
      <c r="CNH1" s="87"/>
      <c r="CNI1" s="87"/>
      <c r="CNJ1" s="87"/>
      <c r="CNK1" s="87"/>
      <c r="CNL1" s="87"/>
      <c r="CNM1" s="87"/>
      <c r="CNN1" s="87"/>
      <c r="CNO1" s="87"/>
      <c r="CNP1" s="87"/>
      <c r="CNQ1" s="87"/>
      <c r="CNR1" s="87"/>
      <c r="CNS1" s="87"/>
      <c r="CNT1" s="87"/>
      <c r="CNU1" s="87"/>
      <c r="CNV1" s="87"/>
      <c r="CNW1" s="87"/>
      <c r="CNX1" s="87"/>
      <c r="CNY1" s="87"/>
      <c r="CNZ1" s="87"/>
      <c r="COA1" s="87"/>
      <c r="COB1" s="87"/>
      <c r="COC1" s="87"/>
      <c r="COD1" s="87"/>
      <c r="COE1" s="87"/>
      <c r="COF1" s="87"/>
      <c r="COG1" s="87"/>
      <c r="COH1" s="87"/>
      <c r="COI1" s="87"/>
      <c r="COJ1" s="87"/>
      <c r="COK1" s="87"/>
      <c r="COL1" s="87"/>
      <c r="COM1" s="87"/>
      <c r="CON1" s="87"/>
      <c r="COO1" s="87"/>
      <c r="COP1" s="87"/>
      <c r="COQ1" s="87"/>
      <c r="COR1" s="87"/>
      <c r="COS1" s="87"/>
      <c r="COT1" s="87"/>
      <c r="COU1" s="87"/>
      <c r="COV1" s="87"/>
      <c r="COW1" s="87"/>
      <c r="COX1" s="87"/>
      <c r="COY1" s="87"/>
      <c r="COZ1" s="87"/>
      <c r="CPA1" s="87"/>
      <c r="CPB1" s="87"/>
      <c r="CPC1" s="87"/>
      <c r="CPD1" s="87"/>
      <c r="CPE1" s="87"/>
      <c r="CPF1" s="87"/>
      <c r="CPG1" s="87"/>
      <c r="CPH1" s="87"/>
      <c r="CPI1" s="87"/>
      <c r="CPJ1" s="87"/>
      <c r="CPK1" s="87"/>
      <c r="CPL1" s="87"/>
      <c r="CPM1" s="87"/>
      <c r="CPN1" s="87"/>
      <c r="CPO1" s="87"/>
      <c r="CPP1" s="87"/>
      <c r="CPQ1" s="87"/>
      <c r="CPR1" s="87"/>
      <c r="CPS1" s="87"/>
      <c r="CPT1" s="87"/>
      <c r="CPU1" s="87"/>
      <c r="CPV1" s="87"/>
      <c r="CPW1" s="87"/>
      <c r="CPX1" s="87"/>
      <c r="CPY1" s="87"/>
      <c r="CPZ1" s="87"/>
      <c r="CQA1" s="87"/>
      <c r="CQB1" s="87"/>
      <c r="CQC1" s="87"/>
      <c r="CQD1" s="87"/>
      <c r="CQE1" s="87"/>
      <c r="CQF1" s="87"/>
      <c r="CQG1" s="87"/>
      <c r="CQH1" s="87"/>
      <c r="CQI1" s="87"/>
      <c r="CQJ1" s="87"/>
      <c r="CQK1" s="87"/>
      <c r="CQL1" s="87"/>
      <c r="CQM1" s="87"/>
      <c r="CQN1" s="87"/>
      <c r="CQO1" s="87"/>
      <c r="CQP1" s="87"/>
      <c r="CQQ1" s="87"/>
      <c r="CQR1" s="87"/>
      <c r="CQS1" s="87"/>
      <c r="CQT1" s="87"/>
      <c r="CQU1" s="87"/>
      <c r="CQV1" s="87"/>
      <c r="CQW1" s="87"/>
      <c r="CQX1" s="87"/>
      <c r="CQY1" s="87"/>
      <c r="CQZ1" s="87"/>
      <c r="CRA1" s="87"/>
      <c r="CRB1" s="87"/>
      <c r="CRC1" s="87"/>
      <c r="CRD1" s="87"/>
      <c r="CRE1" s="87"/>
      <c r="CRF1" s="87"/>
      <c r="CRG1" s="87"/>
      <c r="CRH1" s="87"/>
      <c r="CRI1" s="87"/>
      <c r="CRJ1" s="87"/>
      <c r="CRK1" s="87"/>
      <c r="CRL1" s="87"/>
      <c r="CRM1" s="87"/>
      <c r="CRN1" s="87"/>
      <c r="CRO1" s="87"/>
      <c r="CRP1" s="87"/>
      <c r="CRQ1" s="87"/>
      <c r="CRR1" s="87"/>
      <c r="CRS1" s="87"/>
      <c r="CRT1" s="87"/>
      <c r="CRU1" s="87"/>
      <c r="CRV1" s="87"/>
      <c r="CRW1" s="87"/>
      <c r="CRX1" s="87"/>
      <c r="CRY1" s="87"/>
      <c r="CRZ1" s="87"/>
      <c r="CSA1" s="87"/>
      <c r="CSB1" s="87"/>
      <c r="CSC1" s="87"/>
      <c r="CSD1" s="87"/>
      <c r="CSE1" s="87"/>
      <c r="CSF1" s="87"/>
      <c r="CSG1" s="87"/>
      <c r="CSH1" s="87"/>
      <c r="CSI1" s="87"/>
      <c r="CSJ1" s="87"/>
      <c r="CSK1" s="87"/>
      <c r="CSL1" s="87"/>
      <c r="CSM1" s="87"/>
      <c r="CSN1" s="87"/>
      <c r="CSO1" s="87"/>
      <c r="CSP1" s="87"/>
      <c r="CSQ1" s="87"/>
      <c r="CSR1" s="87"/>
      <c r="CSS1" s="87"/>
      <c r="CST1" s="87"/>
      <c r="CSU1" s="87"/>
      <c r="CSV1" s="87"/>
      <c r="CSW1" s="87"/>
      <c r="CSX1" s="87"/>
      <c r="CSY1" s="87"/>
      <c r="CSZ1" s="87"/>
      <c r="CTA1" s="87"/>
      <c r="CTB1" s="87"/>
      <c r="CTC1" s="87"/>
      <c r="CTD1" s="87"/>
      <c r="CTE1" s="87"/>
      <c r="CTF1" s="87"/>
      <c r="CTG1" s="87"/>
      <c r="CTH1" s="87"/>
      <c r="CTI1" s="87"/>
      <c r="CTJ1" s="87"/>
      <c r="CTK1" s="87"/>
      <c r="CTL1" s="87"/>
      <c r="CTM1" s="87"/>
      <c r="CTN1" s="87"/>
      <c r="CTO1" s="87"/>
      <c r="CTP1" s="87"/>
      <c r="CTQ1" s="87"/>
      <c r="CTR1" s="87"/>
      <c r="CTS1" s="87"/>
      <c r="CTT1" s="87"/>
      <c r="CTU1" s="87"/>
      <c r="CTV1" s="87"/>
      <c r="CTW1" s="87"/>
      <c r="CTX1" s="87"/>
      <c r="CTY1" s="87"/>
      <c r="CTZ1" s="87"/>
      <c r="CUA1" s="87"/>
      <c r="CUB1" s="87"/>
      <c r="CUC1" s="87"/>
      <c r="CUD1" s="87"/>
      <c r="CUE1" s="87"/>
      <c r="CUF1" s="87"/>
      <c r="CUG1" s="87"/>
      <c r="CUH1" s="87"/>
      <c r="CUI1" s="87"/>
      <c r="CUJ1" s="87"/>
      <c r="CUK1" s="87"/>
      <c r="CUL1" s="87"/>
      <c r="CUM1" s="87"/>
      <c r="CUN1" s="87"/>
      <c r="CUO1" s="87"/>
      <c r="CUP1" s="87"/>
      <c r="CUQ1" s="87"/>
      <c r="CUR1" s="87"/>
      <c r="CUS1" s="87"/>
      <c r="CUT1" s="87"/>
      <c r="CUU1" s="87"/>
      <c r="CUV1" s="87"/>
      <c r="CUW1" s="87"/>
      <c r="CUX1" s="87"/>
      <c r="CUY1" s="87"/>
      <c r="CUZ1" s="87"/>
      <c r="CVA1" s="87"/>
      <c r="CVB1" s="87"/>
      <c r="CVC1" s="87"/>
      <c r="CVD1" s="87"/>
      <c r="CVE1" s="87"/>
      <c r="CVF1" s="87"/>
      <c r="CVG1" s="87"/>
      <c r="CVH1" s="87"/>
      <c r="CVI1" s="87"/>
      <c r="CVJ1" s="87"/>
      <c r="CVK1" s="87"/>
      <c r="CVL1" s="87"/>
      <c r="CVM1" s="87"/>
      <c r="CVN1" s="87"/>
      <c r="CVO1" s="87"/>
      <c r="CVP1" s="87"/>
      <c r="CVQ1" s="87"/>
      <c r="CVR1" s="87"/>
      <c r="CVS1" s="87"/>
      <c r="CVT1" s="87"/>
      <c r="CVU1" s="87"/>
      <c r="CVV1" s="87"/>
      <c r="CVW1" s="87"/>
      <c r="CVX1" s="87"/>
      <c r="CVY1" s="87"/>
      <c r="CVZ1" s="87"/>
      <c r="CWA1" s="87"/>
      <c r="CWB1" s="87"/>
      <c r="CWC1" s="87"/>
      <c r="CWD1" s="87"/>
      <c r="CWE1" s="87"/>
      <c r="CWF1" s="87"/>
      <c r="CWG1" s="87"/>
      <c r="CWH1" s="87"/>
      <c r="CWI1" s="87"/>
      <c r="CWJ1" s="87"/>
      <c r="CWK1" s="87"/>
      <c r="CWL1" s="87"/>
      <c r="CWM1" s="87"/>
      <c r="CWN1" s="87"/>
      <c r="CWO1" s="87"/>
      <c r="CWP1" s="87"/>
      <c r="CWQ1" s="87"/>
      <c r="CWR1" s="87"/>
      <c r="CWS1" s="87"/>
      <c r="CWT1" s="87"/>
      <c r="CWU1" s="87"/>
      <c r="CWV1" s="87"/>
      <c r="CWW1" s="87"/>
      <c r="CWX1" s="87"/>
      <c r="CWY1" s="87"/>
      <c r="CWZ1" s="87"/>
      <c r="CXA1" s="87"/>
      <c r="CXB1" s="87"/>
      <c r="CXC1" s="87"/>
      <c r="CXD1" s="87"/>
      <c r="CXE1" s="87"/>
      <c r="CXF1" s="87"/>
      <c r="CXG1" s="87"/>
      <c r="CXH1" s="87"/>
      <c r="CXI1" s="87"/>
      <c r="CXJ1" s="87"/>
      <c r="CXK1" s="87"/>
      <c r="CXL1" s="87"/>
      <c r="CXM1" s="87"/>
      <c r="CXN1" s="87"/>
      <c r="CXO1" s="87"/>
      <c r="CXP1" s="87"/>
      <c r="CXQ1" s="87"/>
      <c r="CXR1" s="87"/>
      <c r="CXS1" s="87"/>
      <c r="CXT1" s="87"/>
      <c r="CXU1" s="87"/>
      <c r="CXV1" s="87"/>
      <c r="CXW1" s="87"/>
      <c r="CXX1" s="87"/>
      <c r="CXY1" s="87"/>
      <c r="CXZ1" s="87"/>
      <c r="CYA1" s="87"/>
      <c r="CYB1" s="87"/>
      <c r="CYC1" s="87"/>
      <c r="CYD1" s="87"/>
      <c r="CYE1" s="87"/>
      <c r="CYF1" s="87"/>
      <c r="CYG1" s="87"/>
      <c r="CYH1" s="87"/>
      <c r="CYI1" s="87"/>
      <c r="CYJ1" s="87"/>
      <c r="CYK1" s="87"/>
      <c r="CYL1" s="87"/>
      <c r="CYM1" s="87"/>
      <c r="CYN1" s="87"/>
      <c r="CYO1" s="87"/>
      <c r="CYP1" s="87"/>
      <c r="CYQ1" s="87"/>
      <c r="CYR1" s="87"/>
      <c r="CYS1" s="87"/>
      <c r="CYT1" s="87"/>
      <c r="CYU1" s="87"/>
      <c r="CYV1" s="87"/>
      <c r="CYW1" s="87"/>
      <c r="CYX1" s="87"/>
      <c r="CYY1" s="87"/>
      <c r="CYZ1" s="87"/>
      <c r="CZA1" s="87"/>
      <c r="CZB1" s="87"/>
      <c r="CZC1" s="87"/>
      <c r="CZD1" s="87"/>
      <c r="CZE1" s="87"/>
      <c r="CZF1" s="87"/>
      <c r="CZG1" s="87"/>
      <c r="CZH1" s="87"/>
      <c r="CZI1" s="87"/>
      <c r="CZJ1" s="87"/>
      <c r="CZK1" s="87"/>
      <c r="CZL1" s="87"/>
      <c r="CZM1" s="87"/>
      <c r="CZN1" s="87"/>
      <c r="CZO1" s="87"/>
      <c r="CZP1" s="87"/>
      <c r="CZQ1" s="87"/>
      <c r="CZR1" s="87"/>
      <c r="CZS1" s="87"/>
      <c r="CZT1" s="87"/>
      <c r="CZU1" s="87"/>
      <c r="CZV1" s="87"/>
      <c r="CZW1" s="87"/>
      <c r="CZX1" s="87"/>
      <c r="CZY1" s="87"/>
      <c r="CZZ1" s="87"/>
      <c r="DAA1" s="87"/>
      <c r="DAB1" s="87"/>
      <c r="DAC1" s="87"/>
      <c r="DAD1" s="87"/>
      <c r="DAE1" s="87"/>
      <c r="DAF1" s="87"/>
      <c r="DAG1" s="87"/>
      <c r="DAH1" s="87"/>
      <c r="DAI1" s="87"/>
      <c r="DAJ1" s="87"/>
      <c r="DAK1" s="87"/>
      <c r="DAL1" s="87"/>
      <c r="DAM1" s="87"/>
      <c r="DAN1" s="87"/>
      <c r="DAO1" s="87"/>
      <c r="DAP1" s="87"/>
      <c r="DAQ1" s="87"/>
      <c r="DAR1" s="87"/>
      <c r="DAS1" s="87"/>
      <c r="DAT1" s="87"/>
      <c r="DAU1" s="87"/>
      <c r="DAV1" s="87"/>
      <c r="DAW1" s="87"/>
      <c r="DAX1" s="87"/>
      <c r="DAY1" s="87"/>
      <c r="DAZ1" s="87"/>
      <c r="DBA1" s="87"/>
      <c r="DBB1" s="87"/>
      <c r="DBC1" s="87"/>
      <c r="DBD1" s="87"/>
      <c r="DBE1" s="87"/>
      <c r="DBF1" s="87"/>
      <c r="DBG1" s="87"/>
      <c r="DBH1" s="87"/>
      <c r="DBI1" s="87"/>
      <c r="DBJ1" s="87"/>
      <c r="DBK1" s="87"/>
      <c r="DBL1" s="87"/>
      <c r="DBM1" s="87"/>
      <c r="DBN1" s="87"/>
      <c r="DBO1" s="87"/>
      <c r="DBP1" s="87"/>
      <c r="DBQ1" s="87"/>
      <c r="DBR1" s="87"/>
      <c r="DBS1" s="87"/>
      <c r="DBT1" s="87"/>
      <c r="DBU1" s="87"/>
      <c r="DBV1" s="87"/>
      <c r="DBW1" s="87"/>
      <c r="DBX1" s="87"/>
      <c r="DBY1" s="87"/>
      <c r="DBZ1" s="87"/>
      <c r="DCA1" s="87"/>
      <c r="DCB1" s="87"/>
      <c r="DCC1" s="87"/>
      <c r="DCD1" s="87"/>
      <c r="DCE1" s="87"/>
      <c r="DCF1" s="87"/>
      <c r="DCG1" s="87"/>
      <c r="DCH1" s="87"/>
      <c r="DCI1" s="87"/>
      <c r="DCJ1" s="87"/>
      <c r="DCK1" s="87"/>
      <c r="DCL1" s="87"/>
      <c r="DCM1" s="87"/>
      <c r="DCN1" s="87"/>
      <c r="DCO1" s="87"/>
      <c r="DCP1" s="87"/>
      <c r="DCQ1" s="87"/>
      <c r="DCR1" s="87"/>
      <c r="DCS1" s="87"/>
      <c r="DCT1" s="87"/>
      <c r="DCU1" s="87"/>
      <c r="DCV1" s="87"/>
      <c r="DCW1" s="87"/>
      <c r="DCX1" s="87"/>
      <c r="DCY1" s="87"/>
      <c r="DCZ1" s="87"/>
      <c r="DDA1" s="87"/>
      <c r="DDB1" s="87"/>
      <c r="DDC1" s="87"/>
      <c r="DDD1" s="87"/>
      <c r="DDE1" s="87"/>
      <c r="DDF1" s="87"/>
      <c r="DDG1" s="87"/>
      <c r="DDH1" s="87"/>
      <c r="DDI1" s="87"/>
      <c r="DDJ1" s="87"/>
      <c r="DDK1" s="87"/>
      <c r="DDL1" s="87"/>
      <c r="DDM1" s="87"/>
      <c r="DDN1" s="87"/>
      <c r="DDO1" s="87"/>
      <c r="DDP1" s="87"/>
      <c r="DDQ1" s="87"/>
      <c r="DDR1" s="87"/>
      <c r="DDS1" s="87"/>
      <c r="DDT1" s="87"/>
      <c r="DDU1" s="87"/>
      <c r="DDV1" s="87"/>
      <c r="DDW1" s="87"/>
      <c r="DDX1" s="87"/>
      <c r="DDY1" s="87"/>
      <c r="DDZ1" s="87"/>
      <c r="DEA1" s="87"/>
      <c r="DEB1" s="87"/>
      <c r="DEC1" s="87"/>
      <c r="DED1" s="87"/>
      <c r="DEE1" s="87"/>
      <c r="DEF1" s="87"/>
      <c r="DEG1" s="87"/>
      <c r="DEH1" s="87"/>
      <c r="DEI1" s="87"/>
      <c r="DEJ1" s="87"/>
      <c r="DEK1" s="87"/>
      <c r="DEL1" s="87"/>
      <c r="DEM1" s="87"/>
      <c r="DEN1" s="87"/>
      <c r="DEO1" s="87"/>
      <c r="DEP1" s="87"/>
      <c r="DEQ1" s="87"/>
      <c r="DER1" s="87"/>
      <c r="DES1" s="87"/>
      <c r="DET1" s="87"/>
      <c r="DEU1" s="87"/>
      <c r="DEV1" s="87"/>
      <c r="DEW1" s="87"/>
      <c r="DEX1" s="87"/>
      <c r="DEY1" s="87"/>
      <c r="DEZ1" s="87"/>
      <c r="DFA1" s="87"/>
      <c r="DFB1" s="87"/>
      <c r="DFC1" s="87"/>
      <c r="DFD1" s="87"/>
      <c r="DFE1" s="87"/>
      <c r="DFF1" s="87"/>
      <c r="DFG1" s="87"/>
      <c r="DFH1" s="87"/>
      <c r="DFI1" s="87"/>
      <c r="DFJ1" s="87"/>
      <c r="DFK1" s="87"/>
      <c r="DFL1" s="87"/>
      <c r="DFM1" s="87"/>
      <c r="DFN1" s="87"/>
      <c r="DFO1" s="87"/>
      <c r="DFP1" s="87"/>
      <c r="DFQ1" s="87"/>
      <c r="DFR1" s="87"/>
      <c r="DFS1" s="87"/>
      <c r="DFT1" s="87"/>
      <c r="DFU1" s="87"/>
      <c r="DFV1" s="87"/>
      <c r="DFW1" s="87"/>
      <c r="DFX1" s="87"/>
      <c r="DFY1" s="87"/>
      <c r="DFZ1" s="87"/>
      <c r="DGA1" s="87"/>
      <c r="DGB1" s="87"/>
      <c r="DGC1" s="87"/>
      <c r="DGD1" s="87"/>
      <c r="DGE1" s="87"/>
      <c r="DGF1" s="87"/>
      <c r="DGG1" s="87"/>
      <c r="DGH1" s="87"/>
      <c r="DGI1" s="87"/>
      <c r="DGJ1" s="87"/>
      <c r="DGK1" s="87"/>
      <c r="DGL1" s="87"/>
      <c r="DGM1" s="87"/>
      <c r="DGN1" s="87"/>
      <c r="DGO1" s="87"/>
      <c r="DGP1" s="87"/>
      <c r="DGQ1" s="87"/>
      <c r="DGR1" s="87"/>
      <c r="DGS1" s="87"/>
      <c r="DGT1" s="87"/>
      <c r="DGU1" s="87"/>
      <c r="DGV1" s="87"/>
      <c r="DGW1" s="87"/>
      <c r="DGX1" s="87"/>
      <c r="DGY1" s="87"/>
      <c r="DGZ1" s="87"/>
      <c r="DHA1" s="87"/>
      <c r="DHB1" s="87"/>
      <c r="DHC1" s="87"/>
      <c r="DHD1" s="87"/>
      <c r="DHE1" s="87"/>
      <c r="DHF1" s="87"/>
      <c r="DHG1" s="87"/>
      <c r="DHH1" s="87"/>
      <c r="DHI1" s="87"/>
      <c r="DHJ1" s="87"/>
      <c r="DHK1" s="87"/>
      <c r="DHL1" s="87"/>
      <c r="DHM1" s="87"/>
      <c r="DHN1" s="87"/>
      <c r="DHO1" s="87"/>
      <c r="DHP1" s="87"/>
      <c r="DHQ1" s="87"/>
      <c r="DHR1" s="87"/>
      <c r="DHS1" s="87"/>
      <c r="DHT1" s="87"/>
      <c r="DHU1" s="87"/>
      <c r="DHV1" s="87"/>
      <c r="DHW1" s="87"/>
      <c r="DHX1" s="87"/>
      <c r="DHY1" s="87"/>
      <c r="DHZ1" s="87"/>
      <c r="DIA1" s="87"/>
      <c r="DIB1" s="87"/>
      <c r="DIC1" s="87"/>
      <c r="DID1" s="87"/>
      <c r="DIE1" s="87"/>
      <c r="DIF1" s="87"/>
      <c r="DIG1" s="87"/>
      <c r="DIH1" s="87"/>
      <c r="DII1" s="87"/>
      <c r="DIJ1" s="87"/>
      <c r="DIK1" s="87"/>
      <c r="DIL1" s="87"/>
      <c r="DIM1" s="87"/>
      <c r="DIN1" s="87"/>
      <c r="DIO1" s="87"/>
      <c r="DIP1" s="87"/>
      <c r="DIQ1" s="87"/>
      <c r="DIR1" s="87"/>
      <c r="DIS1" s="87"/>
      <c r="DIT1" s="87"/>
      <c r="DIU1" s="87"/>
      <c r="DIV1" s="87"/>
      <c r="DIW1" s="87"/>
      <c r="DIX1" s="87"/>
      <c r="DIY1" s="87"/>
      <c r="DIZ1" s="87"/>
      <c r="DJA1" s="87"/>
      <c r="DJB1" s="87"/>
      <c r="DJC1" s="87"/>
      <c r="DJD1" s="87"/>
      <c r="DJE1" s="87"/>
      <c r="DJF1" s="87"/>
      <c r="DJG1" s="87"/>
      <c r="DJH1" s="87"/>
      <c r="DJI1" s="87"/>
      <c r="DJJ1" s="87"/>
      <c r="DJK1" s="87"/>
      <c r="DJL1" s="87"/>
      <c r="DJM1" s="87"/>
      <c r="DJN1" s="87"/>
      <c r="DJO1" s="87"/>
      <c r="DJP1" s="87"/>
      <c r="DJQ1" s="87"/>
      <c r="DJR1" s="87"/>
      <c r="DJS1" s="87"/>
      <c r="DJT1" s="87"/>
      <c r="DJU1" s="87"/>
      <c r="DJV1" s="87"/>
      <c r="DJW1" s="87"/>
      <c r="DJX1" s="87"/>
      <c r="DJY1" s="87"/>
      <c r="DJZ1" s="87"/>
      <c r="DKA1" s="87"/>
      <c r="DKB1" s="87"/>
      <c r="DKC1" s="87"/>
      <c r="DKD1" s="87"/>
      <c r="DKE1" s="87"/>
      <c r="DKF1" s="87"/>
      <c r="DKG1" s="87"/>
      <c r="DKH1" s="87"/>
      <c r="DKI1" s="87"/>
      <c r="DKJ1" s="87"/>
      <c r="DKK1" s="87"/>
      <c r="DKL1" s="87"/>
      <c r="DKM1" s="87"/>
      <c r="DKN1" s="87"/>
      <c r="DKO1" s="87"/>
      <c r="DKP1" s="87"/>
      <c r="DKQ1" s="87"/>
      <c r="DKR1" s="87"/>
      <c r="DKS1" s="87"/>
      <c r="DKT1" s="87"/>
      <c r="DKU1" s="87"/>
      <c r="DKV1" s="87"/>
      <c r="DKW1" s="87"/>
      <c r="DKX1" s="87"/>
      <c r="DKY1" s="87"/>
      <c r="DKZ1" s="87"/>
      <c r="DLA1" s="87"/>
      <c r="DLB1" s="87"/>
      <c r="DLC1" s="87"/>
      <c r="DLD1" s="87"/>
      <c r="DLE1" s="87"/>
      <c r="DLF1" s="87"/>
      <c r="DLG1" s="87"/>
      <c r="DLH1" s="87"/>
      <c r="DLI1" s="87"/>
      <c r="DLJ1" s="87"/>
      <c r="DLK1" s="87"/>
      <c r="DLL1" s="87"/>
      <c r="DLM1" s="87"/>
      <c r="DLN1" s="87"/>
      <c r="DLO1" s="87"/>
      <c r="DLP1" s="87"/>
      <c r="DLQ1" s="87"/>
      <c r="DLR1" s="87"/>
      <c r="DLS1" s="87"/>
      <c r="DLT1" s="87"/>
      <c r="DLU1" s="87"/>
      <c r="DLV1" s="87"/>
      <c r="DLW1" s="87"/>
      <c r="DLX1" s="87"/>
      <c r="DLY1" s="87"/>
      <c r="DLZ1" s="87"/>
      <c r="DMA1" s="87"/>
      <c r="DMB1" s="87"/>
      <c r="DMC1" s="87"/>
      <c r="DMD1" s="87"/>
      <c r="DME1" s="87"/>
      <c r="DMF1" s="87"/>
      <c r="DMG1" s="87"/>
      <c r="DMH1" s="87"/>
      <c r="DMI1" s="87"/>
      <c r="DMJ1" s="87"/>
      <c r="DMK1" s="87"/>
      <c r="DML1" s="87"/>
      <c r="DMM1" s="87"/>
      <c r="DMN1" s="87"/>
      <c r="DMO1" s="87"/>
      <c r="DMP1" s="87"/>
      <c r="DMQ1" s="87"/>
      <c r="DMR1" s="87"/>
      <c r="DMS1" s="87"/>
      <c r="DMT1" s="87"/>
      <c r="DMU1" s="87"/>
      <c r="DMV1" s="87"/>
      <c r="DMW1" s="87"/>
      <c r="DMX1" s="87"/>
      <c r="DMY1" s="87"/>
      <c r="DMZ1" s="87"/>
      <c r="DNA1" s="87"/>
      <c r="DNB1" s="87"/>
      <c r="DNC1" s="87"/>
      <c r="DND1" s="87"/>
      <c r="DNE1" s="87"/>
      <c r="DNF1" s="87"/>
      <c r="DNG1" s="87"/>
      <c r="DNH1" s="87"/>
      <c r="DNI1" s="87"/>
      <c r="DNJ1" s="87"/>
      <c r="DNK1" s="87"/>
      <c r="DNL1" s="87"/>
      <c r="DNM1" s="87"/>
      <c r="DNN1" s="87"/>
      <c r="DNO1" s="87"/>
      <c r="DNP1" s="87"/>
      <c r="DNQ1" s="87"/>
      <c r="DNR1" s="87"/>
      <c r="DNS1" s="87"/>
      <c r="DNT1" s="87"/>
      <c r="DNU1" s="87"/>
      <c r="DNV1" s="87"/>
      <c r="DNW1" s="87"/>
      <c r="DNX1" s="87"/>
      <c r="DNY1" s="87"/>
      <c r="DNZ1" s="87"/>
      <c r="DOA1" s="87"/>
      <c r="DOB1" s="87"/>
      <c r="DOC1" s="87"/>
      <c r="DOD1" s="87"/>
      <c r="DOE1" s="87"/>
      <c r="DOF1" s="87"/>
      <c r="DOG1" s="87"/>
      <c r="DOH1" s="87"/>
      <c r="DOI1" s="87"/>
      <c r="DOJ1" s="87"/>
      <c r="DOK1" s="87"/>
      <c r="DOL1" s="87"/>
      <c r="DOM1" s="87"/>
      <c r="DON1" s="87"/>
      <c r="DOO1" s="87"/>
      <c r="DOP1" s="87"/>
      <c r="DOQ1" s="87"/>
      <c r="DOR1" s="87"/>
      <c r="DOS1" s="87"/>
      <c r="DOT1" s="87"/>
      <c r="DOU1" s="87"/>
      <c r="DOV1" s="87"/>
      <c r="DOW1" s="87"/>
      <c r="DOX1" s="87"/>
      <c r="DOY1" s="87"/>
      <c r="DOZ1" s="87"/>
      <c r="DPA1" s="87"/>
      <c r="DPB1" s="87"/>
      <c r="DPC1" s="87"/>
      <c r="DPD1" s="87"/>
      <c r="DPE1" s="87"/>
      <c r="DPF1" s="87"/>
      <c r="DPG1" s="87"/>
      <c r="DPH1" s="87"/>
      <c r="DPI1" s="87"/>
      <c r="DPJ1" s="87"/>
      <c r="DPK1" s="87"/>
      <c r="DPL1" s="87"/>
      <c r="DPM1" s="87"/>
      <c r="DPN1" s="87"/>
      <c r="DPO1" s="87"/>
      <c r="DPP1" s="87"/>
      <c r="DPQ1" s="87"/>
      <c r="DPR1" s="87"/>
      <c r="DPS1" s="87"/>
      <c r="DPT1" s="87"/>
      <c r="DPU1" s="87"/>
      <c r="DPV1" s="87"/>
      <c r="DPW1" s="87"/>
      <c r="DPX1" s="87"/>
      <c r="DPY1" s="87"/>
      <c r="DPZ1" s="87"/>
      <c r="DQA1" s="87"/>
      <c r="DQB1" s="87"/>
      <c r="DQC1" s="87"/>
      <c r="DQD1" s="87"/>
      <c r="DQE1" s="87"/>
      <c r="DQF1" s="87"/>
      <c r="DQG1" s="87"/>
      <c r="DQH1" s="87"/>
      <c r="DQI1" s="87"/>
      <c r="DQJ1" s="87"/>
      <c r="DQK1" s="87"/>
      <c r="DQL1" s="87"/>
      <c r="DQM1" s="87"/>
      <c r="DQN1" s="87"/>
      <c r="DQO1" s="87"/>
      <c r="DQP1" s="87"/>
      <c r="DQQ1" s="87"/>
      <c r="DQR1" s="87"/>
      <c r="DQS1" s="87"/>
      <c r="DQT1" s="87"/>
      <c r="DQU1" s="87"/>
      <c r="DQV1" s="87"/>
      <c r="DQW1" s="87"/>
      <c r="DQX1" s="87"/>
      <c r="DQY1" s="87"/>
      <c r="DQZ1" s="87"/>
      <c r="DRA1" s="87"/>
      <c r="DRB1" s="87"/>
      <c r="DRC1" s="87"/>
      <c r="DRD1" s="87"/>
      <c r="DRE1" s="87"/>
      <c r="DRF1" s="87"/>
      <c r="DRG1" s="87"/>
      <c r="DRH1" s="87"/>
      <c r="DRI1" s="87"/>
      <c r="DRJ1" s="87"/>
      <c r="DRK1" s="87"/>
      <c r="DRL1" s="87"/>
      <c r="DRM1" s="87"/>
      <c r="DRN1" s="87"/>
      <c r="DRO1" s="87"/>
      <c r="DRP1" s="87"/>
      <c r="DRQ1" s="87"/>
      <c r="DRR1" s="87"/>
      <c r="DRS1" s="87"/>
      <c r="DRT1" s="87"/>
      <c r="DRU1" s="87"/>
      <c r="DRV1" s="87"/>
      <c r="DRW1" s="87"/>
      <c r="DRX1" s="87"/>
      <c r="DRY1" s="87"/>
      <c r="DRZ1" s="87"/>
      <c r="DSA1" s="87"/>
      <c r="DSB1" s="87"/>
      <c r="DSC1" s="87"/>
      <c r="DSD1" s="87"/>
      <c r="DSE1" s="87"/>
      <c r="DSF1" s="87"/>
      <c r="DSG1" s="87"/>
      <c r="DSH1" s="87"/>
      <c r="DSI1" s="87"/>
      <c r="DSJ1" s="87"/>
      <c r="DSK1" s="87"/>
      <c r="DSL1" s="87"/>
      <c r="DSM1" s="87"/>
      <c r="DSN1" s="87"/>
      <c r="DSO1" s="87"/>
      <c r="DSP1" s="87"/>
      <c r="DSQ1" s="87"/>
      <c r="DSR1" s="87"/>
      <c r="DSS1" s="87"/>
      <c r="DST1" s="87"/>
      <c r="DSU1" s="87"/>
      <c r="DSV1" s="87"/>
      <c r="DSW1" s="87"/>
      <c r="DSX1" s="87"/>
      <c r="DSY1" s="87"/>
      <c r="DSZ1" s="87"/>
      <c r="DTA1" s="87"/>
      <c r="DTB1" s="87"/>
      <c r="DTC1" s="87"/>
      <c r="DTD1" s="87"/>
      <c r="DTE1" s="87"/>
      <c r="DTF1" s="87"/>
      <c r="DTG1" s="87"/>
      <c r="DTH1" s="87"/>
      <c r="DTI1" s="87"/>
      <c r="DTJ1" s="87"/>
      <c r="DTK1" s="87"/>
      <c r="DTL1" s="87"/>
      <c r="DTM1" s="87"/>
      <c r="DTN1" s="87"/>
      <c r="DTO1" s="87"/>
      <c r="DTP1" s="87"/>
      <c r="DTQ1" s="87"/>
      <c r="DTR1" s="87"/>
      <c r="DTS1" s="87"/>
      <c r="DTT1" s="87"/>
      <c r="DTU1" s="87"/>
      <c r="DTV1" s="87"/>
      <c r="DTW1" s="87"/>
      <c r="DTX1" s="87"/>
      <c r="DTY1" s="87"/>
      <c r="DTZ1" s="87"/>
      <c r="DUA1" s="87"/>
      <c r="DUB1" s="87"/>
      <c r="DUC1" s="87"/>
      <c r="DUD1" s="87"/>
      <c r="DUE1" s="87"/>
      <c r="DUF1" s="87"/>
      <c r="DUG1" s="87"/>
      <c r="DUH1" s="87"/>
      <c r="DUI1" s="87"/>
      <c r="DUJ1" s="87"/>
      <c r="DUK1" s="87"/>
      <c r="DUL1" s="87"/>
      <c r="DUM1" s="87"/>
      <c r="DUN1" s="87"/>
      <c r="DUO1" s="87"/>
      <c r="DUP1" s="87"/>
      <c r="DUQ1" s="87"/>
      <c r="DUR1" s="87"/>
      <c r="DUS1" s="87"/>
      <c r="DUT1" s="87"/>
      <c r="DUU1" s="87"/>
      <c r="DUV1" s="87"/>
      <c r="DUW1" s="87"/>
      <c r="DUX1" s="87"/>
      <c r="DUY1" s="87"/>
      <c r="DUZ1" s="87"/>
      <c r="DVA1" s="87"/>
      <c r="DVB1" s="87"/>
      <c r="DVC1" s="87"/>
      <c r="DVD1" s="87"/>
      <c r="DVE1" s="87"/>
      <c r="DVF1" s="87"/>
      <c r="DVG1" s="87"/>
      <c r="DVH1" s="87"/>
      <c r="DVI1" s="87"/>
      <c r="DVJ1" s="87"/>
      <c r="DVK1" s="87"/>
      <c r="DVL1" s="87"/>
      <c r="DVM1" s="87"/>
      <c r="DVN1" s="87"/>
      <c r="DVO1" s="87"/>
      <c r="DVP1" s="87"/>
      <c r="DVQ1" s="87"/>
      <c r="DVR1" s="87"/>
      <c r="DVS1" s="87"/>
      <c r="DVT1" s="87"/>
      <c r="DVU1" s="87"/>
      <c r="DVV1" s="87"/>
      <c r="DVW1" s="87"/>
      <c r="DVX1" s="87"/>
      <c r="DVY1" s="87"/>
      <c r="DVZ1" s="87"/>
      <c r="DWA1" s="87"/>
      <c r="DWB1" s="87"/>
      <c r="DWC1" s="87"/>
      <c r="DWD1" s="87"/>
      <c r="DWE1" s="87"/>
      <c r="DWF1" s="87"/>
      <c r="DWG1" s="87"/>
      <c r="DWH1" s="87"/>
      <c r="DWI1" s="87"/>
      <c r="DWJ1" s="87"/>
      <c r="DWK1" s="87"/>
      <c r="DWL1" s="87"/>
      <c r="DWM1" s="87"/>
      <c r="DWN1" s="87"/>
      <c r="DWO1" s="87"/>
      <c r="DWP1" s="87"/>
      <c r="DWQ1" s="87"/>
      <c r="DWR1" s="87"/>
      <c r="DWS1" s="87"/>
      <c r="DWT1" s="87"/>
      <c r="DWU1" s="87"/>
      <c r="DWV1" s="87"/>
      <c r="DWW1" s="87"/>
      <c r="DWX1" s="87"/>
      <c r="DWY1" s="87"/>
      <c r="DWZ1" s="87"/>
      <c r="DXA1" s="87"/>
      <c r="DXB1" s="87"/>
      <c r="DXC1" s="87"/>
      <c r="DXD1" s="87"/>
      <c r="DXE1" s="87"/>
      <c r="DXF1" s="87"/>
      <c r="DXG1" s="87"/>
      <c r="DXH1" s="87"/>
      <c r="DXI1" s="87"/>
      <c r="DXJ1" s="87"/>
      <c r="DXK1" s="87"/>
      <c r="DXL1" s="87"/>
      <c r="DXM1" s="87"/>
      <c r="DXN1" s="87"/>
      <c r="DXO1" s="87"/>
      <c r="DXP1" s="87"/>
      <c r="DXQ1" s="87"/>
      <c r="DXR1" s="87"/>
      <c r="DXS1" s="87"/>
      <c r="DXT1" s="87"/>
      <c r="DXU1" s="87"/>
      <c r="DXV1" s="87"/>
      <c r="DXW1" s="87"/>
      <c r="DXX1" s="87"/>
      <c r="DXY1" s="87"/>
      <c r="DXZ1" s="87"/>
      <c r="DYA1" s="87"/>
      <c r="DYB1" s="87"/>
      <c r="DYC1" s="87"/>
      <c r="DYD1" s="87"/>
      <c r="DYE1" s="87"/>
      <c r="DYF1" s="87"/>
      <c r="DYG1" s="87"/>
      <c r="DYH1" s="87"/>
      <c r="DYI1" s="87"/>
      <c r="DYJ1" s="87"/>
      <c r="DYK1" s="87"/>
      <c r="DYL1" s="87"/>
      <c r="DYM1" s="87"/>
      <c r="DYN1" s="87"/>
      <c r="DYO1" s="87"/>
      <c r="DYP1" s="87"/>
      <c r="DYQ1" s="87"/>
      <c r="DYR1" s="87"/>
      <c r="DYS1" s="87"/>
      <c r="DYT1" s="87"/>
      <c r="DYU1" s="87"/>
      <c r="DYV1" s="87"/>
      <c r="DYW1" s="87"/>
      <c r="DYX1" s="87"/>
      <c r="DYY1" s="87"/>
      <c r="DYZ1" s="87"/>
      <c r="DZA1" s="87"/>
      <c r="DZB1" s="87"/>
      <c r="DZC1" s="87"/>
      <c r="DZD1" s="87"/>
      <c r="DZE1" s="87"/>
      <c r="DZF1" s="87"/>
      <c r="DZG1" s="87"/>
      <c r="DZH1" s="87"/>
      <c r="DZI1" s="87"/>
      <c r="DZJ1" s="87"/>
      <c r="DZK1" s="87"/>
      <c r="DZL1" s="87"/>
      <c r="DZM1" s="87"/>
      <c r="DZN1" s="87"/>
      <c r="DZO1" s="87"/>
      <c r="DZP1" s="87"/>
      <c r="DZQ1" s="87"/>
      <c r="DZR1" s="87"/>
      <c r="DZS1" s="87"/>
      <c r="DZT1" s="87"/>
      <c r="DZU1" s="87"/>
      <c r="DZV1" s="87"/>
      <c r="DZW1" s="87"/>
      <c r="DZX1" s="87"/>
      <c r="DZY1" s="87"/>
      <c r="DZZ1" s="87"/>
      <c r="EAA1" s="87"/>
      <c r="EAB1" s="87"/>
      <c r="EAC1" s="87"/>
      <c r="EAD1" s="87"/>
      <c r="EAE1" s="87"/>
      <c r="EAF1" s="87"/>
      <c r="EAG1" s="87"/>
      <c r="EAH1" s="87"/>
      <c r="EAI1" s="87"/>
      <c r="EAJ1" s="87"/>
      <c r="EAK1" s="87"/>
      <c r="EAL1" s="87"/>
      <c r="EAM1" s="87"/>
      <c r="EAN1" s="87"/>
      <c r="EAO1" s="87"/>
      <c r="EAP1" s="87"/>
      <c r="EAQ1" s="87"/>
      <c r="EAR1" s="87"/>
      <c r="EAS1" s="87"/>
      <c r="EAT1" s="87"/>
      <c r="EAU1" s="87"/>
      <c r="EAV1" s="87"/>
      <c r="EAW1" s="87"/>
      <c r="EAX1" s="87"/>
      <c r="EAY1" s="87"/>
      <c r="EAZ1" s="87"/>
      <c r="EBA1" s="87"/>
      <c r="EBB1" s="87"/>
      <c r="EBC1" s="87"/>
      <c r="EBD1" s="87"/>
      <c r="EBE1" s="87"/>
      <c r="EBF1" s="87"/>
      <c r="EBG1" s="87"/>
      <c r="EBH1" s="87"/>
      <c r="EBI1" s="87"/>
      <c r="EBJ1" s="87"/>
      <c r="EBK1" s="87"/>
      <c r="EBL1" s="87"/>
      <c r="EBM1" s="87"/>
      <c r="EBN1" s="87"/>
      <c r="EBO1" s="87"/>
      <c r="EBP1" s="87"/>
      <c r="EBQ1" s="87"/>
      <c r="EBR1" s="87"/>
      <c r="EBS1" s="87"/>
      <c r="EBT1" s="87"/>
      <c r="EBU1" s="87"/>
      <c r="EBV1" s="87"/>
      <c r="EBW1" s="87"/>
      <c r="EBX1" s="87"/>
      <c r="EBY1" s="87"/>
      <c r="EBZ1" s="87"/>
      <c r="ECA1" s="87"/>
      <c r="ECB1" s="87"/>
      <c r="ECC1" s="87"/>
      <c r="ECD1" s="87"/>
      <c r="ECE1" s="87"/>
      <c r="ECF1" s="87"/>
      <c r="ECG1" s="87"/>
      <c r="ECH1" s="87"/>
      <c r="ECI1" s="87"/>
      <c r="ECJ1" s="87"/>
      <c r="ECK1" s="87"/>
      <c r="ECL1" s="87"/>
      <c r="ECM1" s="87"/>
      <c r="ECN1" s="87"/>
      <c r="ECO1" s="87"/>
      <c r="ECP1" s="87"/>
      <c r="ECQ1" s="87"/>
      <c r="ECR1" s="87"/>
      <c r="ECS1" s="87"/>
      <c r="ECT1" s="87"/>
      <c r="ECU1" s="87"/>
      <c r="ECV1" s="87"/>
      <c r="ECW1" s="87"/>
      <c r="ECX1" s="87"/>
      <c r="ECY1" s="87"/>
      <c r="ECZ1" s="87"/>
      <c r="EDA1" s="87"/>
      <c r="EDB1" s="87"/>
      <c r="EDC1" s="87"/>
      <c r="EDD1" s="87"/>
      <c r="EDE1" s="87"/>
      <c r="EDF1" s="87"/>
      <c r="EDG1" s="87"/>
      <c r="EDH1" s="87"/>
      <c r="EDI1" s="87"/>
      <c r="EDJ1" s="87"/>
      <c r="EDK1" s="87"/>
      <c r="EDL1" s="87"/>
      <c r="EDM1" s="87"/>
      <c r="EDN1" s="87"/>
      <c r="EDO1" s="87"/>
      <c r="EDP1" s="87"/>
      <c r="EDQ1" s="87"/>
      <c r="EDR1" s="87"/>
      <c r="EDS1" s="87"/>
      <c r="EDT1" s="87"/>
      <c r="EDU1" s="87"/>
      <c r="EDV1" s="87"/>
      <c r="EDW1" s="87"/>
      <c r="EDX1" s="87"/>
      <c r="EDY1" s="87"/>
      <c r="EDZ1" s="87"/>
      <c r="EEA1" s="87"/>
      <c r="EEB1" s="87"/>
      <c r="EEC1" s="87"/>
      <c r="EED1" s="87"/>
      <c r="EEE1" s="87"/>
      <c r="EEF1" s="87"/>
      <c r="EEG1" s="87"/>
      <c r="EEH1" s="87"/>
      <c r="EEI1" s="87"/>
      <c r="EEJ1" s="87"/>
      <c r="EEK1" s="87"/>
      <c r="EEL1" s="87"/>
      <c r="EEM1" s="87"/>
      <c r="EEN1" s="87"/>
      <c r="EEO1" s="87"/>
      <c r="EEP1" s="87"/>
      <c r="EEQ1" s="87"/>
      <c r="EER1" s="87"/>
      <c r="EES1" s="87"/>
      <c r="EET1" s="87"/>
      <c r="EEU1" s="87"/>
      <c r="EEV1" s="87"/>
      <c r="EEW1" s="87"/>
      <c r="EEX1" s="87"/>
      <c r="EEY1" s="87"/>
      <c r="EEZ1" s="87"/>
      <c r="EFA1" s="87"/>
      <c r="EFB1" s="87"/>
      <c r="EFC1" s="87"/>
      <c r="EFD1" s="87"/>
      <c r="EFE1" s="87"/>
      <c r="EFF1" s="87"/>
      <c r="EFG1" s="87"/>
      <c r="EFH1" s="87"/>
      <c r="EFI1" s="87"/>
      <c r="EFJ1" s="87"/>
      <c r="EFK1" s="87"/>
      <c r="EFL1" s="87"/>
      <c r="EFM1" s="87"/>
      <c r="EFN1" s="87"/>
      <c r="EFO1" s="87"/>
      <c r="EFP1" s="87"/>
      <c r="EFQ1" s="87"/>
      <c r="EFR1" s="87"/>
      <c r="EFS1" s="87"/>
      <c r="EFT1" s="87"/>
      <c r="EFU1" s="87"/>
      <c r="EFV1" s="87"/>
      <c r="EFW1" s="87"/>
      <c r="EFX1" s="87"/>
      <c r="EFY1" s="87"/>
      <c r="EFZ1" s="87"/>
      <c r="EGA1" s="87"/>
      <c r="EGB1" s="87"/>
      <c r="EGC1" s="87"/>
      <c r="EGD1" s="87"/>
      <c r="EGE1" s="87"/>
      <c r="EGF1" s="87"/>
      <c r="EGG1" s="87"/>
      <c r="EGH1" s="87"/>
      <c r="EGI1" s="87"/>
      <c r="EGJ1" s="87"/>
      <c r="EGK1" s="87"/>
      <c r="EGL1" s="87"/>
      <c r="EGM1" s="87"/>
      <c r="EGN1" s="87"/>
      <c r="EGO1" s="87"/>
      <c r="EGP1" s="87"/>
      <c r="EGQ1" s="87"/>
      <c r="EGR1" s="87"/>
      <c r="EGS1" s="87"/>
      <c r="EGT1" s="87"/>
      <c r="EGU1" s="87"/>
      <c r="EGV1" s="87"/>
      <c r="EGW1" s="87"/>
      <c r="EGX1" s="87"/>
      <c r="EGY1" s="87"/>
      <c r="EGZ1" s="87"/>
      <c r="EHA1" s="87"/>
      <c r="EHB1" s="87"/>
      <c r="EHC1" s="87"/>
      <c r="EHD1" s="87"/>
      <c r="EHE1" s="87"/>
      <c r="EHF1" s="87"/>
      <c r="EHG1" s="87"/>
      <c r="EHH1" s="87"/>
      <c r="EHI1" s="87"/>
      <c r="EHJ1" s="87"/>
      <c r="EHK1" s="87"/>
      <c r="EHL1" s="87"/>
      <c r="EHM1" s="87"/>
      <c r="EHN1" s="87"/>
      <c r="EHO1" s="87"/>
      <c r="EHP1" s="87"/>
      <c r="EHQ1" s="87"/>
      <c r="EHR1" s="87"/>
      <c r="EHS1" s="87"/>
      <c r="EHT1" s="87"/>
      <c r="EHU1" s="87"/>
      <c r="EHV1" s="87"/>
      <c r="EHW1" s="87"/>
      <c r="EHX1" s="87"/>
      <c r="EHY1" s="87"/>
      <c r="EHZ1" s="87"/>
      <c r="EIA1" s="87"/>
      <c r="EIB1" s="87"/>
      <c r="EIC1" s="87"/>
      <c r="EID1" s="87"/>
      <c r="EIE1" s="87"/>
      <c r="EIF1" s="87"/>
      <c r="EIG1" s="87"/>
      <c r="EIH1" s="87"/>
      <c r="EII1" s="87"/>
      <c r="EIJ1" s="87"/>
      <c r="EIK1" s="87"/>
      <c r="EIL1" s="87"/>
      <c r="EIM1" s="87"/>
      <c r="EIN1" s="87"/>
      <c r="EIO1" s="87"/>
      <c r="EIP1" s="87"/>
      <c r="EIQ1" s="87"/>
      <c r="EIR1" s="87"/>
      <c r="EIS1" s="87"/>
      <c r="EIT1" s="87"/>
      <c r="EIU1" s="87"/>
      <c r="EIV1" s="87"/>
      <c r="EIW1" s="87"/>
      <c r="EIX1" s="87"/>
      <c r="EIY1" s="87"/>
      <c r="EIZ1" s="87"/>
      <c r="EJA1" s="87"/>
      <c r="EJB1" s="87"/>
      <c r="EJC1" s="87"/>
      <c r="EJD1" s="87"/>
      <c r="EJE1" s="87"/>
      <c r="EJF1" s="87"/>
      <c r="EJG1" s="87"/>
      <c r="EJH1" s="87"/>
      <c r="EJI1" s="87"/>
      <c r="EJJ1" s="87"/>
      <c r="EJK1" s="87"/>
      <c r="EJL1" s="87"/>
      <c r="EJM1" s="87"/>
      <c r="EJN1" s="87"/>
      <c r="EJO1" s="87"/>
      <c r="EJP1" s="87"/>
      <c r="EJQ1" s="87"/>
      <c r="EJR1" s="87"/>
      <c r="EJS1" s="87"/>
      <c r="EJT1" s="87"/>
      <c r="EJU1" s="87"/>
      <c r="EJV1" s="87"/>
      <c r="EJW1" s="87"/>
      <c r="EJX1" s="87"/>
      <c r="EJY1" s="87"/>
      <c r="EJZ1" s="87"/>
      <c r="EKA1" s="87"/>
      <c r="EKB1" s="87"/>
      <c r="EKC1" s="87"/>
      <c r="EKD1" s="87"/>
      <c r="EKE1" s="87"/>
      <c r="EKF1" s="87"/>
      <c r="EKG1" s="87"/>
      <c r="EKH1" s="87"/>
      <c r="EKI1" s="87"/>
      <c r="EKJ1" s="87"/>
      <c r="EKK1" s="87"/>
      <c r="EKL1" s="87"/>
      <c r="EKM1" s="87"/>
      <c r="EKN1" s="87"/>
      <c r="EKO1" s="87"/>
      <c r="EKP1" s="87"/>
      <c r="EKQ1" s="87"/>
      <c r="EKR1" s="87"/>
      <c r="EKS1" s="87"/>
      <c r="EKT1" s="87"/>
      <c r="EKU1" s="87"/>
      <c r="EKV1" s="87"/>
      <c r="EKW1" s="87"/>
      <c r="EKX1" s="87"/>
      <c r="EKY1" s="87"/>
      <c r="EKZ1" s="87"/>
      <c r="ELA1" s="87"/>
      <c r="ELB1" s="87"/>
      <c r="ELC1" s="87"/>
      <c r="ELD1" s="87"/>
      <c r="ELE1" s="87"/>
      <c r="ELF1" s="87"/>
      <c r="ELG1" s="87"/>
      <c r="ELH1" s="87"/>
      <c r="ELI1" s="87"/>
      <c r="ELJ1" s="87"/>
      <c r="ELK1" s="87"/>
      <c r="ELL1" s="87"/>
      <c r="ELM1" s="87"/>
      <c r="ELN1" s="87"/>
      <c r="ELO1" s="87"/>
      <c r="ELP1" s="87"/>
      <c r="ELQ1" s="87"/>
      <c r="ELR1" s="87"/>
      <c r="ELS1" s="87"/>
      <c r="ELT1" s="87"/>
      <c r="ELU1" s="87"/>
      <c r="ELV1" s="87"/>
      <c r="ELW1" s="87"/>
      <c r="ELX1" s="87"/>
      <c r="ELY1" s="87"/>
      <c r="ELZ1" s="87"/>
      <c r="EMA1" s="87"/>
      <c r="EMB1" s="87"/>
      <c r="EMC1" s="87"/>
      <c r="EMD1" s="87"/>
      <c r="EME1" s="87"/>
      <c r="EMF1" s="87"/>
      <c r="EMG1" s="87"/>
      <c r="EMH1" s="87"/>
      <c r="EMI1" s="87"/>
      <c r="EMJ1" s="87"/>
      <c r="EMK1" s="87"/>
      <c r="EML1" s="87"/>
      <c r="EMM1" s="87"/>
      <c r="EMN1" s="87"/>
      <c r="EMO1" s="87"/>
      <c r="EMP1" s="87"/>
      <c r="EMQ1" s="87"/>
      <c r="EMR1" s="87"/>
      <c r="EMS1" s="87"/>
      <c r="EMT1" s="87"/>
      <c r="EMU1" s="87"/>
      <c r="EMV1" s="87"/>
      <c r="EMW1" s="87"/>
      <c r="EMX1" s="87"/>
      <c r="EMY1" s="87"/>
      <c r="EMZ1" s="87"/>
      <c r="ENA1" s="87"/>
      <c r="ENB1" s="87"/>
      <c r="ENC1" s="87"/>
      <c r="END1" s="87"/>
      <c r="ENE1" s="87"/>
      <c r="ENF1" s="87"/>
      <c r="ENG1" s="87"/>
      <c r="ENH1" s="87"/>
      <c r="ENI1" s="87"/>
      <c r="ENJ1" s="87"/>
      <c r="ENK1" s="87"/>
      <c r="ENL1" s="87"/>
      <c r="ENM1" s="87"/>
      <c r="ENN1" s="87"/>
      <c r="ENO1" s="87"/>
      <c r="ENP1" s="87"/>
      <c r="ENQ1" s="87"/>
      <c r="ENR1" s="87"/>
      <c r="ENS1" s="87"/>
      <c r="ENT1" s="87"/>
      <c r="ENU1" s="87"/>
      <c r="ENV1" s="87"/>
      <c r="ENW1" s="87"/>
      <c r="ENX1" s="87"/>
      <c r="ENY1" s="87"/>
      <c r="ENZ1" s="87"/>
      <c r="EOA1" s="87"/>
      <c r="EOB1" s="87"/>
      <c r="EOC1" s="87"/>
      <c r="EOD1" s="87"/>
      <c r="EOE1" s="87"/>
      <c r="EOF1" s="87"/>
      <c r="EOG1" s="87"/>
      <c r="EOH1" s="87"/>
      <c r="EOI1" s="87"/>
      <c r="EOJ1" s="87"/>
      <c r="EOK1" s="87"/>
      <c r="EOL1" s="87"/>
      <c r="EOM1" s="87"/>
      <c r="EON1" s="87"/>
      <c r="EOO1" s="87"/>
      <c r="EOP1" s="87"/>
      <c r="EOQ1" s="87"/>
      <c r="EOR1" s="87"/>
      <c r="EOS1" s="87"/>
      <c r="EOT1" s="87"/>
      <c r="EOU1" s="87"/>
      <c r="EOV1" s="87"/>
      <c r="EOW1" s="87"/>
      <c r="EOX1" s="87"/>
      <c r="EOY1" s="87"/>
      <c r="EOZ1" s="87"/>
      <c r="EPA1" s="87"/>
      <c r="EPB1" s="87"/>
      <c r="EPC1" s="87"/>
      <c r="EPD1" s="87"/>
      <c r="EPE1" s="87"/>
      <c r="EPF1" s="87"/>
      <c r="EPG1" s="87"/>
      <c r="EPH1" s="87"/>
      <c r="EPI1" s="87"/>
      <c r="EPJ1" s="87"/>
      <c r="EPK1" s="87"/>
      <c r="EPL1" s="87"/>
      <c r="EPM1" s="87"/>
      <c r="EPN1" s="87"/>
      <c r="EPO1" s="87"/>
      <c r="EPP1" s="87"/>
      <c r="EPQ1" s="87"/>
      <c r="EPR1" s="87"/>
      <c r="EPS1" s="87"/>
      <c r="EPT1" s="87"/>
      <c r="EPU1" s="87"/>
      <c r="EPV1" s="87"/>
      <c r="EPW1" s="87"/>
      <c r="EPX1" s="87"/>
      <c r="EPY1" s="87"/>
      <c r="EPZ1" s="87"/>
      <c r="EQA1" s="87"/>
      <c r="EQB1" s="87"/>
      <c r="EQC1" s="87"/>
      <c r="EQD1" s="87"/>
      <c r="EQE1" s="87"/>
      <c r="EQF1" s="87"/>
      <c r="EQG1" s="87"/>
      <c r="EQH1" s="87"/>
      <c r="EQI1" s="87"/>
      <c r="EQJ1" s="87"/>
      <c r="EQK1" s="87"/>
      <c r="EQL1" s="87"/>
      <c r="EQM1" s="87"/>
      <c r="EQN1" s="87"/>
      <c r="EQO1" s="87"/>
      <c r="EQP1" s="87"/>
      <c r="EQQ1" s="87"/>
      <c r="EQR1" s="87"/>
      <c r="EQS1" s="87"/>
      <c r="EQT1" s="87"/>
      <c r="EQU1" s="87"/>
      <c r="EQV1" s="87"/>
      <c r="EQW1" s="87"/>
      <c r="EQX1" s="87"/>
      <c r="EQY1" s="87"/>
      <c r="EQZ1" s="87"/>
      <c r="ERA1" s="87"/>
      <c r="ERB1" s="87"/>
      <c r="ERC1" s="87"/>
      <c r="ERD1" s="87"/>
      <c r="ERE1" s="87"/>
      <c r="ERF1" s="87"/>
      <c r="ERG1" s="87"/>
      <c r="ERH1" s="87"/>
      <c r="ERI1" s="87"/>
      <c r="ERJ1" s="87"/>
      <c r="ERK1" s="87"/>
      <c r="ERL1" s="87"/>
      <c r="ERM1" s="87"/>
      <c r="ERN1" s="87"/>
      <c r="ERO1" s="87"/>
      <c r="ERP1" s="87"/>
      <c r="ERQ1" s="87"/>
      <c r="ERR1" s="87"/>
      <c r="ERS1" s="87"/>
      <c r="ERT1" s="87"/>
      <c r="ERU1" s="87"/>
      <c r="ERV1" s="87"/>
      <c r="ERW1" s="87"/>
      <c r="ERX1" s="87"/>
      <c r="ERY1" s="87"/>
      <c r="ERZ1" s="87"/>
      <c r="ESA1" s="87"/>
      <c r="ESB1" s="87"/>
      <c r="ESC1" s="87"/>
      <c r="ESD1" s="87"/>
      <c r="ESE1" s="87"/>
      <c r="ESF1" s="87"/>
      <c r="ESG1" s="87"/>
      <c r="ESH1" s="87"/>
      <c r="ESI1" s="87"/>
      <c r="ESJ1" s="87"/>
      <c r="ESK1" s="87"/>
      <c r="ESL1" s="87"/>
      <c r="ESM1" s="87"/>
      <c r="ESN1" s="87"/>
      <c r="ESO1" s="87"/>
      <c r="ESP1" s="87"/>
      <c r="ESQ1" s="87"/>
      <c r="ESR1" s="87"/>
      <c r="ESS1" s="87"/>
      <c r="EST1" s="87"/>
      <c r="ESU1" s="87"/>
      <c r="ESV1" s="87"/>
      <c r="ESW1" s="87"/>
      <c r="ESX1" s="87"/>
      <c r="ESY1" s="87"/>
      <c r="ESZ1" s="87"/>
      <c r="ETA1" s="87"/>
      <c r="ETB1" s="87"/>
      <c r="ETC1" s="87"/>
      <c r="ETD1" s="87"/>
      <c r="ETE1" s="87"/>
      <c r="ETF1" s="87"/>
      <c r="ETG1" s="87"/>
      <c r="ETH1" s="87"/>
      <c r="ETI1" s="87"/>
      <c r="ETJ1" s="87"/>
      <c r="ETK1" s="87"/>
      <c r="ETL1" s="87"/>
      <c r="ETM1" s="87"/>
      <c r="ETN1" s="87"/>
      <c r="ETO1" s="87"/>
      <c r="ETP1" s="87"/>
      <c r="ETQ1" s="87"/>
      <c r="ETR1" s="87"/>
      <c r="ETS1" s="87"/>
      <c r="ETT1" s="87"/>
      <c r="ETU1" s="87"/>
      <c r="ETV1" s="87"/>
      <c r="ETW1" s="87"/>
      <c r="ETX1" s="87"/>
      <c r="ETY1" s="87"/>
      <c r="ETZ1" s="87"/>
      <c r="EUA1" s="87"/>
      <c r="EUB1" s="87"/>
      <c r="EUC1" s="87"/>
      <c r="EUD1" s="87"/>
      <c r="EUE1" s="87"/>
      <c r="EUF1" s="87"/>
      <c r="EUG1" s="87"/>
      <c r="EUH1" s="87"/>
      <c r="EUI1" s="87"/>
      <c r="EUJ1" s="87"/>
      <c r="EUK1" s="87"/>
      <c r="EUL1" s="87"/>
      <c r="EUM1" s="87"/>
      <c r="EUN1" s="87"/>
      <c r="EUO1" s="87"/>
      <c r="EUP1" s="87"/>
      <c r="EUQ1" s="87"/>
      <c r="EUR1" s="87"/>
      <c r="EUS1" s="87"/>
      <c r="EUT1" s="87"/>
      <c r="EUU1" s="87"/>
      <c r="EUV1" s="87"/>
      <c r="EUW1" s="87"/>
      <c r="EUX1" s="87"/>
      <c r="EUY1" s="87"/>
      <c r="EUZ1" s="87"/>
      <c r="EVA1" s="87"/>
      <c r="EVB1" s="87"/>
      <c r="EVC1" s="87"/>
      <c r="EVD1" s="87"/>
      <c r="EVE1" s="87"/>
      <c r="EVF1" s="87"/>
      <c r="EVG1" s="87"/>
      <c r="EVH1" s="87"/>
      <c r="EVI1" s="87"/>
      <c r="EVJ1" s="87"/>
      <c r="EVK1" s="87"/>
      <c r="EVL1" s="87"/>
      <c r="EVM1" s="87"/>
      <c r="EVN1" s="87"/>
      <c r="EVO1" s="87"/>
      <c r="EVP1" s="87"/>
      <c r="EVQ1" s="87"/>
      <c r="EVR1" s="87"/>
      <c r="EVS1" s="87"/>
      <c r="EVT1" s="87"/>
      <c r="EVU1" s="87"/>
      <c r="EVV1" s="87"/>
      <c r="EVW1" s="87"/>
      <c r="EVX1" s="87"/>
      <c r="EVY1" s="87"/>
      <c r="EVZ1" s="87"/>
      <c r="EWA1" s="87"/>
      <c r="EWB1" s="87"/>
      <c r="EWC1" s="87"/>
      <c r="EWD1" s="87"/>
      <c r="EWE1" s="87"/>
      <c r="EWF1" s="87"/>
      <c r="EWG1" s="87"/>
      <c r="EWH1" s="87"/>
      <c r="EWI1" s="87"/>
      <c r="EWJ1" s="87"/>
      <c r="EWK1" s="87"/>
      <c r="EWL1" s="87"/>
      <c r="EWM1" s="87"/>
      <c r="EWN1" s="87"/>
      <c r="EWO1" s="87"/>
      <c r="EWP1" s="87"/>
      <c r="EWQ1" s="87"/>
      <c r="EWR1" s="87"/>
      <c r="EWS1" s="87"/>
      <c r="EWT1" s="87"/>
      <c r="EWU1" s="87"/>
      <c r="EWV1" s="87"/>
      <c r="EWW1" s="87"/>
      <c r="EWX1" s="87"/>
      <c r="EWY1" s="87"/>
      <c r="EWZ1" s="87"/>
      <c r="EXA1" s="87"/>
      <c r="EXB1" s="87"/>
      <c r="EXC1" s="87"/>
      <c r="EXD1" s="87"/>
      <c r="EXE1" s="87"/>
      <c r="EXF1" s="87"/>
      <c r="EXG1" s="87"/>
      <c r="EXH1" s="87"/>
      <c r="EXI1" s="87"/>
      <c r="EXJ1" s="87"/>
      <c r="EXK1" s="87"/>
      <c r="EXL1" s="87"/>
      <c r="EXM1" s="87"/>
      <c r="EXN1" s="87"/>
      <c r="EXO1" s="87"/>
      <c r="EXP1" s="87"/>
      <c r="EXQ1" s="87"/>
      <c r="EXR1" s="87"/>
      <c r="EXS1" s="87"/>
      <c r="EXT1" s="87"/>
      <c r="EXU1" s="87"/>
      <c r="EXV1" s="87"/>
      <c r="EXW1" s="87"/>
      <c r="EXX1" s="87"/>
      <c r="EXY1" s="87"/>
      <c r="EXZ1" s="87"/>
      <c r="EYA1" s="87"/>
      <c r="EYB1" s="87"/>
      <c r="EYC1" s="87"/>
      <c r="EYD1" s="87"/>
      <c r="EYE1" s="87"/>
      <c r="EYF1" s="87"/>
      <c r="EYG1" s="87"/>
      <c r="EYH1" s="87"/>
      <c r="EYI1" s="87"/>
      <c r="EYJ1" s="87"/>
      <c r="EYK1" s="87"/>
      <c r="EYL1" s="87"/>
      <c r="EYM1" s="87"/>
      <c r="EYN1" s="87"/>
      <c r="EYO1" s="87"/>
      <c r="EYP1" s="87"/>
      <c r="EYQ1" s="87"/>
      <c r="EYR1" s="87"/>
      <c r="EYS1" s="87"/>
      <c r="EYT1" s="87"/>
      <c r="EYU1" s="87"/>
      <c r="EYV1" s="87"/>
      <c r="EYW1" s="87"/>
      <c r="EYX1" s="87"/>
      <c r="EYY1" s="87"/>
      <c r="EYZ1" s="87"/>
      <c r="EZA1" s="87"/>
      <c r="EZB1" s="87"/>
      <c r="EZC1" s="87"/>
      <c r="EZD1" s="87"/>
      <c r="EZE1" s="87"/>
      <c r="EZF1" s="87"/>
      <c r="EZG1" s="87"/>
      <c r="EZH1" s="87"/>
      <c r="EZI1" s="87"/>
      <c r="EZJ1" s="87"/>
      <c r="EZK1" s="87"/>
      <c r="EZL1" s="87"/>
      <c r="EZM1" s="87"/>
      <c r="EZN1" s="87"/>
      <c r="EZO1" s="87"/>
      <c r="EZP1" s="87"/>
      <c r="EZQ1" s="87"/>
      <c r="EZR1" s="87"/>
      <c r="EZS1" s="87"/>
      <c r="EZT1" s="87"/>
      <c r="EZU1" s="87"/>
      <c r="EZV1" s="87"/>
      <c r="EZW1" s="87"/>
      <c r="EZX1" s="87"/>
      <c r="EZY1" s="87"/>
      <c r="EZZ1" s="87"/>
      <c r="FAA1" s="87"/>
      <c r="FAB1" s="87"/>
      <c r="FAC1" s="87"/>
      <c r="FAD1" s="87"/>
      <c r="FAE1" s="87"/>
      <c r="FAF1" s="87"/>
      <c r="FAG1" s="87"/>
      <c r="FAH1" s="87"/>
      <c r="FAI1" s="87"/>
      <c r="FAJ1" s="87"/>
      <c r="FAK1" s="87"/>
      <c r="FAL1" s="87"/>
      <c r="FAM1" s="87"/>
      <c r="FAN1" s="87"/>
      <c r="FAO1" s="87"/>
      <c r="FAP1" s="87"/>
      <c r="FAQ1" s="87"/>
      <c r="FAR1" s="87"/>
      <c r="FAS1" s="87"/>
      <c r="FAT1" s="87"/>
      <c r="FAU1" s="87"/>
      <c r="FAV1" s="87"/>
      <c r="FAW1" s="87"/>
      <c r="FAX1" s="87"/>
      <c r="FAY1" s="87"/>
      <c r="FAZ1" s="87"/>
      <c r="FBA1" s="87"/>
      <c r="FBB1" s="87"/>
      <c r="FBC1" s="87"/>
      <c r="FBD1" s="87"/>
      <c r="FBE1" s="87"/>
      <c r="FBF1" s="87"/>
      <c r="FBG1" s="87"/>
      <c r="FBH1" s="87"/>
      <c r="FBI1" s="87"/>
      <c r="FBJ1" s="87"/>
      <c r="FBK1" s="87"/>
      <c r="FBL1" s="87"/>
      <c r="FBM1" s="87"/>
      <c r="FBN1" s="87"/>
      <c r="FBO1" s="87"/>
      <c r="FBP1" s="87"/>
      <c r="FBQ1" s="87"/>
      <c r="FBR1" s="87"/>
      <c r="FBS1" s="87"/>
      <c r="FBT1" s="87"/>
      <c r="FBU1" s="87"/>
      <c r="FBV1" s="87"/>
      <c r="FBW1" s="87"/>
      <c r="FBX1" s="87"/>
      <c r="FBY1" s="87"/>
      <c r="FBZ1" s="87"/>
      <c r="FCA1" s="87"/>
      <c r="FCB1" s="87"/>
      <c r="FCC1" s="87"/>
      <c r="FCD1" s="87"/>
      <c r="FCE1" s="87"/>
      <c r="FCF1" s="87"/>
      <c r="FCG1" s="87"/>
      <c r="FCH1" s="87"/>
      <c r="FCI1" s="87"/>
      <c r="FCJ1" s="87"/>
      <c r="FCK1" s="87"/>
      <c r="FCL1" s="87"/>
      <c r="FCM1" s="87"/>
      <c r="FCN1" s="87"/>
      <c r="FCO1" s="87"/>
      <c r="FCP1" s="87"/>
      <c r="FCQ1" s="87"/>
      <c r="FCR1" s="87"/>
      <c r="FCS1" s="87"/>
      <c r="FCT1" s="87"/>
      <c r="FCU1" s="87"/>
      <c r="FCV1" s="87"/>
      <c r="FCW1" s="87"/>
      <c r="FCX1" s="87"/>
      <c r="FCY1" s="87"/>
      <c r="FCZ1" s="87"/>
      <c r="FDA1" s="87"/>
      <c r="FDB1" s="87"/>
      <c r="FDC1" s="87"/>
      <c r="FDD1" s="87"/>
      <c r="FDE1" s="87"/>
      <c r="FDF1" s="87"/>
      <c r="FDG1" s="87"/>
      <c r="FDH1" s="87"/>
      <c r="FDI1" s="87"/>
      <c r="FDJ1" s="87"/>
      <c r="FDK1" s="87"/>
      <c r="FDL1" s="87"/>
      <c r="FDM1" s="87"/>
      <c r="FDN1" s="87"/>
      <c r="FDO1" s="87"/>
      <c r="FDP1" s="87"/>
      <c r="FDQ1" s="87"/>
      <c r="FDR1" s="87"/>
      <c r="FDS1" s="87"/>
      <c r="FDT1" s="87"/>
      <c r="FDU1" s="87"/>
      <c r="FDV1" s="87"/>
      <c r="FDW1" s="87"/>
      <c r="FDX1" s="87"/>
      <c r="FDY1" s="87"/>
      <c r="FDZ1" s="87"/>
      <c r="FEA1" s="87"/>
      <c r="FEB1" s="87"/>
      <c r="FEC1" s="87"/>
      <c r="FED1" s="87"/>
      <c r="FEE1" s="87"/>
      <c r="FEF1" s="87"/>
      <c r="FEG1" s="87"/>
      <c r="FEH1" s="87"/>
      <c r="FEI1" s="87"/>
      <c r="FEJ1" s="87"/>
      <c r="FEK1" s="87"/>
      <c r="FEL1" s="87"/>
      <c r="FEM1" s="87"/>
      <c r="FEN1" s="87"/>
      <c r="FEO1" s="87"/>
      <c r="FEP1" s="87"/>
      <c r="FEQ1" s="87"/>
      <c r="FER1" s="87"/>
      <c r="FES1" s="87"/>
      <c r="FET1" s="87"/>
      <c r="FEU1" s="87"/>
      <c r="FEV1" s="87"/>
      <c r="FEW1" s="87"/>
      <c r="FEX1" s="87"/>
      <c r="FEY1" s="87"/>
      <c r="FEZ1" s="87"/>
      <c r="FFA1" s="87"/>
      <c r="FFB1" s="87"/>
      <c r="FFC1" s="87"/>
      <c r="FFD1" s="87"/>
      <c r="FFE1" s="87"/>
      <c r="FFF1" s="87"/>
      <c r="FFG1" s="87"/>
      <c r="FFH1" s="87"/>
      <c r="FFI1" s="87"/>
      <c r="FFJ1" s="87"/>
      <c r="FFK1" s="87"/>
      <c r="FFL1" s="87"/>
      <c r="FFM1" s="87"/>
      <c r="FFN1" s="87"/>
      <c r="FFO1" s="87"/>
      <c r="FFP1" s="87"/>
      <c r="FFQ1" s="87"/>
      <c r="FFR1" s="87"/>
      <c r="FFS1" s="87"/>
      <c r="FFT1" s="87"/>
      <c r="FFU1" s="87"/>
      <c r="FFV1" s="87"/>
      <c r="FFW1" s="87"/>
      <c r="FFX1" s="87"/>
      <c r="FFY1" s="87"/>
      <c r="FFZ1" s="87"/>
      <c r="FGA1" s="87"/>
      <c r="FGB1" s="87"/>
      <c r="FGC1" s="87"/>
      <c r="FGD1" s="87"/>
      <c r="FGE1" s="87"/>
      <c r="FGF1" s="87"/>
      <c r="FGG1" s="87"/>
      <c r="FGH1" s="87"/>
      <c r="FGI1" s="87"/>
      <c r="FGJ1" s="87"/>
      <c r="FGK1" s="87"/>
      <c r="FGL1" s="87"/>
      <c r="FGM1" s="87"/>
      <c r="FGN1" s="87"/>
      <c r="FGO1" s="87"/>
      <c r="FGP1" s="87"/>
      <c r="FGQ1" s="87"/>
      <c r="FGR1" s="87"/>
      <c r="FGS1" s="87"/>
      <c r="FGT1" s="87"/>
      <c r="FGU1" s="87"/>
      <c r="FGV1" s="87"/>
      <c r="FGW1" s="87"/>
      <c r="FGX1" s="87"/>
      <c r="FGY1" s="87"/>
      <c r="FGZ1" s="87"/>
      <c r="FHA1" s="87"/>
      <c r="FHB1" s="87"/>
      <c r="FHC1" s="87"/>
      <c r="FHD1" s="87"/>
      <c r="FHE1" s="87"/>
      <c r="FHF1" s="87"/>
      <c r="FHG1" s="87"/>
      <c r="FHH1" s="87"/>
      <c r="FHI1" s="87"/>
      <c r="FHJ1" s="87"/>
      <c r="FHK1" s="87"/>
      <c r="FHL1" s="87"/>
      <c r="FHM1" s="87"/>
      <c r="FHN1" s="87"/>
      <c r="FHO1" s="87"/>
      <c r="FHP1" s="87"/>
      <c r="FHQ1" s="87"/>
      <c r="FHR1" s="87"/>
      <c r="FHS1" s="87"/>
      <c r="FHT1" s="87"/>
      <c r="FHU1" s="87"/>
      <c r="FHV1" s="87"/>
      <c r="FHW1" s="87"/>
      <c r="FHX1" s="87"/>
      <c r="FHY1" s="87"/>
      <c r="FHZ1" s="87"/>
      <c r="FIA1" s="87"/>
      <c r="FIB1" s="87"/>
      <c r="FIC1" s="87"/>
      <c r="FID1" s="87"/>
      <c r="FIE1" s="87"/>
      <c r="FIF1" s="87"/>
      <c r="FIG1" s="87"/>
      <c r="FIH1" s="87"/>
      <c r="FII1" s="87"/>
      <c r="FIJ1" s="87"/>
      <c r="FIK1" s="87"/>
      <c r="FIL1" s="87"/>
      <c r="FIM1" s="87"/>
      <c r="FIN1" s="87"/>
      <c r="FIO1" s="87"/>
      <c r="FIP1" s="87"/>
      <c r="FIQ1" s="87"/>
      <c r="FIR1" s="87"/>
      <c r="FIS1" s="87"/>
      <c r="FIT1" s="87"/>
      <c r="FIU1" s="87"/>
      <c r="FIV1" s="87"/>
      <c r="FIW1" s="87"/>
      <c r="FIX1" s="87"/>
      <c r="FIY1" s="87"/>
      <c r="FIZ1" s="87"/>
      <c r="FJA1" s="87"/>
      <c r="FJB1" s="87"/>
      <c r="FJC1" s="87"/>
      <c r="FJD1" s="87"/>
      <c r="FJE1" s="87"/>
      <c r="FJF1" s="87"/>
      <c r="FJG1" s="87"/>
      <c r="FJH1" s="87"/>
      <c r="FJI1" s="87"/>
      <c r="FJJ1" s="87"/>
      <c r="FJK1" s="87"/>
      <c r="FJL1" s="87"/>
      <c r="FJM1" s="87"/>
      <c r="FJN1" s="87"/>
      <c r="FJO1" s="87"/>
      <c r="FJP1" s="87"/>
      <c r="FJQ1" s="87"/>
      <c r="FJR1" s="87"/>
      <c r="FJS1" s="87"/>
      <c r="FJT1" s="87"/>
      <c r="FJU1" s="87"/>
      <c r="FJV1" s="87"/>
      <c r="FJW1" s="87"/>
      <c r="FJX1" s="87"/>
      <c r="FJY1" s="87"/>
      <c r="FJZ1" s="87"/>
      <c r="FKA1" s="87"/>
      <c r="FKB1" s="87"/>
      <c r="FKC1" s="87"/>
      <c r="FKD1" s="87"/>
      <c r="FKE1" s="87"/>
      <c r="FKF1" s="87"/>
      <c r="FKG1" s="87"/>
      <c r="FKH1" s="87"/>
      <c r="FKI1" s="87"/>
      <c r="FKJ1" s="87"/>
      <c r="FKK1" s="87"/>
      <c r="FKL1" s="87"/>
      <c r="FKM1" s="87"/>
      <c r="FKN1" s="87"/>
      <c r="FKO1" s="87"/>
      <c r="FKP1" s="87"/>
      <c r="FKQ1" s="87"/>
      <c r="FKR1" s="87"/>
      <c r="FKS1" s="87"/>
      <c r="FKT1" s="87"/>
      <c r="FKU1" s="87"/>
      <c r="FKV1" s="87"/>
      <c r="FKW1" s="87"/>
      <c r="FKX1" s="87"/>
      <c r="FKY1" s="87"/>
      <c r="FKZ1" s="87"/>
      <c r="FLA1" s="87"/>
      <c r="FLB1" s="87"/>
      <c r="FLC1" s="87"/>
      <c r="FLD1" s="87"/>
      <c r="FLE1" s="87"/>
      <c r="FLF1" s="87"/>
      <c r="FLG1" s="87"/>
      <c r="FLH1" s="87"/>
      <c r="FLI1" s="87"/>
      <c r="FLJ1" s="87"/>
      <c r="FLK1" s="87"/>
      <c r="FLL1" s="87"/>
      <c r="FLM1" s="87"/>
      <c r="FLN1" s="87"/>
      <c r="FLO1" s="87"/>
      <c r="FLP1" s="87"/>
      <c r="FLQ1" s="87"/>
      <c r="FLR1" s="87"/>
      <c r="FLS1" s="87"/>
      <c r="FLT1" s="87"/>
      <c r="FLU1" s="87"/>
      <c r="FLV1" s="87"/>
      <c r="FLW1" s="87"/>
      <c r="FLX1" s="87"/>
      <c r="FLY1" s="87"/>
      <c r="FLZ1" s="87"/>
      <c r="FMA1" s="87"/>
      <c r="FMB1" s="87"/>
      <c r="FMC1" s="87"/>
      <c r="FMD1" s="87"/>
      <c r="FME1" s="87"/>
      <c r="FMF1" s="87"/>
      <c r="FMG1" s="87"/>
      <c r="FMH1" s="87"/>
      <c r="FMI1" s="87"/>
      <c r="FMJ1" s="87"/>
      <c r="FMK1" s="87"/>
      <c r="FML1" s="87"/>
      <c r="FMM1" s="87"/>
      <c r="FMN1" s="87"/>
      <c r="FMO1" s="87"/>
      <c r="FMP1" s="87"/>
      <c r="FMQ1" s="87"/>
      <c r="FMR1" s="87"/>
      <c r="FMS1" s="87"/>
      <c r="FMT1" s="87"/>
      <c r="FMU1" s="87"/>
      <c r="FMV1" s="87"/>
      <c r="FMW1" s="87"/>
      <c r="FMX1" s="87"/>
      <c r="FMY1" s="87"/>
      <c r="FMZ1" s="87"/>
      <c r="FNA1" s="87"/>
      <c r="FNB1" s="87"/>
      <c r="FNC1" s="87"/>
      <c r="FND1" s="87"/>
      <c r="FNE1" s="87"/>
      <c r="FNF1" s="87"/>
      <c r="FNG1" s="87"/>
      <c r="FNH1" s="87"/>
      <c r="FNI1" s="87"/>
      <c r="FNJ1" s="87"/>
      <c r="FNK1" s="87"/>
      <c r="FNL1" s="87"/>
      <c r="FNM1" s="87"/>
      <c r="FNN1" s="87"/>
      <c r="FNO1" s="87"/>
      <c r="FNP1" s="87"/>
      <c r="FNQ1" s="87"/>
      <c r="FNR1" s="87"/>
      <c r="FNS1" s="87"/>
      <c r="FNT1" s="87"/>
      <c r="FNU1" s="87"/>
      <c r="FNV1" s="87"/>
      <c r="FNW1" s="87"/>
      <c r="FNX1" s="87"/>
      <c r="FNY1" s="87"/>
      <c r="FNZ1" s="87"/>
      <c r="FOA1" s="87"/>
      <c r="FOB1" s="87"/>
      <c r="FOC1" s="87"/>
      <c r="FOD1" s="87"/>
      <c r="FOE1" s="87"/>
      <c r="FOF1" s="87"/>
      <c r="FOG1" s="87"/>
      <c r="FOH1" s="87"/>
      <c r="FOI1" s="87"/>
      <c r="FOJ1" s="87"/>
      <c r="FOK1" s="87"/>
      <c r="FOL1" s="87"/>
      <c r="FOM1" s="87"/>
      <c r="FON1" s="87"/>
      <c r="FOO1" s="87"/>
      <c r="FOP1" s="87"/>
      <c r="FOQ1" s="87"/>
      <c r="FOR1" s="87"/>
      <c r="FOS1" s="87"/>
      <c r="FOT1" s="87"/>
      <c r="FOU1" s="87"/>
      <c r="FOV1" s="87"/>
      <c r="FOW1" s="87"/>
      <c r="FOX1" s="87"/>
      <c r="FOY1" s="87"/>
      <c r="FOZ1" s="87"/>
      <c r="FPA1" s="87"/>
      <c r="FPB1" s="87"/>
      <c r="FPC1" s="87"/>
      <c r="FPD1" s="87"/>
      <c r="FPE1" s="87"/>
      <c r="FPF1" s="87"/>
      <c r="FPG1" s="87"/>
      <c r="FPH1" s="87"/>
      <c r="FPI1" s="87"/>
      <c r="FPJ1" s="87"/>
      <c r="FPK1" s="87"/>
      <c r="FPL1" s="87"/>
      <c r="FPM1" s="87"/>
      <c r="FPN1" s="87"/>
      <c r="FPO1" s="87"/>
      <c r="FPP1" s="87"/>
      <c r="FPQ1" s="87"/>
      <c r="FPR1" s="87"/>
      <c r="FPS1" s="87"/>
      <c r="FPT1" s="87"/>
      <c r="FPU1" s="87"/>
      <c r="FPV1" s="87"/>
      <c r="FPW1" s="87"/>
      <c r="FPX1" s="87"/>
      <c r="FPY1" s="87"/>
      <c r="FPZ1" s="87"/>
      <c r="FQA1" s="87"/>
      <c r="FQB1" s="87"/>
      <c r="FQC1" s="87"/>
      <c r="FQD1" s="87"/>
      <c r="FQE1" s="87"/>
      <c r="FQF1" s="87"/>
      <c r="FQG1" s="87"/>
      <c r="FQH1" s="87"/>
      <c r="FQI1" s="87"/>
      <c r="FQJ1" s="87"/>
      <c r="FQK1" s="87"/>
      <c r="FQL1" s="87"/>
      <c r="FQM1" s="87"/>
      <c r="FQN1" s="87"/>
      <c r="FQO1" s="87"/>
      <c r="FQP1" s="87"/>
      <c r="FQQ1" s="87"/>
      <c r="FQR1" s="87"/>
      <c r="FQS1" s="87"/>
      <c r="FQT1" s="87"/>
      <c r="FQU1" s="87"/>
      <c r="FQV1" s="87"/>
      <c r="FQW1" s="87"/>
      <c r="FQX1" s="87"/>
      <c r="FQY1" s="87"/>
      <c r="FQZ1" s="87"/>
      <c r="FRA1" s="87"/>
      <c r="FRB1" s="87"/>
      <c r="FRC1" s="87"/>
      <c r="FRD1" s="87"/>
      <c r="FRE1" s="87"/>
      <c r="FRF1" s="87"/>
      <c r="FRG1" s="87"/>
      <c r="FRH1" s="87"/>
      <c r="FRI1" s="87"/>
      <c r="FRJ1" s="87"/>
      <c r="FRK1" s="87"/>
      <c r="FRL1" s="87"/>
      <c r="FRM1" s="87"/>
      <c r="FRN1" s="87"/>
      <c r="FRO1" s="87"/>
      <c r="FRP1" s="87"/>
      <c r="FRQ1" s="87"/>
      <c r="FRR1" s="87"/>
      <c r="FRS1" s="87"/>
      <c r="FRT1" s="87"/>
      <c r="FRU1" s="87"/>
      <c r="FRV1" s="87"/>
      <c r="FRW1" s="87"/>
      <c r="FRX1" s="87"/>
      <c r="FRY1" s="87"/>
      <c r="FRZ1" s="87"/>
      <c r="FSA1" s="87"/>
      <c r="FSB1" s="87"/>
      <c r="FSC1" s="87"/>
      <c r="FSD1" s="87"/>
      <c r="FSE1" s="87"/>
      <c r="FSF1" s="87"/>
      <c r="FSG1" s="87"/>
      <c r="FSH1" s="87"/>
      <c r="FSI1" s="87"/>
      <c r="FSJ1" s="87"/>
      <c r="FSK1" s="87"/>
      <c r="FSL1" s="87"/>
      <c r="FSM1" s="87"/>
      <c r="FSN1" s="87"/>
      <c r="FSO1" s="87"/>
      <c r="FSP1" s="87"/>
      <c r="FSQ1" s="87"/>
      <c r="FSR1" s="87"/>
      <c r="FSS1" s="87"/>
      <c r="FST1" s="87"/>
      <c r="FSU1" s="87"/>
      <c r="FSV1" s="87"/>
      <c r="FSW1" s="87"/>
      <c r="FSX1" s="87"/>
      <c r="FSY1" s="87"/>
      <c r="FSZ1" s="87"/>
      <c r="FTA1" s="87"/>
      <c r="FTB1" s="87"/>
      <c r="FTC1" s="87"/>
      <c r="FTD1" s="87"/>
      <c r="FTE1" s="87"/>
      <c r="FTF1" s="87"/>
      <c r="FTG1" s="87"/>
      <c r="FTH1" s="87"/>
      <c r="FTI1" s="87"/>
      <c r="FTJ1" s="87"/>
      <c r="FTK1" s="87"/>
      <c r="FTL1" s="87"/>
      <c r="FTM1" s="87"/>
      <c r="FTN1" s="87"/>
      <c r="FTO1" s="87"/>
      <c r="FTP1" s="87"/>
      <c r="FTQ1" s="87"/>
      <c r="FTR1" s="87"/>
      <c r="FTS1" s="87"/>
      <c r="FTT1" s="87"/>
      <c r="FTU1" s="87"/>
      <c r="FTV1" s="87"/>
      <c r="FTW1" s="87"/>
      <c r="FTX1" s="87"/>
      <c r="FTY1" s="87"/>
      <c r="FTZ1" s="87"/>
      <c r="FUA1" s="87"/>
      <c r="FUB1" s="87"/>
      <c r="FUC1" s="87"/>
      <c r="FUD1" s="87"/>
      <c r="FUE1" s="87"/>
      <c r="FUF1" s="87"/>
      <c r="FUG1" s="87"/>
      <c r="FUH1" s="87"/>
      <c r="FUI1" s="87"/>
      <c r="FUJ1" s="87"/>
      <c r="FUK1" s="87"/>
      <c r="FUL1" s="87"/>
      <c r="FUM1" s="87"/>
      <c r="FUN1" s="87"/>
      <c r="FUO1" s="87"/>
      <c r="FUP1" s="87"/>
      <c r="FUQ1" s="87"/>
      <c r="FUR1" s="87"/>
      <c r="FUS1" s="87"/>
      <c r="FUT1" s="87"/>
      <c r="FUU1" s="87"/>
      <c r="FUV1" s="87"/>
      <c r="FUW1" s="87"/>
      <c r="FUX1" s="87"/>
      <c r="FUY1" s="87"/>
      <c r="FUZ1" s="87"/>
      <c r="FVA1" s="87"/>
      <c r="FVB1" s="87"/>
      <c r="FVC1" s="87"/>
      <c r="FVD1" s="87"/>
      <c r="FVE1" s="87"/>
      <c r="FVF1" s="87"/>
      <c r="FVG1" s="87"/>
      <c r="FVH1" s="87"/>
      <c r="FVI1" s="87"/>
      <c r="FVJ1" s="87"/>
      <c r="FVK1" s="87"/>
      <c r="FVL1" s="87"/>
      <c r="FVM1" s="87"/>
      <c r="FVN1" s="87"/>
      <c r="FVO1" s="87"/>
      <c r="FVP1" s="87"/>
      <c r="FVQ1" s="87"/>
      <c r="FVR1" s="87"/>
      <c r="FVS1" s="87"/>
      <c r="FVT1" s="87"/>
      <c r="FVU1" s="87"/>
      <c r="FVV1" s="87"/>
      <c r="FVW1" s="87"/>
      <c r="FVX1" s="87"/>
      <c r="FVY1" s="87"/>
      <c r="FVZ1" s="87"/>
      <c r="FWA1" s="87"/>
      <c r="FWB1" s="87"/>
      <c r="FWC1" s="87"/>
      <c r="FWD1" s="87"/>
      <c r="FWE1" s="87"/>
      <c r="FWF1" s="87"/>
      <c r="FWG1" s="87"/>
      <c r="FWH1" s="87"/>
      <c r="FWI1" s="87"/>
      <c r="FWJ1" s="87"/>
      <c r="FWK1" s="87"/>
      <c r="FWL1" s="87"/>
      <c r="FWM1" s="87"/>
      <c r="FWN1" s="87"/>
      <c r="FWO1" s="87"/>
      <c r="FWP1" s="87"/>
      <c r="FWQ1" s="87"/>
      <c r="FWR1" s="87"/>
      <c r="FWS1" s="87"/>
      <c r="FWT1" s="87"/>
      <c r="FWU1" s="87"/>
      <c r="FWV1" s="87"/>
      <c r="FWW1" s="87"/>
      <c r="FWX1" s="87"/>
      <c r="FWY1" s="87"/>
      <c r="FWZ1" s="87"/>
      <c r="FXA1" s="87"/>
      <c r="FXB1" s="87"/>
      <c r="FXC1" s="87"/>
      <c r="FXD1" s="87"/>
      <c r="FXE1" s="87"/>
      <c r="FXF1" s="87"/>
      <c r="FXG1" s="87"/>
      <c r="FXH1" s="87"/>
      <c r="FXI1" s="87"/>
      <c r="FXJ1" s="87"/>
      <c r="FXK1" s="87"/>
      <c r="FXL1" s="87"/>
      <c r="FXM1" s="87"/>
      <c r="FXN1" s="87"/>
      <c r="FXO1" s="87"/>
      <c r="FXP1" s="87"/>
      <c r="FXQ1" s="87"/>
      <c r="FXR1" s="87"/>
      <c r="FXS1" s="87"/>
      <c r="FXT1" s="87"/>
      <c r="FXU1" s="87"/>
      <c r="FXV1" s="87"/>
      <c r="FXW1" s="87"/>
      <c r="FXX1" s="87"/>
      <c r="FXY1" s="87"/>
      <c r="FXZ1" s="87"/>
      <c r="FYA1" s="87"/>
      <c r="FYB1" s="87"/>
      <c r="FYC1" s="87"/>
      <c r="FYD1" s="87"/>
      <c r="FYE1" s="87"/>
      <c r="FYF1" s="87"/>
      <c r="FYG1" s="87"/>
      <c r="FYH1" s="87"/>
      <c r="FYI1" s="87"/>
      <c r="FYJ1" s="87"/>
      <c r="FYK1" s="87"/>
      <c r="FYL1" s="87"/>
      <c r="FYM1" s="87"/>
      <c r="FYN1" s="87"/>
      <c r="FYO1" s="87"/>
      <c r="FYP1" s="87"/>
      <c r="FYQ1" s="87"/>
      <c r="FYR1" s="87"/>
      <c r="FYS1" s="87"/>
      <c r="FYT1" s="87"/>
      <c r="FYU1" s="87"/>
      <c r="FYV1" s="87"/>
      <c r="FYW1" s="87"/>
      <c r="FYX1" s="87"/>
      <c r="FYY1" s="87"/>
      <c r="FYZ1" s="87"/>
      <c r="FZA1" s="87"/>
      <c r="FZB1" s="87"/>
      <c r="FZC1" s="87"/>
      <c r="FZD1" s="87"/>
      <c r="FZE1" s="87"/>
      <c r="FZF1" s="87"/>
      <c r="FZG1" s="87"/>
      <c r="FZH1" s="87"/>
      <c r="FZI1" s="87"/>
      <c r="FZJ1" s="87"/>
      <c r="FZK1" s="87"/>
      <c r="FZL1" s="87"/>
      <c r="FZM1" s="87"/>
      <c r="FZN1" s="87"/>
      <c r="FZO1" s="87"/>
      <c r="FZP1" s="87"/>
      <c r="FZQ1" s="87"/>
      <c r="FZR1" s="87"/>
      <c r="FZS1" s="87"/>
      <c r="FZT1" s="87"/>
      <c r="FZU1" s="87"/>
      <c r="FZV1" s="87"/>
      <c r="FZW1" s="87"/>
      <c r="FZX1" s="87"/>
      <c r="FZY1" s="87"/>
      <c r="FZZ1" s="87"/>
      <c r="GAA1" s="87"/>
      <c r="GAB1" s="87"/>
      <c r="GAC1" s="87"/>
      <c r="GAD1" s="87"/>
      <c r="GAE1" s="87"/>
      <c r="GAF1" s="87"/>
      <c r="GAG1" s="87"/>
      <c r="GAH1" s="87"/>
      <c r="GAI1" s="87"/>
      <c r="GAJ1" s="87"/>
      <c r="GAK1" s="87"/>
      <c r="GAL1" s="87"/>
      <c r="GAM1" s="87"/>
      <c r="GAN1" s="87"/>
      <c r="GAO1" s="87"/>
      <c r="GAP1" s="87"/>
      <c r="GAQ1" s="87"/>
      <c r="GAR1" s="87"/>
      <c r="GAS1" s="87"/>
      <c r="GAT1" s="87"/>
      <c r="GAU1" s="87"/>
      <c r="GAV1" s="87"/>
      <c r="GAW1" s="87"/>
      <c r="GAX1" s="87"/>
      <c r="GAY1" s="87"/>
      <c r="GAZ1" s="87"/>
      <c r="GBA1" s="87"/>
      <c r="GBB1" s="87"/>
      <c r="GBC1" s="87"/>
      <c r="GBD1" s="87"/>
      <c r="GBE1" s="87"/>
      <c r="GBF1" s="87"/>
      <c r="GBG1" s="87"/>
      <c r="GBH1" s="87"/>
      <c r="GBI1" s="87"/>
      <c r="GBJ1" s="87"/>
      <c r="GBK1" s="87"/>
      <c r="GBL1" s="87"/>
      <c r="GBM1" s="87"/>
      <c r="GBN1" s="87"/>
      <c r="GBO1" s="87"/>
      <c r="GBP1" s="87"/>
      <c r="GBQ1" s="87"/>
      <c r="GBR1" s="87"/>
      <c r="GBS1" s="87"/>
      <c r="GBT1" s="87"/>
      <c r="GBU1" s="87"/>
      <c r="GBV1" s="87"/>
      <c r="GBW1" s="87"/>
      <c r="GBX1" s="87"/>
      <c r="GBY1" s="87"/>
      <c r="GBZ1" s="87"/>
      <c r="GCA1" s="87"/>
      <c r="GCB1" s="87"/>
      <c r="GCC1" s="87"/>
      <c r="GCD1" s="87"/>
      <c r="GCE1" s="87"/>
      <c r="GCF1" s="87"/>
      <c r="GCG1" s="87"/>
      <c r="GCH1" s="87"/>
      <c r="GCI1" s="87"/>
      <c r="GCJ1" s="87"/>
      <c r="GCK1" s="87"/>
      <c r="GCL1" s="87"/>
      <c r="GCM1" s="87"/>
      <c r="GCN1" s="87"/>
      <c r="GCO1" s="87"/>
      <c r="GCP1" s="87"/>
      <c r="GCQ1" s="87"/>
      <c r="GCR1" s="87"/>
      <c r="GCS1" s="87"/>
      <c r="GCT1" s="87"/>
      <c r="GCU1" s="87"/>
      <c r="GCV1" s="87"/>
      <c r="GCW1" s="87"/>
      <c r="GCX1" s="87"/>
      <c r="GCY1" s="87"/>
      <c r="GCZ1" s="87"/>
      <c r="GDA1" s="87"/>
      <c r="GDB1" s="87"/>
      <c r="GDC1" s="87"/>
      <c r="GDD1" s="87"/>
      <c r="GDE1" s="87"/>
      <c r="GDF1" s="87"/>
      <c r="GDG1" s="87"/>
      <c r="GDH1" s="87"/>
      <c r="GDI1" s="87"/>
      <c r="GDJ1" s="87"/>
      <c r="GDK1" s="87"/>
      <c r="GDL1" s="87"/>
      <c r="GDM1" s="87"/>
      <c r="GDN1" s="87"/>
      <c r="GDO1" s="87"/>
      <c r="GDP1" s="87"/>
      <c r="GDQ1" s="87"/>
      <c r="GDR1" s="87"/>
      <c r="GDS1" s="87"/>
      <c r="GDT1" s="87"/>
      <c r="GDU1" s="87"/>
      <c r="GDV1" s="87"/>
      <c r="GDW1" s="87"/>
      <c r="GDX1" s="87"/>
      <c r="GDY1" s="87"/>
      <c r="GDZ1" s="87"/>
      <c r="GEA1" s="87"/>
      <c r="GEB1" s="87"/>
      <c r="GEC1" s="87"/>
      <c r="GED1" s="87"/>
      <c r="GEE1" s="87"/>
      <c r="GEF1" s="87"/>
      <c r="GEG1" s="87"/>
      <c r="GEH1" s="87"/>
      <c r="GEI1" s="87"/>
      <c r="GEJ1" s="87"/>
      <c r="GEK1" s="87"/>
      <c r="GEL1" s="87"/>
      <c r="GEM1" s="87"/>
      <c r="GEN1" s="87"/>
      <c r="GEO1" s="87"/>
      <c r="GEP1" s="87"/>
      <c r="GEQ1" s="87"/>
      <c r="GER1" s="87"/>
      <c r="GES1" s="87"/>
      <c r="GET1" s="87"/>
      <c r="GEU1" s="87"/>
      <c r="GEV1" s="87"/>
      <c r="GEW1" s="87"/>
      <c r="GEX1" s="87"/>
      <c r="GEY1" s="87"/>
      <c r="GEZ1" s="87"/>
      <c r="GFA1" s="87"/>
      <c r="GFB1" s="87"/>
      <c r="GFC1" s="87"/>
      <c r="GFD1" s="87"/>
      <c r="GFE1" s="87"/>
      <c r="GFF1" s="87"/>
      <c r="GFG1" s="87"/>
      <c r="GFH1" s="87"/>
      <c r="GFI1" s="87"/>
      <c r="GFJ1" s="87"/>
      <c r="GFK1" s="87"/>
      <c r="GFL1" s="87"/>
      <c r="GFM1" s="87"/>
      <c r="GFN1" s="87"/>
      <c r="GFO1" s="87"/>
      <c r="GFP1" s="87"/>
      <c r="GFQ1" s="87"/>
      <c r="GFR1" s="87"/>
      <c r="GFS1" s="87"/>
      <c r="GFT1" s="87"/>
      <c r="GFU1" s="87"/>
      <c r="GFV1" s="87"/>
      <c r="GFW1" s="87"/>
      <c r="GFX1" s="87"/>
      <c r="GFY1" s="87"/>
      <c r="GFZ1" s="87"/>
      <c r="GGA1" s="87"/>
      <c r="GGB1" s="87"/>
      <c r="GGC1" s="87"/>
      <c r="GGD1" s="87"/>
      <c r="GGE1" s="87"/>
      <c r="GGF1" s="87"/>
      <c r="GGG1" s="87"/>
      <c r="GGH1" s="87"/>
      <c r="GGI1" s="87"/>
      <c r="GGJ1" s="87"/>
      <c r="GGK1" s="87"/>
      <c r="GGL1" s="87"/>
      <c r="GGM1" s="87"/>
      <c r="GGN1" s="87"/>
      <c r="GGO1" s="87"/>
      <c r="GGP1" s="87"/>
      <c r="GGQ1" s="87"/>
      <c r="GGR1" s="87"/>
      <c r="GGS1" s="87"/>
      <c r="GGT1" s="87"/>
      <c r="GGU1" s="87"/>
      <c r="GGV1" s="87"/>
      <c r="GGW1" s="87"/>
      <c r="GGX1" s="87"/>
      <c r="GGY1" s="87"/>
      <c r="GGZ1" s="87"/>
      <c r="GHA1" s="87"/>
      <c r="GHB1" s="87"/>
      <c r="GHC1" s="87"/>
      <c r="GHD1" s="87"/>
      <c r="GHE1" s="87"/>
      <c r="GHF1" s="87"/>
      <c r="GHG1" s="87"/>
      <c r="GHH1" s="87"/>
      <c r="GHI1" s="87"/>
      <c r="GHJ1" s="87"/>
      <c r="GHK1" s="87"/>
      <c r="GHL1" s="87"/>
      <c r="GHM1" s="87"/>
      <c r="GHN1" s="87"/>
      <c r="GHO1" s="87"/>
      <c r="GHP1" s="87"/>
      <c r="GHQ1" s="87"/>
      <c r="GHR1" s="87"/>
      <c r="GHS1" s="87"/>
      <c r="GHT1" s="87"/>
      <c r="GHU1" s="87"/>
      <c r="GHV1" s="87"/>
      <c r="GHW1" s="87"/>
      <c r="GHX1" s="87"/>
      <c r="GHY1" s="87"/>
      <c r="GHZ1" s="87"/>
      <c r="GIA1" s="87"/>
      <c r="GIB1" s="87"/>
      <c r="GIC1" s="87"/>
      <c r="GID1" s="87"/>
      <c r="GIE1" s="87"/>
      <c r="GIF1" s="87"/>
      <c r="GIG1" s="87"/>
      <c r="GIH1" s="87"/>
      <c r="GII1" s="87"/>
      <c r="GIJ1" s="87"/>
      <c r="GIK1" s="87"/>
      <c r="GIL1" s="87"/>
      <c r="GIM1" s="87"/>
      <c r="GIN1" s="87"/>
      <c r="GIO1" s="87"/>
      <c r="GIP1" s="87"/>
      <c r="GIQ1" s="87"/>
      <c r="GIR1" s="87"/>
      <c r="GIS1" s="87"/>
      <c r="GIT1" s="87"/>
      <c r="GIU1" s="87"/>
      <c r="GIV1" s="87"/>
      <c r="GIW1" s="87"/>
      <c r="GIX1" s="87"/>
      <c r="GIY1" s="87"/>
      <c r="GIZ1" s="87"/>
      <c r="GJA1" s="87"/>
      <c r="GJB1" s="87"/>
      <c r="GJC1" s="87"/>
      <c r="GJD1" s="87"/>
      <c r="GJE1" s="87"/>
      <c r="GJF1" s="87"/>
      <c r="GJG1" s="87"/>
      <c r="GJH1" s="87"/>
      <c r="GJI1" s="87"/>
      <c r="GJJ1" s="87"/>
      <c r="GJK1" s="87"/>
      <c r="GJL1" s="87"/>
      <c r="GJM1" s="87"/>
      <c r="GJN1" s="87"/>
      <c r="GJO1" s="87"/>
      <c r="GJP1" s="87"/>
      <c r="GJQ1" s="87"/>
      <c r="GJR1" s="87"/>
      <c r="GJS1" s="87"/>
      <c r="GJT1" s="87"/>
      <c r="GJU1" s="87"/>
      <c r="GJV1" s="87"/>
      <c r="GJW1" s="87"/>
      <c r="GJX1" s="87"/>
      <c r="GJY1" s="87"/>
      <c r="GJZ1" s="87"/>
      <c r="GKA1" s="87"/>
      <c r="GKB1" s="87"/>
      <c r="GKC1" s="87"/>
      <c r="GKD1" s="87"/>
      <c r="GKE1" s="87"/>
      <c r="GKF1" s="87"/>
      <c r="GKG1" s="87"/>
      <c r="GKH1" s="87"/>
      <c r="GKI1" s="87"/>
      <c r="GKJ1" s="87"/>
      <c r="GKK1" s="87"/>
      <c r="GKL1" s="87"/>
      <c r="GKM1" s="87"/>
      <c r="GKN1" s="87"/>
      <c r="GKO1" s="87"/>
      <c r="GKP1" s="87"/>
      <c r="GKQ1" s="87"/>
      <c r="GKR1" s="87"/>
      <c r="GKS1" s="87"/>
      <c r="GKT1" s="87"/>
      <c r="GKU1" s="87"/>
      <c r="GKV1" s="87"/>
      <c r="GKW1" s="87"/>
      <c r="GKX1" s="87"/>
      <c r="GKY1" s="87"/>
      <c r="GKZ1" s="87"/>
      <c r="GLA1" s="87"/>
      <c r="GLB1" s="87"/>
      <c r="GLC1" s="87"/>
      <c r="GLD1" s="87"/>
      <c r="GLE1" s="87"/>
      <c r="GLF1" s="87"/>
      <c r="GLG1" s="87"/>
      <c r="GLH1" s="87"/>
      <c r="GLI1" s="87"/>
      <c r="GLJ1" s="87"/>
      <c r="GLK1" s="87"/>
      <c r="GLL1" s="87"/>
      <c r="GLM1" s="87"/>
      <c r="GLN1" s="87"/>
      <c r="GLO1" s="87"/>
      <c r="GLP1" s="87"/>
      <c r="GLQ1" s="87"/>
      <c r="GLR1" s="87"/>
      <c r="GLS1" s="87"/>
      <c r="GLT1" s="87"/>
      <c r="GLU1" s="87"/>
      <c r="GLV1" s="87"/>
      <c r="GLW1" s="87"/>
      <c r="GLX1" s="87"/>
      <c r="GLY1" s="87"/>
      <c r="GLZ1" s="87"/>
      <c r="GMA1" s="87"/>
      <c r="GMB1" s="87"/>
      <c r="GMC1" s="87"/>
      <c r="GMD1" s="87"/>
      <c r="GME1" s="87"/>
      <c r="GMF1" s="87"/>
      <c r="GMG1" s="87"/>
      <c r="GMH1" s="87"/>
      <c r="GMI1" s="87"/>
      <c r="GMJ1" s="87"/>
      <c r="GMK1" s="87"/>
      <c r="GML1" s="87"/>
      <c r="GMM1" s="87"/>
      <c r="GMN1" s="87"/>
      <c r="GMO1" s="87"/>
      <c r="GMP1" s="87"/>
      <c r="GMQ1" s="87"/>
      <c r="GMR1" s="87"/>
      <c r="GMS1" s="87"/>
      <c r="GMT1" s="87"/>
      <c r="GMU1" s="87"/>
      <c r="GMV1" s="87"/>
      <c r="GMW1" s="87"/>
      <c r="GMX1" s="87"/>
      <c r="GMY1" s="87"/>
      <c r="GMZ1" s="87"/>
      <c r="GNA1" s="87"/>
      <c r="GNB1" s="87"/>
      <c r="GNC1" s="87"/>
      <c r="GND1" s="87"/>
      <c r="GNE1" s="87"/>
      <c r="GNF1" s="87"/>
      <c r="GNG1" s="87"/>
      <c r="GNH1" s="87"/>
      <c r="GNI1" s="87"/>
      <c r="GNJ1" s="87"/>
      <c r="GNK1" s="87"/>
      <c r="GNL1" s="87"/>
      <c r="GNM1" s="87"/>
      <c r="GNN1" s="87"/>
      <c r="GNO1" s="87"/>
      <c r="GNP1" s="87"/>
      <c r="GNQ1" s="87"/>
      <c r="GNR1" s="87"/>
      <c r="GNS1" s="87"/>
      <c r="GNT1" s="87"/>
      <c r="GNU1" s="87"/>
      <c r="GNV1" s="87"/>
      <c r="GNW1" s="87"/>
      <c r="GNX1" s="87"/>
      <c r="GNY1" s="87"/>
      <c r="GNZ1" s="87"/>
      <c r="GOA1" s="87"/>
      <c r="GOB1" s="87"/>
      <c r="GOC1" s="87"/>
      <c r="GOD1" s="87"/>
      <c r="GOE1" s="87"/>
      <c r="GOF1" s="87"/>
      <c r="GOG1" s="87"/>
      <c r="GOH1" s="87"/>
      <c r="GOI1" s="87"/>
      <c r="GOJ1" s="87"/>
      <c r="GOK1" s="87"/>
      <c r="GOL1" s="87"/>
      <c r="GOM1" s="87"/>
      <c r="GON1" s="87"/>
      <c r="GOO1" s="87"/>
      <c r="GOP1" s="87"/>
      <c r="GOQ1" s="87"/>
      <c r="GOR1" s="87"/>
      <c r="GOS1" s="87"/>
      <c r="GOT1" s="87"/>
      <c r="GOU1" s="87"/>
      <c r="GOV1" s="87"/>
      <c r="GOW1" s="87"/>
      <c r="GOX1" s="87"/>
      <c r="GOY1" s="87"/>
      <c r="GOZ1" s="87"/>
      <c r="GPA1" s="87"/>
      <c r="GPB1" s="87"/>
      <c r="GPC1" s="87"/>
      <c r="GPD1" s="87"/>
      <c r="GPE1" s="87"/>
      <c r="GPF1" s="87"/>
      <c r="GPG1" s="87"/>
      <c r="GPH1" s="87"/>
      <c r="GPI1" s="87"/>
      <c r="GPJ1" s="87"/>
      <c r="GPK1" s="87"/>
      <c r="GPL1" s="87"/>
      <c r="GPM1" s="87"/>
      <c r="GPN1" s="87"/>
      <c r="GPO1" s="87"/>
      <c r="GPP1" s="87"/>
      <c r="GPQ1" s="87"/>
      <c r="GPR1" s="87"/>
      <c r="GPS1" s="87"/>
      <c r="GPT1" s="87"/>
      <c r="GPU1" s="87"/>
      <c r="GPV1" s="87"/>
      <c r="GPW1" s="87"/>
      <c r="GPX1" s="87"/>
      <c r="GPY1" s="87"/>
      <c r="GPZ1" s="87"/>
      <c r="GQA1" s="87"/>
      <c r="GQB1" s="87"/>
      <c r="GQC1" s="87"/>
      <c r="GQD1" s="87"/>
      <c r="GQE1" s="87"/>
      <c r="GQF1" s="87"/>
      <c r="GQG1" s="87"/>
      <c r="GQH1" s="87"/>
      <c r="GQI1" s="87"/>
      <c r="GQJ1" s="87"/>
      <c r="GQK1" s="87"/>
      <c r="GQL1" s="87"/>
      <c r="GQM1" s="87"/>
      <c r="GQN1" s="87"/>
      <c r="GQO1" s="87"/>
      <c r="GQP1" s="87"/>
      <c r="GQQ1" s="87"/>
      <c r="GQR1" s="87"/>
      <c r="GQS1" s="87"/>
      <c r="GQT1" s="87"/>
      <c r="GQU1" s="87"/>
      <c r="GQV1" s="87"/>
      <c r="GQW1" s="87"/>
      <c r="GQX1" s="87"/>
      <c r="GQY1" s="87"/>
      <c r="GQZ1" s="87"/>
      <c r="GRA1" s="87"/>
      <c r="GRB1" s="87"/>
      <c r="GRC1" s="87"/>
      <c r="GRD1" s="87"/>
      <c r="GRE1" s="87"/>
      <c r="GRF1" s="87"/>
      <c r="GRG1" s="87"/>
      <c r="GRH1" s="87"/>
      <c r="GRI1" s="87"/>
      <c r="GRJ1" s="87"/>
      <c r="GRK1" s="87"/>
      <c r="GRL1" s="87"/>
      <c r="GRM1" s="87"/>
      <c r="GRN1" s="87"/>
      <c r="GRO1" s="87"/>
      <c r="GRP1" s="87"/>
      <c r="GRQ1" s="87"/>
      <c r="GRR1" s="87"/>
      <c r="GRS1" s="87"/>
      <c r="GRT1" s="87"/>
      <c r="GRU1" s="87"/>
      <c r="GRV1" s="87"/>
      <c r="GRW1" s="87"/>
      <c r="GRX1" s="87"/>
      <c r="GRY1" s="87"/>
      <c r="GRZ1" s="87"/>
      <c r="GSA1" s="87"/>
      <c r="GSB1" s="87"/>
      <c r="GSC1" s="87"/>
      <c r="GSD1" s="87"/>
      <c r="GSE1" s="87"/>
      <c r="GSF1" s="87"/>
      <c r="GSG1" s="87"/>
      <c r="GSH1" s="87"/>
      <c r="GSI1" s="87"/>
      <c r="GSJ1" s="87"/>
      <c r="GSK1" s="87"/>
      <c r="GSL1" s="87"/>
      <c r="GSM1" s="87"/>
      <c r="GSN1" s="87"/>
      <c r="GSO1" s="87"/>
      <c r="GSP1" s="87"/>
      <c r="GSQ1" s="87"/>
      <c r="GSR1" s="87"/>
      <c r="GSS1" s="87"/>
      <c r="GST1" s="87"/>
      <c r="GSU1" s="87"/>
      <c r="GSV1" s="87"/>
      <c r="GSW1" s="87"/>
      <c r="GSX1" s="87"/>
      <c r="GSY1" s="87"/>
      <c r="GSZ1" s="87"/>
      <c r="GTA1" s="87"/>
      <c r="GTB1" s="87"/>
      <c r="GTC1" s="87"/>
      <c r="GTD1" s="87"/>
      <c r="GTE1" s="87"/>
      <c r="GTF1" s="87"/>
      <c r="GTG1" s="87"/>
      <c r="GTH1" s="87"/>
      <c r="GTI1" s="87"/>
      <c r="GTJ1" s="87"/>
      <c r="GTK1" s="87"/>
      <c r="GTL1" s="87"/>
      <c r="GTM1" s="87"/>
      <c r="GTN1" s="87"/>
      <c r="GTO1" s="87"/>
      <c r="GTP1" s="87"/>
      <c r="GTQ1" s="87"/>
      <c r="GTR1" s="87"/>
      <c r="GTS1" s="87"/>
      <c r="GTT1" s="87"/>
      <c r="GTU1" s="87"/>
      <c r="GTV1" s="87"/>
      <c r="GTW1" s="87"/>
      <c r="GTX1" s="87"/>
      <c r="GTY1" s="87"/>
      <c r="GTZ1" s="87"/>
      <c r="GUA1" s="87"/>
      <c r="GUB1" s="87"/>
      <c r="GUC1" s="87"/>
      <c r="GUD1" s="87"/>
      <c r="GUE1" s="87"/>
      <c r="GUF1" s="87"/>
      <c r="GUG1" s="87"/>
      <c r="GUH1" s="87"/>
      <c r="GUI1" s="87"/>
      <c r="GUJ1" s="87"/>
      <c r="GUK1" s="87"/>
      <c r="GUL1" s="87"/>
      <c r="GUM1" s="87"/>
      <c r="GUN1" s="87"/>
      <c r="GUO1" s="87"/>
      <c r="GUP1" s="87"/>
      <c r="GUQ1" s="87"/>
      <c r="GUR1" s="87"/>
      <c r="GUS1" s="87"/>
      <c r="GUT1" s="87"/>
      <c r="GUU1" s="87"/>
      <c r="GUV1" s="87"/>
      <c r="GUW1" s="87"/>
      <c r="GUX1" s="87"/>
      <c r="GUY1" s="87"/>
      <c r="GUZ1" s="87"/>
      <c r="GVA1" s="87"/>
      <c r="GVB1" s="87"/>
      <c r="GVC1" s="87"/>
      <c r="GVD1" s="87"/>
      <c r="GVE1" s="87"/>
      <c r="GVF1" s="87"/>
      <c r="GVG1" s="87"/>
      <c r="GVH1" s="87"/>
      <c r="GVI1" s="87"/>
      <c r="GVJ1" s="87"/>
      <c r="GVK1" s="87"/>
      <c r="GVL1" s="87"/>
      <c r="GVM1" s="87"/>
      <c r="GVN1" s="87"/>
      <c r="GVO1" s="87"/>
      <c r="GVP1" s="87"/>
      <c r="GVQ1" s="87"/>
      <c r="GVR1" s="87"/>
      <c r="GVS1" s="87"/>
      <c r="GVT1" s="87"/>
      <c r="GVU1" s="87"/>
      <c r="GVV1" s="87"/>
      <c r="GVW1" s="87"/>
      <c r="GVX1" s="87"/>
      <c r="GVY1" s="87"/>
      <c r="GVZ1" s="87"/>
      <c r="GWA1" s="87"/>
      <c r="GWB1" s="87"/>
      <c r="GWC1" s="87"/>
      <c r="GWD1" s="87"/>
      <c r="GWE1" s="87"/>
      <c r="GWF1" s="87"/>
      <c r="GWG1" s="87"/>
      <c r="GWH1" s="87"/>
      <c r="GWI1" s="87"/>
      <c r="GWJ1" s="87"/>
      <c r="GWK1" s="87"/>
      <c r="GWL1" s="87"/>
      <c r="GWM1" s="87"/>
      <c r="GWN1" s="87"/>
      <c r="GWO1" s="87"/>
      <c r="GWP1" s="87"/>
      <c r="GWQ1" s="87"/>
      <c r="GWR1" s="87"/>
      <c r="GWS1" s="87"/>
      <c r="GWT1" s="87"/>
      <c r="GWU1" s="87"/>
      <c r="GWV1" s="87"/>
      <c r="GWW1" s="87"/>
      <c r="GWX1" s="87"/>
      <c r="GWY1" s="87"/>
      <c r="GWZ1" s="87"/>
      <c r="GXA1" s="87"/>
      <c r="GXB1" s="87"/>
      <c r="GXC1" s="87"/>
      <c r="GXD1" s="87"/>
      <c r="GXE1" s="87"/>
      <c r="GXF1" s="87"/>
      <c r="GXG1" s="87"/>
      <c r="GXH1" s="87"/>
      <c r="GXI1" s="87"/>
      <c r="GXJ1" s="87"/>
      <c r="GXK1" s="87"/>
      <c r="GXL1" s="87"/>
      <c r="GXM1" s="87"/>
      <c r="GXN1" s="87"/>
      <c r="GXO1" s="87"/>
      <c r="GXP1" s="87"/>
      <c r="GXQ1" s="87"/>
      <c r="GXR1" s="87"/>
      <c r="GXS1" s="87"/>
      <c r="GXT1" s="87"/>
      <c r="GXU1" s="87"/>
      <c r="GXV1" s="87"/>
      <c r="GXW1" s="87"/>
      <c r="GXX1" s="87"/>
      <c r="GXY1" s="87"/>
      <c r="GXZ1" s="87"/>
      <c r="GYA1" s="87"/>
      <c r="GYB1" s="87"/>
      <c r="GYC1" s="87"/>
      <c r="GYD1" s="87"/>
      <c r="GYE1" s="87"/>
      <c r="GYF1" s="87"/>
      <c r="GYG1" s="87"/>
      <c r="GYH1" s="87"/>
      <c r="GYI1" s="87"/>
      <c r="GYJ1" s="87"/>
      <c r="GYK1" s="87"/>
      <c r="GYL1" s="87"/>
      <c r="GYM1" s="87"/>
      <c r="GYN1" s="87"/>
      <c r="GYO1" s="87"/>
      <c r="GYP1" s="87"/>
      <c r="GYQ1" s="87"/>
      <c r="GYR1" s="87"/>
      <c r="GYS1" s="87"/>
      <c r="GYT1" s="87"/>
      <c r="GYU1" s="87"/>
      <c r="GYV1" s="87"/>
      <c r="GYW1" s="87"/>
      <c r="GYX1" s="87"/>
      <c r="GYY1" s="87"/>
      <c r="GYZ1" s="87"/>
      <c r="GZA1" s="87"/>
      <c r="GZB1" s="87"/>
      <c r="GZC1" s="87"/>
      <c r="GZD1" s="87"/>
      <c r="GZE1" s="87"/>
      <c r="GZF1" s="87"/>
      <c r="GZG1" s="87"/>
      <c r="GZH1" s="87"/>
      <c r="GZI1" s="87"/>
      <c r="GZJ1" s="87"/>
      <c r="GZK1" s="87"/>
      <c r="GZL1" s="87"/>
      <c r="GZM1" s="87"/>
      <c r="GZN1" s="87"/>
      <c r="GZO1" s="87"/>
      <c r="GZP1" s="87"/>
      <c r="GZQ1" s="87"/>
      <c r="GZR1" s="87"/>
      <c r="GZS1" s="87"/>
      <c r="GZT1" s="87"/>
      <c r="GZU1" s="87"/>
      <c r="GZV1" s="87"/>
      <c r="GZW1" s="87"/>
      <c r="GZX1" s="87"/>
      <c r="GZY1" s="87"/>
      <c r="GZZ1" s="87"/>
      <c r="HAA1" s="87"/>
      <c r="HAB1" s="87"/>
      <c r="HAC1" s="87"/>
      <c r="HAD1" s="87"/>
      <c r="HAE1" s="87"/>
      <c r="HAF1" s="87"/>
      <c r="HAG1" s="87"/>
      <c r="HAH1" s="87"/>
      <c r="HAI1" s="87"/>
      <c r="HAJ1" s="87"/>
      <c r="HAK1" s="87"/>
      <c r="HAL1" s="87"/>
      <c r="HAM1" s="87"/>
      <c r="HAN1" s="87"/>
      <c r="HAO1" s="87"/>
      <c r="HAP1" s="87"/>
      <c r="HAQ1" s="87"/>
      <c r="HAR1" s="87"/>
      <c r="HAS1" s="87"/>
      <c r="HAT1" s="87"/>
      <c r="HAU1" s="87"/>
      <c r="HAV1" s="87"/>
      <c r="HAW1" s="87"/>
      <c r="HAX1" s="87"/>
      <c r="HAY1" s="87"/>
      <c r="HAZ1" s="87"/>
      <c r="HBA1" s="87"/>
      <c r="HBB1" s="87"/>
      <c r="HBC1" s="87"/>
      <c r="HBD1" s="87"/>
      <c r="HBE1" s="87"/>
      <c r="HBF1" s="87"/>
      <c r="HBG1" s="87"/>
      <c r="HBH1" s="87"/>
      <c r="HBI1" s="87"/>
      <c r="HBJ1" s="87"/>
      <c r="HBK1" s="87"/>
      <c r="HBL1" s="87"/>
      <c r="HBM1" s="87"/>
      <c r="HBN1" s="87"/>
      <c r="HBO1" s="87"/>
      <c r="HBP1" s="87"/>
      <c r="HBQ1" s="87"/>
      <c r="HBR1" s="87"/>
      <c r="HBS1" s="87"/>
      <c r="HBT1" s="87"/>
      <c r="HBU1" s="87"/>
      <c r="HBV1" s="87"/>
      <c r="HBW1" s="87"/>
      <c r="HBX1" s="87"/>
      <c r="HBY1" s="87"/>
      <c r="HBZ1" s="87"/>
      <c r="HCA1" s="87"/>
      <c r="HCB1" s="87"/>
      <c r="HCC1" s="87"/>
      <c r="HCD1" s="87"/>
      <c r="HCE1" s="87"/>
      <c r="HCF1" s="87"/>
      <c r="HCG1" s="87"/>
      <c r="HCH1" s="87"/>
      <c r="HCI1" s="87"/>
      <c r="HCJ1" s="87"/>
      <c r="HCK1" s="87"/>
      <c r="HCL1" s="87"/>
      <c r="HCM1" s="87"/>
      <c r="HCN1" s="87"/>
      <c r="HCO1" s="87"/>
      <c r="HCP1" s="87"/>
      <c r="HCQ1" s="87"/>
      <c r="HCR1" s="87"/>
      <c r="HCS1" s="87"/>
      <c r="HCT1" s="87"/>
      <c r="HCU1" s="87"/>
      <c r="HCV1" s="87"/>
      <c r="HCW1" s="87"/>
      <c r="HCX1" s="87"/>
      <c r="HCY1" s="87"/>
      <c r="HCZ1" s="87"/>
      <c r="HDA1" s="87"/>
      <c r="HDB1" s="87"/>
      <c r="HDC1" s="87"/>
      <c r="HDD1" s="87"/>
      <c r="HDE1" s="87"/>
      <c r="HDF1" s="87"/>
      <c r="HDG1" s="87"/>
      <c r="HDH1" s="87"/>
      <c r="HDI1" s="87"/>
      <c r="HDJ1" s="87"/>
      <c r="HDK1" s="87"/>
      <c r="HDL1" s="87"/>
      <c r="HDM1" s="87"/>
      <c r="HDN1" s="87"/>
      <c r="HDO1" s="87"/>
      <c r="HDP1" s="87"/>
      <c r="HDQ1" s="87"/>
      <c r="HDR1" s="87"/>
      <c r="HDS1" s="87"/>
      <c r="HDT1" s="87"/>
      <c r="HDU1" s="87"/>
      <c r="HDV1" s="87"/>
      <c r="HDW1" s="87"/>
      <c r="HDX1" s="87"/>
      <c r="HDY1" s="87"/>
      <c r="HDZ1" s="87"/>
      <c r="HEA1" s="87"/>
      <c r="HEB1" s="87"/>
      <c r="HEC1" s="87"/>
      <c r="HED1" s="87"/>
      <c r="HEE1" s="87"/>
      <c r="HEF1" s="87"/>
      <c r="HEG1" s="87"/>
      <c r="HEH1" s="87"/>
      <c r="HEI1" s="87"/>
      <c r="HEJ1" s="87"/>
      <c r="HEK1" s="87"/>
      <c r="HEL1" s="87"/>
      <c r="HEM1" s="87"/>
      <c r="HEN1" s="87"/>
      <c r="HEO1" s="87"/>
      <c r="HEP1" s="87"/>
      <c r="HEQ1" s="87"/>
      <c r="HER1" s="87"/>
      <c r="HES1" s="87"/>
      <c r="HET1" s="87"/>
      <c r="HEU1" s="87"/>
      <c r="HEV1" s="87"/>
      <c r="HEW1" s="87"/>
      <c r="HEX1" s="87"/>
      <c r="HEY1" s="87"/>
      <c r="HEZ1" s="87"/>
      <c r="HFA1" s="87"/>
      <c r="HFB1" s="87"/>
      <c r="HFC1" s="87"/>
      <c r="HFD1" s="87"/>
      <c r="HFE1" s="87"/>
      <c r="HFF1" s="87"/>
      <c r="HFG1" s="87"/>
      <c r="HFH1" s="87"/>
      <c r="HFI1" s="87"/>
      <c r="HFJ1" s="87"/>
      <c r="HFK1" s="87"/>
      <c r="HFL1" s="87"/>
      <c r="HFM1" s="87"/>
      <c r="HFN1" s="87"/>
      <c r="HFO1" s="87"/>
      <c r="HFP1" s="87"/>
      <c r="HFQ1" s="87"/>
      <c r="HFR1" s="87"/>
      <c r="HFS1" s="87"/>
      <c r="HFT1" s="87"/>
      <c r="HFU1" s="87"/>
      <c r="HFV1" s="87"/>
      <c r="HFW1" s="87"/>
      <c r="HFX1" s="87"/>
      <c r="HFY1" s="87"/>
      <c r="HFZ1" s="87"/>
      <c r="HGA1" s="87"/>
      <c r="HGB1" s="87"/>
      <c r="HGC1" s="87"/>
      <c r="HGD1" s="87"/>
      <c r="HGE1" s="87"/>
      <c r="HGF1" s="87"/>
      <c r="HGG1" s="87"/>
      <c r="HGH1" s="87"/>
      <c r="HGI1" s="87"/>
      <c r="HGJ1" s="87"/>
      <c r="HGK1" s="87"/>
      <c r="HGL1" s="87"/>
      <c r="HGM1" s="87"/>
      <c r="HGN1" s="87"/>
      <c r="HGO1" s="87"/>
      <c r="HGP1" s="87"/>
      <c r="HGQ1" s="87"/>
      <c r="HGR1" s="87"/>
      <c r="HGS1" s="87"/>
      <c r="HGT1" s="87"/>
      <c r="HGU1" s="87"/>
      <c r="HGV1" s="87"/>
      <c r="HGW1" s="87"/>
      <c r="HGX1" s="87"/>
      <c r="HGY1" s="87"/>
      <c r="HGZ1" s="87"/>
      <c r="HHA1" s="87"/>
      <c r="HHB1" s="87"/>
      <c r="HHC1" s="87"/>
      <c r="HHD1" s="87"/>
      <c r="HHE1" s="87"/>
      <c r="HHF1" s="87"/>
      <c r="HHG1" s="87"/>
      <c r="HHH1" s="87"/>
      <c r="HHI1" s="87"/>
      <c r="HHJ1" s="87"/>
      <c r="HHK1" s="87"/>
      <c r="HHL1" s="87"/>
      <c r="HHM1" s="87"/>
      <c r="HHN1" s="87"/>
      <c r="HHO1" s="87"/>
      <c r="HHP1" s="87"/>
      <c r="HHQ1" s="87"/>
      <c r="HHR1" s="87"/>
      <c r="HHS1" s="87"/>
      <c r="HHT1" s="87"/>
      <c r="HHU1" s="87"/>
      <c r="HHV1" s="87"/>
      <c r="HHW1" s="87"/>
      <c r="HHX1" s="87"/>
      <c r="HHY1" s="87"/>
      <c r="HHZ1" s="87"/>
      <c r="HIA1" s="87"/>
      <c r="HIB1" s="87"/>
      <c r="HIC1" s="87"/>
      <c r="HID1" s="87"/>
      <c r="HIE1" s="87"/>
      <c r="HIF1" s="87"/>
      <c r="HIG1" s="87"/>
      <c r="HIH1" s="87"/>
      <c r="HII1" s="87"/>
      <c r="HIJ1" s="87"/>
      <c r="HIK1" s="87"/>
      <c r="HIL1" s="87"/>
      <c r="HIM1" s="87"/>
      <c r="HIN1" s="87"/>
      <c r="HIO1" s="87"/>
      <c r="HIP1" s="87"/>
      <c r="HIQ1" s="87"/>
      <c r="HIR1" s="87"/>
      <c r="HIS1" s="87"/>
      <c r="HIT1" s="87"/>
      <c r="HIU1" s="87"/>
      <c r="HIV1" s="87"/>
      <c r="HIW1" s="87"/>
      <c r="HIX1" s="87"/>
      <c r="HIY1" s="87"/>
      <c r="HIZ1" s="87"/>
      <c r="HJA1" s="87"/>
      <c r="HJB1" s="87"/>
      <c r="HJC1" s="87"/>
      <c r="HJD1" s="87"/>
      <c r="HJE1" s="87"/>
      <c r="HJF1" s="87"/>
      <c r="HJG1" s="87"/>
      <c r="HJH1" s="87"/>
      <c r="HJI1" s="87"/>
      <c r="HJJ1" s="87"/>
      <c r="HJK1" s="87"/>
      <c r="HJL1" s="87"/>
      <c r="HJM1" s="87"/>
      <c r="HJN1" s="87"/>
      <c r="HJO1" s="87"/>
      <c r="HJP1" s="87"/>
      <c r="HJQ1" s="87"/>
      <c r="HJR1" s="87"/>
      <c r="HJS1" s="87"/>
      <c r="HJT1" s="87"/>
      <c r="HJU1" s="87"/>
      <c r="HJV1" s="87"/>
      <c r="HJW1" s="87"/>
      <c r="HJX1" s="87"/>
      <c r="HJY1" s="87"/>
      <c r="HJZ1" s="87"/>
      <c r="HKA1" s="87"/>
      <c r="HKB1" s="87"/>
      <c r="HKC1" s="87"/>
      <c r="HKD1" s="87"/>
      <c r="HKE1" s="87"/>
      <c r="HKF1" s="87"/>
      <c r="HKG1" s="87"/>
      <c r="HKH1" s="87"/>
      <c r="HKI1" s="87"/>
      <c r="HKJ1" s="87"/>
      <c r="HKK1" s="87"/>
      <c r="HKL1" s="87"/>
      <c r="HKM1" s="87"/>
      <c r="HKN1" s="87"/>
      <c r="HKO1" s="87"/>
      <c r="HKP1" s="87"/>
      <c r="HKQ1" s="87"/>
      <c r="HKR1" s="87"/>
      <c r="HKS1" s="87"/>
      <c r="HKT1" s="87"/>
      <c r="HKU1" s="87"/>
      <c r="HKV1" s="87"/>
      <c r="HKW1" s="87"/>
      <c r="HKX1" s="87"/>
      <c r="HKY1" s="87"/>
      <c r="HKZ1" s="87"/>
      <c r="HLA1" s="87"/>
      <c r="HLB1" s="87"/>
      <c r="HLC1" s="87"/>
      <c r="HLD1" s="87"/>
      <c r="HLE1" s="87"/>
      <c r="HLF1" s="87"/>
      <c r="HLG1" s="87"/>
      <c r="HLH1" s="87"/>
      <c r="HLI1" s="87"/>
      <c r="HLJ1" s="87"/>
      <c r="HLK1" s="87"/>
      <c r="HLL1" s="87"/>
      <c r="HLM1" s="87"/>
      <c r="HLN1" s="87"/>
      <c r="HLO1" s="87"/>
      <c r="HLP1" s="87"/>
      <c r="HLQ1" s="87"/>
      <c r="HLR1" s="87"/>
      <c r="HLS1" s="87"/>
      <c r="HLT1" s="87"/>
      <c r="HLU1" s="87"/>
      <c r="HLV1" s="87"/>
      <c r="HLW1" s="87"/>
      <c r="HLX1" s="87"/>
      <c r="HLY1" s="87"/>
      <c r="HLZ1" s="87"/>
      <c r="HMA1" s="87"/>
      <c r="HMB1" s="87"/>
      <c r="HMC1" s="87"/>
      <c r="HMD1" s="87"/>
      <c r="HME1" s="87"/>
      <c r="HMF1" s="87"/>
      <c r="HMG1" s="87"/>
      <c r="HMH1" s="87"/>
      <c r="HMI1" s="87"/>
      <c r="HMJ1" s="87"/>
      <c r="HMK1" s="87"/>
      <c r="HML1" s="87"/>
      <c r="HMM1" s="87"/>
      <c r="HMN1" s="87"/>
      <c r="HMO1" s="87"/>
      <c r="HMP1" s="87"/>
      <c r="HMQ1" s="87"/>
      <c r="HMR1" s="87"/>
      <c r="HMS1" s="87"/>
      <c r="HMT1" s="87"/>
      <c r="HMU1" s="87"/>
      <c r="HMV1" s="87"/>
      <c r="HMW1" s="87"/>
      <c r="HMX1" s="87"/>
      <c r="HMY1" s="87"/>
      <c r="HMZ1" s="87"/>
      <c r="HNA1" s="87"/>
      <c r="HNB1" s="87"/>
      <c r="HNC1" s="87"/>
      <c r="HND1" s="87"/>
      <c r="HNE1" s="87"/>
      <c r="HNF1" s="87"/>
      <c r="HNG1" s="87"/>
      <c r="HNH1" s="87"/>
      <c r="HNI1" s="87"/>
      <c r="HNJ1" s="87"/>
      <c r="HNK1" s="87"/>
      <c r="HNL1" s="87"/>
      <c r="HNM1" s="87"/>
      <c r="HNN1" s="87"/>
      <c r="HNO1" s="87"/>
      <c r="HNP1" s="87"/>
      <c r="HNQ1" s="87"/>
      <c r="HNR1" s="87"/>
      <c r="HNS1" s="87"/>
      <c r="HNT1" s="87"/>
      <c r="HNU1" s="87"/>
      <c r="HNV1" s="87"/>
      <c r="HNW1" s="87"/>
      <c r="HNX1" s="87"/>
      <c r="HNY1" s="87"/>
      <c r="HNZ1" s="87"/>
      <c r="HOA1" s="87"/>
      <c r="HOB1" s="87"/>
      <c r="HOC1" s="87"/>
      <c r="HOD1" s="87"/>
      <c r="HOE1" s="87"/>
      <c r="HOF1" s="87"/>
      <c r="HOG1" s="87"/>
      <c r="HOH1" s="87"/>
      <c r="HOI1" s="87"/>
      <c r="HOJ1" s="87"/>
      <c r="HOK1" s="87"/>
      <c r="HOL1" s="87"/>
      <c r="HOM1" s="87"/>
      <c r="HON1" s="87"/>
      <c r="HOO1" s="87"/>
      <c r="HOP1" s="87"/>
      <c r="HOQ1" s="87"/>
      <c r="HOR1" s="87"/>
      <c r="HOS1" s="87"/>
      <c r="HOT1" s="87"/>
      <c r="HOU1" s="87"/>
      <c r="HOV1" s="87"/>
      <c r="HOW1" s="87"/>
      <c r="HOX1" s="87"/>
      <c r="HOY1" s="87"/>
      <c r="HOZ1" s="87"/>
      <c r="HPA1" s="87"/>
      <c r="HPB1" s="87"/>
      <c r="HPC1" s="87"/>
      <c r="HPD1" s="87"/>
      <c r="HPE1" s="87"/>
      <c r="HPF1" s="87"/>
      <c r="HPG1" s="87"/>
      <c r="HPH1" s="87"/>
      <c r="HPI1" s="87"/>
      <c r="HPJ1" s="87"/>
      <c r="HPK1" s="87"/>
      <c r="HPL1" s="87"/>
      <c r="HPM1" s="87"/>
      <c r="HPN1" s="87"/>
      <c r="HPO1" s="87"/>
      <c r="HPP1" s="87"/>
      <c r="HPQ1" s="87"/>
      <c r="HPR1" s="87"/>
      <c r="HPS1" s="87"/>
      <c r="HPT1" s="87"/>
      <c r="HPU1" s="87"/>
      <c r="HPV1" s="87"/>
      <c r="HPW1" s="87"/>
      <c r="HPX1" s="87"/>
      <c r="HPY1" s="87"/>
      <c r="HPZ1" s="87"/>
      <c r="HQA1" s="87"/>
      <c r="HQB1" s="87"/>
      <c r="HQC1" s="87"/>
      <c r="HQD1" s="87"/>
      <c r="HQE1" s="87"/>
      <c r="HQF1" s="87"/>
      <c r="HQG1" s="87"/>
      <c r="HQH1" s="87"/>
      <c r="HQI1" s="87"/>
      <c r="HQJ1" s="87"/>
      <c r="HQK1" s="87"/>
      <c r="HQL1" s="87"/>
      <c r="HQM1" s="87"/>
      <c r="HQN1" s="87"/>
      <c r="HQO1" s="87"/>
      <c r="HQP1" s="87"/>
      <c r="HQQ1" s="87"/>
      <c r="HQR1" s="87"/>
      <c r="HQS1" s="87"/>
      <c r="HQT1" s="87"/>
      <c r="HQU1" s="87"/>
      <c r="HQV1" s="87"/>
      <c r="HQW1" s="87"/>
      <c r="HQX1" s="87"/>
      <c r="HQY1" s="87"/>
      <c r="HQZ1" s="87"/>
      <c r="HRA1" s="87"/>
      <c r="HRB1" s="87"/>
      <c r="HRC1" s="87"/>
      <c r="HRD1" s="87"/>
      <c r="HRE1" s="87"/>
      <c r="HRF1" s="87"/>
      <c r="HRG1" s="87"/>
      <c r="HRH1" s="87"/>
      <c r="HRI1" s="87"/>
      <c r="HRJ1" s="87"/>
      <c r="HRK1" s="87"/>
      <c r="HRL1" s="87"/>
      <c r="HRM1" s="87"/>
      <c r="HRN1" s="87"/>
      <c r="HRO1" s="87"/>
      <c r="HRP1" s="87"/>
      <c r="HRQ1" s="87"/>
      <c r="HRR1" s="87"/>
      <c r="HRS1" s="87"/>
      <c r="HRT1" s="87"/>
      <c r="HRU1" s="87"/>
      <c r="HRV1" s="87"/>
      <c r="HRW1" s="87"/>
      <c r="HRX1" s="87"/>
      <c r="HRY1" s="87"/>
      <c r="HRZ1" s="87"/>
      <c r="HSA1" s="87"/>
      <c r="HSB1" s="87"/>
      <c r="HSC1" s="87"/>
      <c r="HSD1" s="87"/>
      <c r="HSE1" s="87"/>
      <c r="HSF1" s="87"/>
      <c r="HSG1" s="87"/>
      <c r="HSH1" s="87"/>
      <c r="HSI1" s="87"/>
      <c r="HSJ1" s="87"/>
      <c r="HSK1" s="87"/>
      <c r="HSL1" s="87"/>
      <c r="HSM1" s="87"/>
      <c r="HSN1" s="87"/>
      <c r="HSO1" s="87"/>
      <c r="HSP1" s="87"/>
      <c r="HSQ1" s="87"/>
      <c r="HSR1" s="87"/>
      <c r="HSS1" s="87"/>
      <c r="HST1" s="87"/>
      <c r="HSU1" s="87"/>
      <c r="HSV1" s="87"/>
      <c r="HSW1" s="87"/>
      <c r="HSX1" s="87"/>
      <c r="HSY1" s="87"/>
      <c r="HSZ1" s="87"/>
      <c r="HTA1" s="87"/>
      <c r="HTB1" s="87"/>
      <c r="HTC1" s="87"/>
      <c r="HTD1" s="87"/>
      <c r="HTE1" s="87"/>
      <c r="HTF1" s="87"/>
      <c r="HTG1" s="87"/>
      <c r="HTH1" s="87"/>
      <c r="HTI1" s="87"/>
      <c r="HTJ1" s="87"/>
      <c r="HTK1" s="87"/>
      <c r="HTL1" s="87"/>
      <c r="HTM1" s="87"/>
      <c r="HTN1" s="87"/>
      <c r="HTO1" s="87"/>
      <c r="HTP1" s="87"/>
      <c r="HTQ1" s="87"/>
      <c r="HTR1" s="87"/>
      <c r="HTS1" s="87"/>
      <c r="HTT1" s="87"/>
      <c r="HTU1" s="87"/>
      <c r="HTV1" s="87"/>
      <c r="HTW1" s="87"/>
      <c r="HTX1" s="87"/>
      <c r="HTY1" s="87"/>
      <c r="HTZ1" s="87"/>
      <c r="HUA1" s="87"/>
      <c r="HUB1" s="87"/>
      <c r="HUC1" s="87"/>
      <c r="HUD1" s="87"/>
      <c r="HUE1" s="87"/>
      <c r="HUF1" s="87"/>
      <c r="HUG1" s="87"/>
      <c r="HUH1" s="87"/>
      <c r="HUI1" s="87"/>
      <c r="HUJ1" s="87"/>
      <c r="HUK1" s="87"/>
      <c r="HUL1" s="87"/>
      <c r="HUM1" s="87"/>
      <c r="HUN1" s="87"/>
      <c r="HUO1" s="87"/>
      <c r="HUP1" s="87"/>
      <c r="HUQ1" s="87"/>
      <c r="HUR1" s="87"/>
      <c r="HUS1" s="87"/>
      <c r="HUT1" s="87"/>
      <c r="HUU1" s="87"/>
      <c r="HUV1" s="87"/>
      <c r="HUW1" s="87"/>
      <c r="HUX1" s="87"/>
      <c r="HUY1" s="87"/>
      <c r="HUZ1" s="87"/>
      <c r="HVA1" s="87"/>
      <c r="HVB1" s="87"/>
      <c r="HVC1" s="87"/>
      <c r="HVD1" s="87"/>
      <c r="HVE1" s="87"/>
      <c r="HVF1" s="87"/>
      <c r="HVG1" s="87"/>
      <c r="HVH1" s="87"/>
      <c r="HVI1" s="87"/>
      <c r="HVJ1" s="87"/>
      <c r="HVK1" s="87"/>
      <c r="HVL1" s="87"/>
      <c r="HVM1" s="87"/>
      <c r="HVN1" s="87"/>
      <c r="HVO1" s="87"/>
      <c r="HVP1" s="87"/>
      <c r="HVQ1" s="87"/>
      <c r="HVR1" s="87"/>
      <c r="HVS1" s="87"/>
      <c r="HVT1" s="87"/>
      <c r="HVU1" s="87"/>
      <c r="HVV1" s="87"/>
      <c r="HVW1" s="87"/>
      <c r="HVX1" s="87"/>
      <c r="HVY1" s="87"/>
      <c r="HVZ1" s="87"/>
      <c r="HWA1" s="87"/>
      <c r="HWB1" s="87"/>
      <c r="HWC1" s="87"/>
      <c r="HWD1" s="87"/>
      <c r="HWE1" s="87"/>
      <c r="HWF1" s="87"/>
      <c r="HWG1" s="87"/>
      <c r="HWH1" s="87"/>
      <c r="HWI1" s="87"/>
      <c r="HWJ1" s="87"/>
      <c r="HWK1" s="87"/>
      <c r="HWL1" s="87"/>
      <c r="HWM1" s="87"/>
      <c r="HWN1" s="87"/>
      <c r="HWO1" s="87"/>
      <c r="HWP1" s="87"/>
      <c r="HWQ1" s="87"/>
      <c r="HWR1" s="87"/>
      <c r="HWS1" s="87"/>
      <c r="HWT1" s="87"/>
      <c r="HWU1" s="87"/>
      <c r="HWV1" s="87"/>
      <c r="HWW1" s="87"/>
      <c r="HWX1" s="87"/>
      <c r="HWY1" s="87"/>
      <c r="HWZ1" s="87"/>
      <c r="HXA1" s="87"/>
      <c r="HXB1" s="87"/>
      <c r="HXC1" s="87"/>
      <c r="HXD1" s="87"/>
      <c r="HXE1" s="87"/>
      <c r="HXF1" s="87"/>
      <c r="HXG1" s="87"/>
      <c r="HXH1" s="87"/>
      <c r="HXI1" s="87"/>
      <c r="HXJ1" s="87"/>
      <c r="HXK1" s="87"/>
      <c r="HXL1" s="87"/>
      <c r="HXM1" s="87"/>
      <c r="HXN1" s="87"/>
      <c r="HXO1" s="87"/>
      <c r="HXP1" s="87"/>
      <c r="HXQ1" s="87"/>
      <c r="HXR1" s="87"/>
      <c r="HXS1" s="87"/>
      <c r="HXT1" s="87"/>
      <c r="HXU1" s="87"/>
      <c r="HXV1" s="87"/>
      <c r="HXW1" s="87"/>
      <c r="HXX1" s="87"/>
      <c r="HXY1" s="87"/>
      <c r="HXZ1" s="87"/>
      <c r="HYA1" s="87"/>
      <c r="HYB1" s="87"/>
      <c r="HYC1" s="87"/>
      <c r="HYD1" s="87"/>
      <c r="HYE1" s="87"/>
      <c r="HYF1" s="87"/>
      <c r="HYG1" s="87"/>
      <c r="HYH1" s="87"/>
      <c r="HYI1" s="87"/>
      <c r="HYJ1" s="87"/>
      <c r="HYK1" s="87"/>
      <c r="HYL1" s="87"/>
      <c r="HYM1" s="87"/>
      <c r="HYN1" s="87"/>
      <c r="HYO1" s="87"/>
      <c r="HYP1" s="87"/>
      <c r="HYQ1" s="87"/>
      <c r="HYR1" s="87"/>
      <c r="HYS1" s="87"/>
      <c r="HYT1" s="87"/>
      <c r="HYU1" s="87"/>
      <c r="HYV1" s="87"/>
      <c r="HYW1" s="87"/>
      <c r="HYX1" s="87"/>
      <c r="HYY1" s="87"/>
      <c r="HYZ1" s="87"/>
      <c r="HZA1" s="87"/>
      <c r="HZB1" s="87"/>
      <c r="HZC1" s="87"/>
      <c r="HZD1" s="87"/>
      <c r="HZE1" s="87"/>
      <c r="HZF1" s="87"/>
      <c r="HZG1" s="87"/>
      <c r="HZH1" s="87"/>
      <c r="HZI1" s="87"/>
      <c r="HZJ1" s="87"/>
      <c r="HZK1" s="87"/>
      <c r="HZL1" s="87"/>
      <c r="HZM1" s="87"/>
      <c r="HZN1" s="87"/>
      <c r="HZO1" s="87"/>
      <c r="HZP1" s="87"/>
      <c r="HZQ1" s="87"/>
      <c r="HZR1" s="87"/>
      <c r="HZS1" s="87"/>
      <c r="HZT1" s="87"/>
      <c r="HZU1" s="87"/>
      <c r="HZV1" s="87"/>
      <c r="HZW1" s="87"/>
      <c r="HZX1" s="87"/>
      <c r="HZY1" s="87"/>
      <c r="HZZ1" s="87"/>
      <c r="IAA1" s="87"/>
      <c r="IAB1" s="87"/>
      <c r="IAC1" s="87"/>
      <c r="IAD1" s="87"/>
      <c r="IAE1" s="87"/>
      <c r="IAF1" s="87"/>
      <c r="IAG1" s="87"/>
      <c r="IAH1" s="87"/>
      <c r="IAI1" s="87"/>
      <c r="IAJ1" s="87"/>
      <c r="IAK1" s="87"/>
      <c r="IAL1" s="87"/>
      <c r="IAM1" s="87"/>
      <c r="IAN1" s="87"/>
      <c r="IAO1" s="87"/>
      <c r="IAP1" s="87"/>
      <c r="IAQ1" s="87"/>
      <c r="IAR1" s="87"/>
      <c r="IAS1" s="87"/>
      <c r="IAT1" s="87"/>
      <c r="IAU1" s="87"/>
      <c r="IAV1" s="87"/>
      <c r="IAW1" s="87"/>
      <c r="IAX1" s="87"/>
      <c r="IAY1" s="87"/>
      <c r="IAZ1" s="87"/>
      <c r="IBA1" s="87"/>
      <c r="IBB1" s="87"/>
      <c r="IBC1" s="87"/>
      <c r="IBD1" s="87"/>
      <c r="IBE1" s="87"/>
      <c r="IBF1" s="87"/>
      <c r="IBG1" s="87"/>
      <c r="IBH1" s="87"/>
      <c r="IBI1" s="87"/>
      <c r="IBJ1" s="87"/>
      <c r="IBK1" s="87"/>
      <c r="IBL1" s="87"/>
      <c r="IBM1" s="87"/>
      <c r="IBN1" s="87"/>
      <c r="IBO1" s="87"/>
      <c r="IBP1" s="87"/>
      <c r="IBQ1" s="87"/>
      <c r="IBR1" s="87"/>
      <c r="IBS1" s="87"/>
      <c r="IBT1" s="87"/>
      <c r="IBU1" s="87"/>
      <c r="IBV1" s="87"/>
      <c r="IBW1" s="87"/>
      <c r="IBX1" s="87"/>
      <c r="IBY1" s="87"/>
      <c r="IBZ1" s="87"/>
      <c r="ICA1" s="87"/>
      <c r="ICB1" s="87"/>
      <c r="ICC1" s="87"/>
      <c r="ICD1" s="87"/>
      <c r="ICE1" s="87"/>
      <c r="ICF1" s="87"/>
      <c r="ICG1" s="87"/>
      <c r="ICH1" s="87"/>
      <c r="ICI1" s="87"/>
      <c r="ICJ1" s="87"/>
      <c r="ICK1" s="87"/>
      <c r="ICL1" s="87"/>
      <c r="ICM1" s="87"/>
      <c r="ICN1" s="87"/>
      <c r="ICO1" s="87"/>
      <c r="ICP1" s="87"/>
      <c r="ICQ1" s="87"/>
      <c r="ICR1" s="87"/>
      <c r="ICS1" s="87"/>
      <c r="ICT1" s="87"/>
      <c r="ICU1" s="87"/>
      <c r="ICV1" s="87"/>
      <c r="ICW1" s="87"/>
      <c r="ICX1" s="87"/>
      <c r="ICY1" s="87"/>
      <c r="ICZ1" s="87"/>
      <c r="IDA1" s="87"/>
      <c r="IDB1" s="87"/>
      <c r="IDC1" s="87"/>
      <c r="IDD1" s="87"/>
      <c r="IDE1" s="87"/>
      <c r="IDF1" s="87"/>
      <c r="IDG1" s="87"/>
      <c r="IDH1" s="87"/>
      <c r="IDI1" s="87"/>
      <c r="IDJ1" s="87"/>
      <c r="IDK1" s="87"/>
      <c r="IDL1" s="87"/>
      <c r="IDM1" s="87"/>
      <c r="IDN1" s="87"/>
      <c r="IDO1" s="87"/>
      <c r="IDP1" s="87"/>
      <c r="IDQ1" s="87"/>
      <c r="IDR1" s="87"/>
      <c r="IDS1" s="87"/>
      <c r="IDT1" s="87"/>
      <c r="IDU1" s="87"/>
      <c r="IDV1" s="87"/>
      <c r="IDW1" s="87"/>
      <c r="IDX1" s="87"/>
      <c r="IDY1" s="87"/>
      <c r="IDZ1" s="87"/>
      <c r="IEA1" s="87"/>
      <c r="IEB1" s="87"/>
      <c r="IEC1" s="87"/>
      <c r="IED1" s="87"/>
      <c r="IEE1" s="87"/>
      <c r="IEF1" s="87"/>
      <c r="IEG1" s="87"/>
      <c r="IEH1" s="87"/>
      <c r="IEI1" s="87"/>
      <c r="IEJ1" s="87"/>
      <c r="IEK1" s="87"/>
      <c r="IEL1" s="87"/>
      <c r="IEM1" s="87"/>
      <c r="IEN1" s="87"/>
      <c r="IEO1" s="87"/>
      <c r="IEP1" s="87"/>
      <c r="IEQ1" s="87"/>
      <c r="IER1" s="87"/>
      <c r="IES1" s="87"/>
      <c r="IET1" s="87"/>
      <c r="IEU1" s="87"/>
      <c r="IEV1" s="87"/>
      <c r="IEW1" s="87"/>
      <c r="IEX1" s="87"/>
      <c r="IEY1" s="87"/>
      <c r="IEZ1" s="87"/>
      <c r="IFA1" s="87"/>
      <c r="IFB1" s="87"/>
      <c r="IFC1" s="87"/>
      <c r="IFD1" s="87"/>
      <c r="IFE1" s="87"/>
      <c r="IFF1" s="87"/>
      <c r="IFG1" s="87"/>
      <c r="IFH1" s="87"/>
      <c r="IFI1" s="87"/>
      <c r="IFJ1" s="87"/>
      <c r="IFK1" s="87"/>
      <c r="IFL1" s="87"/>
      <c r="IFM1" s="87"/>
      <c r="IFN1" s="87"/>
      <c r="IFO1" s="87"/>
      <c r="IFP1" s="87"/>
      <c r="IFQ1" s="87"/>
      <c r="IFR1" s="87"/>
      <c r="IFS1" s="87"/>
      <c r="IFT1" s="87"/>
      <c r="IFU1" s="87"/>
      <c r="IFV1" s="87"/>
      <c r="IFW1" s="87"/>
      <c r="IFX1" s="87"/>
      <c r="IFY1" s="87"/>
      <c r="IFZ1" s="87"/>
      <c r="IGA1" s="87"/>
      <c r="IGB1" s="87"/>
      <c r="IGC1" s="87"/>
      <c r="IGD1" s="87"/>
      <c r="IGE1" s="87"/>
      <c r="IGF1" s="87"/>
      <c r="IGG1" s="87"/>
      <c r="IGH1" s="87"/>
      <c r="IGI1" s="87"/>
      <c r="IGJ1" s="87"/>
      <c r="IGK1" s="87"/>
      <c r="IGL1" s="87"/>
      <c r="IGM1" s="87"/>
      <c r="IGN1" s="87"/>
      <c r="IGO1" s="87"/>
      <c r="IGP1" s="87"/>
      <c r="IGQ1" s="87"/>
      <c r="IGR1" s="87"/>
      <c r="IGS1" s="87"/>
      <c r="IGT1" s="87"/>
      <c r="IGU1" s="87"/>
      <c r="IGV1" s="87"/>
      <c r="IGW1" s="87"/>
      <c r="IGX1" s="87"/>
      <c r="IGY1" s="87"/>
      <c r="IGZ1" s="87"/>
      <c r="IHA1" s="87"/>
      <c r="IHB1" s="87"/>
      <c r="IHC1" s="87"/>
      <c r="IHD1" s="87"/>
      <c r="IHE1" s="87"/>
      <c r="IHF1" s="87"/>
      <c r="IHG1" s="87"/>
      <c r="IHH1" s="87"/>
      <c r="IHI1" s="87"/>
      <c r="IHJ1" s="87"/>
      <c r="IHK1" s="87"/>
      <c r="IHL1" s="87"/>
      <c r="IHM1" s="87"/>
      <c r="IHN1" s="87"/>
      <c r="IHO1" s="87"/>
      <c r="IHP1" s="87"/>
      <c r="IHQ1" s="87"/>
      <c r="IHR1" s="87"/>
      <c r="IHS1" s="87"/>
      <c r="IHT1" s="87"/>
      <c r="IHU1" s="87"/>
      <c r="IHV1" s="87"/>
      <c r="IHW1" s="87"/>
      <c r="IHX1" s="87"/>
      <c r="IHY1" s="87"/>
      <c r="IHZ1" s="87"/>
      <c r="IIA1" s="87"/>
      <c r="IIB1" s="87"/>
      <c r="IIC1" s="87"/>
      <c r="IID1" s="87"/>
      <c r="IIE1" s="87"/>
      <c r="IIF1" s="87"/>
      <c r="IIG1" s="87"/>
      <c r="IIH1" s="87"/>
      <c r="III1" s="87"/>
      <c r="IIJ1" s="87"/>
      <c r="IIK1" s="87"/>
      <c r="IIL1" s="87"/>
      <c r="IIM1" s="87"/>
      <c r="IIN1" s="87"/>
      <c r="IIO1" s="87"/>
      <c r="IIP1" s="87"/>
      <c r="IIQ1" s="87"/>
      <c r="IIR1" s="87"/>
      <c r="IIS1" s="87"/>
      <c r="IIT1" s="87"/>
      <c r="IIU1" s="87"/>
      <c r="IIV1" s="87"/>
      <c r="IIW1" s="87"/>
      <c r="IIX1" s="87"/>
      <c r="IIY1" s="87"/>
      <c r="IIZ1" s="87"/>
      <c r="IJA1" s="87"/>
      <c r="IJB1" s="87"/>
      <c r="IJC1" s="87"/>
      <c r="IJD1" s="87"/>
      <c r="IJE1" s="87"/>
      <c r="IJF1" s="87"/>
      <c r="IJG1" s="87"/>
      <c r="IJH1" s="87"/>
      <c r="IJI1" s="87"/>
      <c r="IJJ1" s="87"/>
      <c r="IJK1" s="87"/>
      <c r="IJL1" s="87"/>
      <c r="IJM1" s="87"/>
      <c r="IJN1" s="87"/>
      <c r="IJO1" s="87"/>
      <c r="IJP1" s="87"/>
      <c r="IJQ1" s="87"/>
      <c r="IJR1" s="87"/>
      <c r="IJS1" s="87"/>
      <c r="IJT1" s="87"/>
      <c r="IJU1" s="87"/>
      <c r="IJV1" s="87"/>
      <c r="IJW1" s="87"/>
      <c r="IJX1" s="87"/>
      <c r="IJY1" s="87"/>
      <c r="IJZ1" s="87"/>
      <c r="IKA1" s="87"/>
      <c r="IKB1" s="87"/>
      <c r="IKC1" s="87"/>
      <c r="IKD1" s="87"/>
      <c r="IKE1" s="87"/>
      <c r="IKF1" s="87"/>
      <c r="IKG1" s="87"/>
      <c r="IKH1" s="87"/>
      <c r="IKI1" s="87"/>
      <c r="IKJ1" s="87"/>
      <c r="IKK1" s="87"/>
      <c r="IKL1" s="87"/>
      <c r="IKM1" s="87"/>
      <c r="IKN1" s="87"/>
      <c r="IKO1" s="87"/>
      <c r="IKP1" s="87"/>
      <c r="IKQ1" s="87"/>
      <c r="IKR1" s="87"/>
      <c r="IKS1" s="87"/>
      <c r="IKT1" s="87"/>
      <c r="IKU1" s="87"/>
      <c r="IKV1" s="87"/>
      <c r="IKW1" s="87"/>
      <c r="IKX1" s="87"/>
      <c r="IKY1" s="87"/>
      <c r="IKZ1" s="87"/>
      <c r="ILA1" s="87"/>
      <c r="ILB1" s="87"/>
      <c r="ILC1" s="87"/>
      <c r="ILD1" s="87"/>
      <c r="ILE1" s="87"/>
      <c r="ILF1" s="87"/>
      <c r="ILG1" s="87"/>
      <c r="ILH1" s="87"/>
      <c r="ILI1" s="87"/>
      <c r="ILJ1" s="87"/>
      <c r="ILK1" s="87"/>
      <c r="ILL1" s="87"/>
      <c r="ILM1" s="87"/>
      <c r="ILN1" s="87"/>
      <c r="ILO1" s="87"/>
      <c r="ILP1" s="87"/>
      <c r="ILQ1" s="87"/>
      <c r="ILR1" s="87"/>
      <c r="ILS1" s="87"/>
      <c r="ILT1" s="87"/>
      <c r="ILU1" s="87"/>
      <c r="ILV1" s="87"/>
      <c r="ILW1" s="87"/>
      <c r="ILX1" s="87"/>
      <c r="ILY1" s="87"/>
      <c r="ILZ1" s="87"/>
      <c r="IMA1" s="87"/>
      <c r="IMB1" s="87"/>
      <c r="IMC1" s="87"/>
      <c r="IMD1" s="87"/>
      <c r="IME1" s="87"/>
      <c r="IMF1" s="87"/>
      <c r="IMG1" s="87"/>
      <c r="IMH1" s="87"/>
      <c r="IMI1" s="87"/>
      <c r="IMJ1" s="87"/>
      <c r="IMK1" s="87"/>
      <c r="IML1" s="87"/>
      <c r="IMM1" s="87"/>
      <c r="IMN1" s="87"/>
      <c r="IMO1" s="87"/>
      <c r="IMP1" s="87"/>
      <c r="IMQ1" s="87"/>
      <c r="IMR1" s="87"/>
      <c r="IMS1" s="87"/>
      <c r="IMT1" s="87"/>
      <c r="IMU1" s="87"/>
      <c r="IMV1" s="87"/>
      <c r="IMW1" s="87"/>
      <c r="IMX1" s="87"/>
      <c r="IMY1" s="87"/>
      <c r="IMZ1" s="87"/>
      <c r="INA1" s="87"/>
      <c r="INB1" s="87"/>
      <c r="INC1" s="87"/>
      <c r="IND1" s="87"/>
      <c r="INE1" s="87"/>
      <c r="INF1" s="87"/>
      <c r="ING1" s="87"/>
      <c r="INH1" s="87"/>
      <c r="INI1" s="87"/>
      <c r="INJ1" s="87"/>
      <c r="INK1" s="87"/>
      <c r="INL1" s="87"/>
      <c r="INM1" s="87"/>
      <c r="INN1" s="87"/>
      <c r="INO1" s="87"/>
      <c r="INP1" s="87"/>
      <c r="INQ1" s="87"/>
      <c r="INR1" s="87"/>
      <c r="INS1" s="87"/>
      <c r="INT1" s="87"/>
      <c r="INU1" s="87"/>
      <c r="INV1" s="87"/>
      <c r="INW1" s="87"/>
      <c r="INX1" s="87"/>
      <c r="INY1" s="87"/>
      <c r="INZ1" s="87"/>
      <c r="IOA1" s="87"/>
      <c r="IOB1" s="87"/>
      <c r="IOC1" s="87"/>
      <c r="IOD1" s="87"/>
      <c r="IOE1" s="87"/>
      <c r="IOF1" s="87"/>
      <c r="IOG1" s="87"/>
      <c r="IOH1" s="87"/>
      <c r="IOI1" s="87"/>
      <c r="IOJ1" s="87"/>
      <c r="IOK1" s="87"/>
      <c r="IOL1" s="87"/>
      <c r="IOM1" s="87"/>
      <c r="ION1" s="87"/>
      <c r="IOO1" s="87"/>
      <c r="IOP1" s="87"/>
      <c r="IOQ1" s="87"/>
      <c r="IOR1" s="87"/>
      <c r="IOS1" s="87"/>
      <c r="IOT1" s="87"/>
      <c r="IOU1" s="87"/>
      <c r="IOV1" s="87"/>
      <c r="IOW1" s="87"/>
      <c r="IOX1" s="87"/>
      <c r="IOY1" s="87"/>
      <c r="IOZ1" s="87"/>
      <c r="IPA1" s="87"/>
      <c r="IPB1" s="87"/>
      <c r="IPC1" s="87"/>
      <c r="IPD1" s="87"/>
      <c r="IPE1" s="87"/>
      <c r="IPF1" s="87"/>
      <c r="IPG1" s="87"/>
      <c r="IPH1" s="87"/>
      <c r="IPI1" s="87"/>
      <c r="IPJ1" s="87"/>
      <c r="IPK1" s="87"/>
      <c r="IPL1" s="87"/>
      <c r="IPM1" s="87"/>
      <c r="IPN1" s="87"/>
      <c r="IPO1" s="87"/>
      <c r="IPP1" s="87"/>
      <c r="IPQ1" s="87"/>
      <c r="IPR1" s="87"/>
      <c r="IPS1" s="87"/>
      <c r="IPT1" s="87"/>
      <c r="IPU1" s="87"/>
      <c r="IPV1" s="87"/>
      <c r="IPW1" s="87"/>
      <c r="IPX1" s="87"/>
      <c r="IPY1" s="87"/>
      <c r="IPZ1" s="87"/>
      <c r="IQA1" s="87"/>
      <c r="IQB1" s="87"/>
      <c r="IQC1" s="87"/>
      <c r="IQD1" s="87"/>
      <c r="IQE1" s="87"/>
      <c r="IQF1" s="87"/>
      <c r="IQG1" s="87"/>
      <c r="IQH1" s="87"/>
      <c r="IQI1" s="87"/>
      <c r="IQJ1" s="87"/>
      <c r="IQK1" s="87"/>
      <c r="IQL1" s="87"/>
      <c r="IQM1" s="87"/>
      <c r="IQN1" s="87"/>
      <c r="IQO1" s="87"/>
      <c r="IQP1" s="87"/>
      <c r="IQQ1" s="87"/>
      <c r="IQR1" s="87"/>
      <c r="IQS1" s="87"/>
      <c r="IQT1" s="87"/>
      <c r="IQU1" s="87"/>
      <c r="IQV1" s="87"/>
      <c r="IQW1" s="87"/>
      <c r="IQX1" s="87"/>
      <c r="IQY1" s="87"/>
      <c r="IQZ1" s="87"/>
      <c r="IRA1" s="87"/>
      <c r="IRB1" s="87"/>
      <c r="IRC1" s="87"/>
      <c r="IRD1" s="87"/>
      <c r="IRE1" s="87"/>
      <c r="IRF1" s="87"/>
      <c r="IRG1" s="87"/>
      <c r="IRH1" s="87"/>
      <c r="IRI1" s="87"/>
      <c r="IRJ1" s="87"/>
      <c r="IRK1" s="87"/>
      <c r="IRL1" s="87"/>
      <c r="IRM1" s="87"/>
      <c r="IRN1" s="87"/>
      <c r="IRO1" s="87"/>
      <c r="IRP1" s="87"/>
      <c r="IRQ1" s="87"/>
      <c r="IRR1" s="87"/>
      <c r="IRS1" s="87"/>
      <c r="IRT1" s="87"/>
      <c r="IRU1" s="87"/>
      <c r="IRV1" s="87"/>
      <c r="IRW1" s="87"/>
      <c r="IRX1" s="87"/>
      <c r="IRY1" s="87"/>
      <c r="IRZ1" s="87"/>
      <c r="ISA1" s="87"/>
      <c r="ISB1" s="87"/>
      <c r="ISC1" s="87"/>
      <c r="ISD1" s="87"/>
      <c r="ISE1" s="87"/>
      <c r="ISF1" s="87"/>
      <c r="ISG1" s="87"/>
      <c r="ISH1" s="87"/>
      <c r="ISI1" s="87"/>
      <c r="ISJ1" s="87"/>
      <c r="ISK1" s="87"/>
      <c r="ISL1" s="87"/>
      <c r="ISM1" s="87"/>
      <c r="ISN1" s="87"/>
      <c r="ISO1" s="87"/>
      <c r="ISP1" s="87"/>
      <c r="ISQ1" s="87"/>
      <c r="ISR1" s="87"/>
      <c r="ISS1" s="87"/>
      <c r="IST1" s="87"/>
      <c r="ISU1" s="87"/>
      <c r="ISV1" s="87"/>
      <c r="ISW1" s="87"/>
      <c r="ISX1" s="87"/>
      <c r="ISY1" s="87"/>
      <c r="ISZ1" s="87"/>
      <c r="ITA1" s="87"/>
      <c r="ITB1" s="87"/>
      <c r="ITC1" s="87"/>
      <c r="ITD1" s="87"/>
      <c r="ITE1" s="87"/>
      <c r="ITF1" s="87"/>
      <c r="ITG1" s="87"/>
      <c r="ITH1" s="87"/>
      <c r="ITI1" s="87"/>
      <c r="ITJ1" s="87"/>
      <c r="ITK1" s="87"/>
      <c r="ITL1" s="87"/>
      <c r="ITM1" s="87"/>
      <c r="ITN1" s="87"/>
      <c r="ITO1" s="87"/>
      <c r="ITP1" s="87"/>
      <c r="ITQ1" s="87"/>
      <c r="ITR1" s="87"/>
      <c r="ITS1" s="87"/>
      <c r="ITT1" s="87"/>
      <c r="ITU1" s="87"/>
      <c r="ITV1" s="87"/>
      <c r="ITW1" s="87"/>
      <c r="ITX1" s="87"/>
      <c r="ITY1" s="87"/>
      <c r="ITZ1" s="87"/>
      <c r="IUA1" s="87"/>
      <c r="IUB1" s="87"/>
      <c r="IUC1" s="87"/>
      <c r="IUD1" s="87"/>
      <c r="IUE1" s="87"/>
      <c r="IUF1" s="87"/>
      <c r="IUG1" s="87"/>
      <c r="IUH1" s="87"/>
      <c r="IUI1" s="87"/>
      <c r="IUJ1" s="87"/>
      <c r="IUK1" s="87"/>
      <c r="IUL1" s="87"/>
      <c r="IUM1" s="87"/>
      <c r="IUN1" s="87"/>
      <c r="IUO1" s="87"/>
      <c r="IUP1" s="87"/>
      <c r="IUQ1" s="87"/>
      <c r="IUR1" s="87"/>
      <c r="IUS1" s="87"/>
      <c r="IUT1" s="87"/>
      <c r="IUU1" s="87"/>
      <c r="IUV1" s="87"/>
      <c r="IUW1" s="87"/>
      <c r="IUX1" s="87"/>
      <c r="IUY1" s="87"/>
      <c r="IUZ1" s="87"/>
      <c r="IVA1" s="87"/>
      <c r="IVB1" s="87"/>
      <c r="IVC1" s="87"/>
      <c r="IVD1" s="87"/>
      <c r="IVE1" s="87"/>
      <c r="IVF1" s="87"/>
      <c r="IVG1" s="87"/>
      <c r="IVH1" s="87"/>
      <c r="IVI1" s="87"/>
      <c r="IVJ1" s="87"/>
      <c r="IVK1" s="87"/>
      <c r="IVL1" s="87"/>
      <c r="IVM1" s="87"/>
      <c r="IVN1" s="87"/>
      <c r="IVO1" s="87"/>
      <c r="IVP1" s="87"/>
      <c r="IVQ1" s="87"/>
      <c r="IVR1" s="87"/>
      <c r="IVS1" s="87"/>
      <c r="IVT1" s="87"/>
      <c r="IVU1" s="87"/>
      <c r="IVV1" s="87"/>
      <c r="IVW1" s="87"/>
      <c r="IVX1" s="87"/>
      <c r="IVY1" s="87"/>
      <c r="IVZ1" s="87"/>
      <c r="IWA1" s="87"/>
      <c r="IWB1" s="87"/>
      <c r="IWC1" s="87"/>
      <c r="IWD1" s="87"/>
      <c r="IWE1" s="87"/>
      <c r="IWF1" s="87"/>
      <c r="IWG1" s="87"/>
      <c r="IWH1" s="87"/>
      <c r="IWI1" s="87"/>
      <c r="IWJ1" s="87"/>
      <c r="IWK1" s="87"/>
      <c r="IWL1" s="87"/>
      <c r="IWM1" s="87"/>
      <c r="IWN1" s="87"/>
      <c r="IWO1" s="87"/>
      <c r="IWP1" s="87"/>
      <c r="IWQ1" s="87"/>
      <c r="IWR1" s="87"/>
      <c r="IWS1" s="87"/>
      <c r="IWT1" s="87"/>
      <c r="IWU1" s="87"/>
      <c r="IWV1" s="87"/>
      <c r="IWW1" s="87"/>
      <c r="IWX1" s="87"/>
      <c r="IWY1" s="87"/>
      <c r="IWZ1" s="87"/>
      <c r="IXA1" s="87"/>
      <c r="IXB1" s="87"/>
      <c r="IXC1" s="87"/>
      <c r="IXD1" s="87"/>
      <c r="IXE1" s="87"/>
      <c r="IXF1" s="87"/>
      <c r="IXG1" s="87"/>
      <c r="IXH1" s="87"/>
      <c r="IXI1" s="87"/>
      <c r="IXJ1" s="87"/>
      <c r="IXK1" s="87"/>
      <c r="IXL1" s="87"/>
      <c r="IXM1" s="87"/>
      <c r="IXN1" s="87"/>
      <c r="IXO1" s="87"/>
      <c r="IXP1" s="87"/>
      <c r="IXQ1" s="87"/>
      <c r="IXR1" s="87"/>
      <c r="IXS1" s="87"/>
      <c r="IXT1" s="87"/>
      <c r="IXU1" s="87"/>
      <c r="IXV1" s="87"/>
      <c r="IXW1" s="87"/>
      <c r="IXX1" s="87"/>
      <c r="IXY1" s="87"/>
      <c r="IXZ1" s="87"/>
      <c r="IYA1" s="87"/>
      <c r="IYB1" s="87"/>
      <c r="IYC1" s="87"/>
      <c r="IYD1" s="87"/>
      <c r="IYE1" s="87"/>
      <c r="IYF1" s="87"/>
      <c r="IYG1" s="87"/>
      <c r="IYH1" s="87"/>
      <c r="IYI1" s="87"/>
      <c r="IYJ1" s="87"/>
      <c r="IYK1" s="87"/>
      <c r="IYL1" s="87"/>
      <c r="IYM1" s="87"/>
      <c r="IYN1" s="87"/>
      <c r="IYO1" s="87"/>
      <c r="IYP1" s="87"/>
      <c r="IYQ1" s="87"/>
      <c r="IYR1" s="87"/>
      <c r="IYS1" s="87"/>
      <c r="IYT1" s="87"/>
      <c r="IYU1" s="87"/>
      <c r="IYV1" s="87"/>
      <c r="IYW1" s="87"/>
      <c r="IYX1" s="87"/>
      <c r="IYY1" s="87"/>
      <c r="IYZ1" s="87"/>
      <c r="IZA1" s="87"/>
      <c r="IZB1" s="87"/>
      <c r="IZC1" s="87"/>
      <c r="IZD1" s="87"/>
      <c r="IZE1" s="87"/>
      <c r="IZF1" s="87"/>
      <c r="IZG1" s="87"/>
      <c r="IZH1" s="87"/>
      <c r="IZI1" s="87"/>
      <c r="IZJ1" s="87"/>
      <c r="IZK1" s="87"/>
      <c r="IZL1" s="87"/>
      <c r="IZM1" s="87"/>
      <c r="IZN1" s="87"/>
      <c r="IZO1" s="87"/>
      <c r="IZP1" s="87"/>
      <c r="IZQ1" s="87"/>
      <c r="IZR1" s="87"/>
      <c r="IZS1" s="87"/>
      <c r="IZT1" s="87"/>
      <c r="IZU1" s="87"/>
      <c r="IZV1" s="87"/>
      <c r="IZW1" s="87"/>
      <c r="IZX1" s="87"/>
      <c r="IZY1" s="87"/>
      <c r="IZZ1" s="87"/>
      <c r="JAA1" s="87"/>
      <c r="JAB1" s="87"/>
      <c r="JAC1" s="87"/>
      <c r="JAD1" s="87"/>
      <c r="JAE1" s="87"/>
      <c r="JAF1" s="87"/>
      <c r="JAG1" s="87"/>
      <c r="JAH1" s="87"/>
      <c r="JAI1" s="87"/>
      <c r="JAJ1" s="87"/>
      <c r="JAK1" s="87"/>
      <c r="JAL1" s="87"/>
      <c r="JAM1" s="87"/>
      <c r="JAN1" s="87"/>
      <c r="JAO1" s="87"/>
      <c r="JAP1" s="87"/>
      <c r="JAQ1" s="87"/>
      <c r="JAR1" s="87"/>
      <c r="JAS1" s="87"/>
      <c r="JAT1" s="87"/>
      <c r="JAU1" s="87"/>
      <c r="JAV1" s="87"/>
      <c r="JAW1" s="87"/>
      <c r="JAX1" s="87"/>
      <c r="JAY1" s="87"/>
      <c r="JAZ1" s="87"/>
      <c r="JBA1" s="87"/>
      <c r="JBB1" s="87"/>
      <c r="JBC1" s="87"/>
      <c r="JBD1" s="87"/>
      <c r="JBE1" s="87"/>
      <c r="JBF1" s="87"/>
      <c r="JBG1" s="87"/>
      <c r="JBH1" s="87"/>
      <c r="JBI1" s="87"/>
      <c r="JBJ1" s="87"/>
      <c r="JBK1" s="87"/>
      <c r="JBL1" s="87"/>
      <c r="JBM1" s="87"/>
      <c r="JBN1" s="87"/>
      <c r="JBO1" s="87"/>
      <c r="JBP1" s="87"/>
      <c r="JBQ1" s="87"/>
      <c r="JBR1" s="87"/>
      <c r="JBS1" s="87"/>
      <c r="JBT1" s="87"/>
      <c r="JBU1" s="87"/>
      <c r="JBV1" s="87"/>
      <c r="JBW1" s="87"/>
      <c r="JBX1" s="87"/>
      <c r="JBY1" s="87"/>
      <c r="JBZ1" s="87"/>
      <c r="JCA1" s="87"/>
      <c r="JCB1" s="87"/>
      <c r="JCC1" s="87"/>
      <c r="JCD1" s="87"/>
      <c r="JCE1" s="87"/>
      <c r="JCF1" s="87"/>
      <c r="JCG1" s="87"/>
      <c r="JCH1" s="87"/>
      <c r="JCI1" s="87"/>
      <c r="JCJ1" s="87"/>
      <c r="JCK1" s="87"/>
      <c r="JCL1" s="87"/>
      <c r="JCM1" s="87"/>
      <c r="JCN1" s="87"/>
      <c r="JCO1" s="87"/>
      <c r="JCP1" s="87"/>
      <c r="JCQ1" s="87"/>
      <c r="JCR1" s="87"/>
      <c r="JCS1" s="87"/>
      <c r="JCT1" s="87"/>
      <c r="JCU1" s="87"/>
      <c r="JCV1" s="87"/>
      <c r="JCW1" s="87"/>
      <c r="JCX1" s="87"/>
      <c r="JCY1" s="87"/>
      <c r="JCZ1" s="87"/>
      <c r="JDA1" s="87"/>
      <c r="JDB1" s="87"/>
      <c r="JDC1" s="87"/>
      <c r="JDD1" s="87"/>
      <c r="JDE1" s="87"/>
      <c r="JDF1" s="87"/>
      <c r="JDG1" s="87"/>
      <c r="JDH1" s="87"/>
      <c r="JDI1" s="87"/>
      <c r="JDJ1" s="87"/>
      <c r="JDK1" s="87"/>
      <c r="JDL1" s="87"/>
      <c r="JDM1" s="87"/>
      <c r="JDN1" s="87"/>
      <c r="JDO1" s="87"/>
      <c r="JDP1" s="87"/>
      <c r="JDQ1" s="87"/>
      <c r="JDR1" s="87"/>
      <c r="JDS1" s="87"/>
      <c r="JDT1" s="87"/>
      <c r="JDU1" s="87"/>
      <c r="JDV1" s="87"/>
      <c r="JDW1" s="87"/>
      <c r="JDX1" s="87"/>
      <c r="JDY1" s="87"/>
      <c r="JDZ1" s="87"/>
      <c r="JEA1" s="87"/>
      <c r="JEB1" s="87"/>
      <c r="JEC1" s="87"/>
      <c r="JED1" s="87"/>
      <c r="JEE1" s="87"/>
      <c r="JEF1" s="87"/>
      <c r="JEG1" s="87"/>
      <c r="JEH1" s="87"/>
      <c r="JEI1" s="87"/>
      <c r="JEJ1" s="87"/>
      <c r="JEK1" s="87"/>
      <c r="JEL1" s="87"/>
      <c r="JEM1" s="87"/>
      <c r="JEN1" s="87"/>
      <c r="JEO1" s="87"/>
      <c r="JEP1" s="87"/>
      <c r="JEQ1" s="87"/>
      <c r="JER1" s="87"/>
      <c r="JES1" s="87"/>
      <c r="JET1" s="87"/>
      <c r="JEU1" s="87"/>
      <c r="JEV1" s="87"/>
      <c r="JEW1" s="87"/>
      <c r="JEX1" s="87"/>
      <c r="JEY1" s="87"/>
      <c r="JEZ1" s="87"/>
      <c r="JFA1" s="87"/>
      <c r="JFB1" s="87"/>
      <c r="JFC1" s="87"/>
      <c r="JFD1" s="87"/>
      <c r="JFE1" s="87"/>
      <c r="JFF1" s="87"/>
      <c r="JFG1" s="87"/>
      <c r="JFH1" s="87"/>
      <c r="JFI1" s="87"/>
      <c r="JFJ1" s="87"/>
      <c r="JFK1" s="87"/>
      <c r="JFL1" s="87"/>
      <c r="JFM1" s="87"/>
      <c r="JFN1" s="87"/>
      <c r="JFO1" s="87"/>
      <c r="JFP1" s="87"/>
      <c r="JFQ1" s="87"/>
      <c r="JFR1" s="87"/>
      <c r="JFS1" s="87"/>
      <c r="JFT1" s="87"/>
      <c r="JFU1" s="87"/>
      <c r="JFV1" s="87"/>
      <c r="JFW1" s="87"/>
      <c r="JFX1" s="87"/>
      <c r="JFY1" s="87"/>
      <c r="JFZ1" s="87"/>
      <c r="JGA1" s="87"/>
      <c r="JGB1" s="87"/>
      <c r="JGC1" s="87"/>
      <c r="JGD1" s="87"/>
      <c r="JGE1" s="87"/>
      <c r="JGF1" s="87"/>
      <c r="JGG1" s="87"/>
      <c r="JGH1" s="87"/>
      <c r="JGI1" s="87"/>
      <c r="JGJ1" s="87"/>
      <c r="JGK1" s="87"/>
      <c r="JGL1" s="87"/>
      <c r="JGM1" s="87"/>
      <c r="JGN1" s="87"/>
      <c r="JGO1" s="87"/>
      <c r="JGP1" s="87"/>
      <c r="JGQ1" s="87"/>
      <c r="JGR1" s="87"/>
      <c r="JGS1" s="87"/>
      <c r="JGT1" s="87"/>
      <c r="JGU1" s="87"/>
      <c r="JGV1" s="87"/>
      <c r="JGW1" s="87"/>
      <c r="JGX1" s="87"/>
      <c r="JGY1" s="87"/>
      <c r="JGZ1" s="87"/>
      <c r="JHA1" s="87"/>
      <c r="JHB1" s="87"/>
      <c r="JHC1" s="87"/>
      <c r="JHD1" s="87"/>
      <c r="JHE1" s="87"/>
      <c r="JHF1" s="87"/>
      <c r="JHG1" s="87"/>
      <c r="JHH1" s="87"/>
      <c r="JHI1" s="87"/>
      <c r="JHJ1" s="87"/>
      <c r="JHK1" s="87"/>
      <c r="JHL1" s="87"/>
      <c r="JHM1" s="87"/>
      <c r="JHN1" s="87"/>
      <c r="JHO1" s="87"/>
      <c r="JHP1" s="87"/>
      <c r="JHQ1" s="87"/>
      <c r="JHR1" s="87"/>
      <c r="JHS1" s="87"/>
      <c r="JHT1" s="87"/>
      <c r="JHU1" s="87"/>
      <c r="JHV1" s="87"/>
      <c r="JHW1" s="87"/>
      <c r="JHX1" s="87"/>
      <c r="JHY1" s="87"/>
      <c r="JHZ1" s="87"/>
      <c r="JIA1" s="87"/>
      <c r="JIB1" s="87"/>
      <c r="JIC1" s="87"/>
      <c r="JID1" s="87"/>
      <c r="JIE1" s="87"/>
      <c r="JIF1" s="87"/>
      <c r="JIG1" s="87"/>
      <c r="JIH1" s="87"/>
      <c r="JII1" s="87"/>
      <c r="JIJ1" s="87"/>
      <c r="JIK1" s="87"/>
      <c r="JIL1" s="87"/>
      <c r="JIM1" s="87"/>
      <c r="JIN1" s="87"/>
      <c r="JIO1" s="87"/>
      <c r="JIP1" s="87"/>
      <c r="JIQ1" s="87"/>
      <c r="JIR1" s="87"/>
      <c r="JIS1" s="87"/>
      <c r="JIT1" s="87"/>
      <c r="JIU1" s="87"/>
      <c r="JIV1" s="87"/>
      <c r="JIW1" s="87"/>
      <c r="JIX1" s="87"/>
      <c r="JIY1" s="87"/>
      <c r="JIZ1" s="87"/>
      <c r="JJA1" s="87"/>
      <c r="JJB1" s="87"/>
      <c r="JJC1" s="87"/>
      <c r="JJD1" s="87"/>
      <c r="JJE1" s="87"/>
      <c r="JJF1" s="87"/>
      <c r="JJG1" s="87"/>
      <c r="JJH1" s="87"/>
      <c r="JJI1" s="87"/>
      <c r="JJJ1" s="87"/>
      <c r="JJK1" s="87"/>
      <c r="JJL1" s="87"/>
      <c r="JJM1" s="87"/>
      <c r="JJN1" s="87"/>
      <c r="JJO1" s="87"/>
      <c r="JJP1" s="87"/>
      <c r="JJQ1" s="87"/>
      <c r="JJR1" s="87"/>
      <c r="JJS1" s="87"/>
      <c r="JJT1" s="87"/>
      <c r="JJU1" s="87"/>
      <c r="JJV1" s="87"/>
      <c r="JJW1" s="87"/>
      <c r="JJX1" s="87"/>
      <c r="JJY1" s="87"/>
      <c r="JJZ1" s="87"/>
      <c r="JKA1" s="87"/>
      <c r="JKB1" s="87"/>
      <c r="JKC1" s="87"/>
      <c r="JKD1" s="87"/>
      <c r="JKE1" s="87"/>
      <c r="JKF1" s="87"/>
      <c r="JKG1" s="87"/>
      <c r="JKH1" s="87"/>
      <c r="JKI1" s="87"/>
      <c r="JKJ1" s="87"/>
      <c r="JKK1" s="87"/>
      <c r="JKL1" s="87"/>
      <c r="JKM1" s="87"/>
      <c r="JKN1" s="87"/>
      <c r="JKO1" s="87"/>
      <c r="JKP1" s="87"/>
      <c r="JKQ1" s="87"/>
      <c r="JKR1" s="87"/>
      <c r="JKS1" s="87"/>
      <c r="JKT1" s="87"/>
      <c r="JKU1" s="87"/>
      <c r="JKV1" s="87"/>
      <c r="JKW1" s="87"/>
      <c r="JKX1" s="87"/>
      <c r="JKY1" s="87"/>
      <c r="JKZ1" s="87"/>
      <c r="JLA1" s="87"/>
      <c r="JLB1" s="87"/>
      <c r="JLC1" s="87"/>
      <c r="JLD1" s="87"/>
      <c r="JLE1" s="87"/>
      <c r="JLF1" s="87"/>
      <c r="JLG1" s="87"/>
      <c r="JLH1" s="87"/>
      <c r="JLI1" s="87"/>
      <c r="JLJ1" s="87"/>
      <c r="JLK1" s="87"/>
      <c r="JLL1" s="87"/>
      <c r="JLM1" s="87"/>
      <c r="JLN1" s="87"/>
      <c r="JLO1" s="87"/>
      <c r="JLP1" s="87"/>
      <c r="JLQ1" s="87"/>
      <c r="JLR1" s="87"/>
      <c r="JLS1" s="87"/>
      <c r="JLT1" s="87"/>
      <c r="JLU1" s="87"/>
      <c r="JLV1" s="87"/>
      <c r="JLW1" s="87"/>
      <c r="JLX1" s="87"/>
      <c r="JLY1" s="87"/>
      <c r="JLZ1" s="87"/>
      <c r="JMA1" s="87"/>
      <c r="JMB1" s="87"/>
      <c r="JMC1" s="87"/>
      <c r="JMD1" s="87"/>
      <c r="JME1" s="87"/>
      <c r="JMF1" s="87"/>
      <c r="JMG1" s="87"/>
      <c r="JMH1" s="87"/>
      <c r="JMI1" s="87"/>
      <c r="JMJ1" s="87"/>
      <c r="JMK1" s="87"/>
      <c r="JML1" s="87"/>
      <c r="JMM1" s="87"/>
      <c r="JMN1" s="87"/>
      <c r="JMO1" s="87"/>
      <c r="JMP1" s="87"/>
      <c r="JMQ1" s="87"/>
      <c r="JMR1" s="87"/>
      <c r="JMS1" s="87"/>
      <c r="JMT1" s="87"/>
      <c r="JMU1" s="87"/>
      <c r="JMV1" s="87"/>
      <c r="JMW1" s="87"/>
      <c r="JMX1" s="87"/>
      <c r="JMY1" s="87"/>
      <c r="JMZ1" s="87"/>
      <c r="JNA1" s="87"/>
      <c r="JNB1" s="87"/>
      <c r="JNC1" s="87"/>
      <c r="JND1" s="87"/>
      <c r="JNE1" s="87"/>
      <c r="JNF1" s="87"/>
      <c r="JNG1" s="87"/>
      <c r="JNH1" s="87"/>
      <c r="JNI1" s="87"/>
      <c r="JNJ1" s="87"/>
      <c r="JNK1" s="87"/>
      <c r="JNL1" s="87"/>
      <c r="JNM1" s="87"/>
      <c r="JNN1" s="87"/>
      <c r="JNO1" s="87"/>
      <c r="JNP1" s="87"/>
      <c r="JNQ1" s="87"/>
      <c r="JNR1" s="87"/>
      <c r="JNS1" s="87"/>
      <c r="JNT1" s="87"/>
      <c r="JNU1" s="87"/>
      <c r="JNV1" s="87"/>
      <c r="JNW1" s="87"/>
      <c r="JNX1" s="87"/>
      <c r="JNY1" s="87"/>
      <c r="JNZ1" s="87"/>
      <c r="JOA1" s="87"/>
      <c r="JOB1" s="87"/>
      <c r="JOC1" s="87"/>
      <c r="JOD1" s="87"/>
      <c r="JOE1" s="87"/>
      <c r="JOF1" s="87"/>
      <c r="JOG1" s="87"/>
      <c r="JOH1" s="87"/>
      <c r="JOI1" s="87"/>
      <c r="JOJ1" s="87"/>
      <c r="JOK1" s="87"/>
      <c r="JOL1" s="87"/>
      <c r="JOM1" s="87"/>
      <c r="JON1" s="87"/>
      <c r="JOO1" s="87"/>
      <c r="JOP1" s="87"/>
      <c r="JOQ1" s="87"/>
      <c r="JOR1" s="87"/>
      <c r="JOS1" s="87"/>
      <c r="JOT1" s="87"/>
      <c r="JOU1" s="87"/>
      <c r="JOV1" s="87"/>
      <c r="JOW1" s="87"/>
      <c r="JOX1" s="87"/>
      <c r="JOY1" s="87"/>
      <c r="JOZ1" s="87"/>
      <c r="JPA1" s="87"/>
      <c r="JPB1" s="87"/>
      <c r="JPC1" s="87"/>
      <c r="JPD1" s="87"/>
      <c r="JPE1" s="87"/>
      <c r="JPF1" s="87"/>
      <c r="JPG1" s="87"/>
      <c r="JPH1" s="87"/>
      <c r="JPI1" s="87"/>
      <c r="JPJ1" s="87"/>
      <c r="JPK1" s="87"/>
      <c r="JPL1" s="87"/>
      <c r="JPM1" s="87"/>
      <c r="JPN1" s="87"/>
      <c r="JPO1" s="87"/>
      <c r="JPP1" s="87"/>
      <c r="JPQ1" s="87"/>
      <c r="JPR1" s="87"/>
      <c r="JPS1" s="87"/>
      <c r="JPT1" s="87"/>
      <c r="JPU1" s="87"/>
      <c r="JPV1" s="87"/>
      <c r="JPW1" s="87"/>
      <c r="JPX1" s="87"/>
      <c r="JPY1" s="87"/>
      <c r="JPZ1" s="87"/>
      <c r="JQA1" s="87"/>
      <c r="JQB1" s="87"/>
      <c r="JQC1" s="87"/>
      <c r="JQD1" s="87"/>
      <c r="JQE1" s="87"/>
      <c r="JQF1" s="87"/>
      <c r="JQG1" s="87"/>
      <c r="JQH1" s="87"/>
      <c r="JQI1" s="87"/>
      <c r="JQJ1" s="87"/>
      <c r="JQK1" s="87"/>
      <c r="JQL1" s="87"/>
      <c r="JQM1" s="87"/>
      <c r="JQN1" s="87"/>
      <c r="JQO1" s="87"/>
      <c r="JQP1" s="87"/>
      <c r="JQQ1" s="87"/>
      <c r="JQR1" s="87"/>
      <c r="JQS1" s="87"/>
      <c r="JQT1" s="87"/>
      <c r="JQU1" s="87"/>
      <c r="JQV1" s="87"/>
      <c r="JQW1" s="87"/>
      <c r="JQX1" s="87"/>
      <c r="JQY1" s="87"/>
      <c r="JQZ1" s="87"/>
      <c r="JRA1" s="87"/>
      <c r="JRB1" s="87"/>
      <c r="JRC1" s="87"/>
      <c r="JRD1" s="87"/>
      <c r="JRE1" s="87"/>
      <c r="JRF1" s="87"/>
      <c r="JRG1" s="87"/>
      <c r="JRH1" s="87"/>
      <c r="JRI1" s="87"/>
      <c r="JRJ1" s="87"/>
      <c r="JRK1" s="87"/>
      <c r="JRL1" s="87"/>
      <c r="JRM1" s="87"/>
      <c r="JRN1" s="87"/>
      <c r="JRO1" s="87"/>
      <c r="JRP1" s="87"/>
      <c r="JRQ1" s="87"/>
      <c r="JRR1" s="87"/>
      <c r="JRS1" s="87"/>
      <c r="JRT1" s="87"/>
      <c r="JRU1" s="87"/>
      <c r="JRV1" s="87"/>
      <c r="JRW1" s="87"/>
      <c r="JRX1" s="87"/>
      <c r="JRY1" s="87"/>
      <c r="JRZ1" s="87"/>
      <c r="JSA1" s="87"/>
      <c r="JSB1" s="87"/>
      <c r="JSC1" s="87"/>
      <c r="JSD1" s="87"/>
      <c r="JSE1" s="87"/>
      <c r="JSF1" s="87"/>
      <c r="JSG1" s="87"/>
      <c r="JSH1" s="87"/>
      <c r="JSI1" s="87"/>
      <c r="JSJ1" s="87"/>
      <c r="JSK1" s="87"/>
      <c r="JSL1" s="87"/>
      <c r="JSM1" s="87"/>
      <c r="JSN1" s="87"/>
      <c r="JSO1" s="87"/>
      <c r="JSP1" s="87"/>
      <c r="JSQ1" s="87"/>
      <c r="JSR1" s="87"/>
      <c r="JSS1" s="87"/>
      <c r="JST1" s="87"/>
      <c r="JSU1" s="87"/>
      <c r="JSV1" s="87"/>
      <c r="JSW1" s="87"/>
      <c r="JSX1" s="87"/>
      <c r="JSY1" s="87"/>
      <c r="JSZ1" s="87"/>
      <c r="JTA1" s="87"/>
      <c r="JTB1" s="87"/>
      <c r="JTC1" s="87"/>
      <c r="JTD1" s="87"/>
      <c r="JTE1" s="87"/>
      <c r="JTF1" s="87"/>
      <c r="JTG1" s="87"/>
      <c r="JTH1" s="87"/>
      <c r="JTI1" s="87"/>
      <c r="JTJ1" s="87"/>
      <c r="JTK1" s="87"/>
      <c r="JTL1" s="87"/>
      <c r="JTM1" s="87"/>
      <c r="JTN1" s="87"/>
      <c r="JTO1" s="87"/>
      <c r="JTP1" s="87"/>
      <c r="JTQ1" s="87"/>
      <c r="JTR1" s="87"/>
      <c r="JTS1" s="87"/>
      <c r="JTT1" s="87"/>
      <c r="JTU1" s="87"/>
      <c r="JTV1" s="87"/>
      <c r="JTW1" s="87"/>
      <c r="JTX1" s="87"/>
      <c r="JTY1" s="87"/>
      <c r="JTZ1" s="87"/>
      <c r="JUA1" s="87"/>
      <c r="JUB1" s="87"/>
      <c r="JUC1" s="87"/>
      <c r="JUD1" s="87"/>
      <c r="JUE1" s="87"/>
      <c r="JUF1" s="87"/>
      <c r="JUG1" s="87"/>
      <c r="JUH1" s="87"/>
      <c r="JUI1" s="87"/>
      <c r="JUJ1" s="87"/>
      <c r="JUK1" s="87"/>
      <c r="JUL1" s="87"/>
      <c r="JUM1" s="87"/>
      <c r="JUN1" s="87"/>
      <c r="JUO1" s="87"/>
      <c r="JUP1" s="87"/>
      <c r="JUQ1" s="87"/>
      <c r="JUR1" s="87"/>
      <c r="JUS1" s="87"/>
      <c r="JUT1" s="87"/>
      <c r="JUU1" s="87"/>
      <c r="JUV1" s="87"/>
      <c r="JUW1" s="87"/>
      <c r="JUX1" s="87"/>
      <c r="JUY1" s="87"/>
      <c r="JUZ1" s="87"/>
      <c r="JVA1" s="87"/>
      <c r="JVB1" s="87"/>
      <c r="JVC1" s="87"/>
      <c r="JVD1" s="87"/>
      <c r="JVE1" s="87"/>
      <c r="JVF1" s="87"/>
      <c r="JVG1" s="87"/>
      <c r="JVH1" s="87"/>
      <c r="JVI1" s="87"/>
      <c r="JVJ1" s="87"/>
      <c r="JVK1" s="87"/>
      <c r="JVL1" s="87"/>
      <c r="JVM1" s="87"/>
      <c r="JVN1" s="87"/>
      <c r="JVO1" s="87"/>
      <c r="JVP1" s="87"/>
      <c r="JVQ1" s="87"/>
      <c r="JVR1" s="87"/>
      <c r="JVS1" s="87"/>
      <c r="JVT1" s="87"/>
      <c r="JVU1" s="87"/>
      <c r="JVV1" s="87"/>
      <c r="JVW1" s="87"/>
      <c r="JVX1" s="87"/>
      <c r="JVY1" s="87"/>
      <c r="JVZ1" s="87"/>
      <c r="JWA1" s="87"/>
      <c r="JWB1" s="87"/>
      <c r="JWC1" s="87"/>
      <c r="JWD1" s="87"/>
      <c r="JWE1" s="87"/>
      <c r="JWF1" s="87"/>
      <c r="JWG1" s="87"/>
      <c r="JWH1" s="87"/>
      <c r="JWI1" s="87"/>
      <c r="JWJ1" s="87"/>
      <c r="JWK1" s="87"/>
      <c r="JWL1" s="87"/>
      <c r="JWM1" s="87"/>
      <c r="JWN1" s="87"/>
      <c r="JWO1" s="87"/>
      <c r="JWP1" s="87"/>
      <c r="JWQ1" s="87"/>
      <c r="JWR1" s="87"/>
      <c r="JWS1" s="87"/>
      <c r="JWT1" s="87"/>
      <c r="JWU1" s="87"/>
      <c r="JWV1" s="87"/>
      <c r="JWW1" s="87"/>
      <c r="JWX1" s="87"/>
      <c r="JWY1" s="87"/>
      <c r="JWZ1" s="87"/>
      <c r="JXA1" s="87"/>
      <c r="JXB1" s="87"/>
      <c r="JXC1" s="87"/>
      <c r="JXD1" s="87"/>
      <c r="JXE1" s="87"/>
      <c r="JXF1" s="87"/>
      <c r="JXG1" s="87"/>
      <c r="JXH1" s="87"/>
      <c r="JXI1" s="87"/>
      <c r="JXJ1" s="87"/>
      <c r="JXK1" s="87"/>
      <c r="JXL1" s="87"/>
      <c r="JXM1" s="87"/>
      <c r="JXN1" s="87"/>
      <c r="JXO1" s="87"/>
      <c r="JXP1" s="87"/>
      <c r="JXQ1" s="87"/>
      <c r="JXR1" s="87"/>
      <c r="JXS1" s="87"/>
      <c r="JXT1" s="87"/>
      <c r="JXU1" s="87"/>
      <c r="JXV1" s="87"/>
      <c r="JXW1" s="87"/>
      <c r="JXX1" s="87"/>
      <c r="JXY1" s="87"/>
      <c r="JXZ1" s="87"/>
      <c r="JYA1" s="87"/>
      <c r="JYB1" s="87"/>
      <c r="JYC1" s="87"/>
      <c r="JYD1" s="87"/>
      <c r="JYE1" s="87"/>
      <c r="JYF1" s="87"/>
      <c r="JYG1" s="87"/>
      <c r="JYH1" s="87"/>
      <c r="JYI1" s="87"/>
      <c r="JYJ1" s="87"/>
      <c r="JYK1" s="87"/>
      <c r="JYL1" s="87"/>
      <c r="JYM1" s="87"/>
      <c r="JYN1" s="87"/>
      <c r="JYO1" s="87"/>
      <c r="JYP1" s="87"/>
      <c r="JYQ1" s="87"/>
      <c r="JYR1" s="87"/>
      <c r="JYS1" s="87"/>
      <c r="JYT1" s="87"/>
      <c r="JYU1" s="87"/>
      <c r="JYV1" s="87"/>
      <c r="JYW1" s="87"/>
      <c r="JYX1" s="87"/>
      <c r="JYY1" s="87"/>
      <c r="JYZ1" s="87"/>
      <c r="JZA1" s="87"/>
      <c r="JZB1" s="87"/>
      <c r="JZC1" s="87"/>
      <c r="JZD1" s="87"/>
      <c r="JZE1" s="87"/>
      <c r="JZF1" s="87"/>
      <c r="JZG1" s="87"/>
      <c r="JZH1" s="87"/>
      <c r="JZI1" s="87"/>
      <c r="JZJ1" s="87"/>
      <c r="JZK1" s="87"/>
      <c r="JZL1" s="87"/>
      <c r="JZM1" s="87"/>
      <c r="JZN1" s="87"/>
      <c r="JZO1" s="87"/>
      <c r="JZP1" s="87"/>
      <c r="JZQ1" s="87"/>
      <c r="JZR1" s="87"/>
      <c r="JZS1" s="87"/>
      <c r="JZT1" s="87"/>
      <c r="JZU1" s="87"/>
      <c r="JZV1" s="87"/>
      <c r="JZW1" s="87"/>
      <c r="JZX1" s="87"/>
      <c r="JZY1" s="87"/>
      <c r="JZZ1" s="87"/>
      <c r="KAA1" s="87"/>
      <c r="KAB1" s="87"/>
      <c r="KAC1" s="87"/>
      <c r="KAD1" s="87"/>
      <c r="KAE1" s="87"/>
      <c r="KAF1" s="87"/>
      <c r="KAG1" s="87"/>
      <c r="KAH1" s="87"/>
      <c r="KAI1" s="87"/>
      <c r="KAJ1" s="87"/>
      <c r="KAK1" s="87"/>
      <c r="KAL1" s="87"/>
      <c r="KAM1" s="87"/>
      <c r="KAN1" s="87"/>
      <c r="KAO1" s="87"/>
      <c r="KAP1" s="87"/>
      <c r="KAQ1" s="87"/>
      <c r="KAR1" s="87"/>
      <c r="KAS1" s="87"/>
      <c r="KAT1" s="87"/>
      <c r="KAU1" s="87"/>
      <c r="KAV1" s="87"/>
      <c r="KAW1" s="87"/>
      <c r="KAX1" s="87"/>
      <c r="KAY1" s="87"/>
      <c r="KAZ1" s="87"/>
      <c r="KBA1" s="87"/>
      <c r="KBB1" s="87"/>
      <c r="KBC1" s="87"/>
      <c r="KBD1" s="87"/>
      <c r="KBE1" s="87"/>
      <c r="KBF1" s="87"/>
      <c r="KBG1" s="87"/>
      <c r="KBH1" s="87"/>
      <c r="KBI1" s="87"/>
      <c r="KBJ1" s="87"/>
      <c r="KBK1" s="87"/>
      <c r="KBL1" s="87"/>
      <c r="KBM1" s="87"/>
      <c r="KBN1" s="87"/>
      <c r="KBO1" s="87"/>
      <c r="KBP1" s="87"/>
      <c r="KBQ1" s="87"/>
      <c r="KBR1" s="87"/>
      <c r="KBS1" s="87"/>
      <c r="KBT1" s="87"/>
      <c r="KBU1" s="87"/>
      <c r="KBV1" s="87"/>
      <c r="KBW1" s="87"/>
      <c r="KBX1" s="87"/>
      <c r="KBY1" s="87"/>
      <c r="KBZ1" s="87"/>
      <c r="KCA1" s="87"/>
      <c r="KCB1" s="87"/>
      <c r="KCC1" s="87"/>
      <c r="KCD1" s="87"/>
      <c r="KCE1" s="87"/>
      <c r="KCF1" s="87"/>
      <c r="KCG1" s="87"/>
      <c r="KCH1" s="87"/>
      <c r="KCI1" s="87"/>
      <c r="KCJ1" s="87"/>
      <c r="KCK1" s="87"/>
      <c r="KCL1" s="87"/>
      <c r="KCM1" s="87"/>
      <c r="KCN1" s="87"/>
      <c r="KCO1" s="87"/>
      <c r="KCP1" s="87"/>
      <c r="KCQ1" s="87"/>
      <c r="KCR1" s="87"/>
      <c r="KCS1" s="87"/>
      <c r="KCT1" s="87"/>
      <c r="KCU1" s="87"/>
      <c r="KCV1" s="87"/>
      <c r="KCW1" s="87"/>
      <c r="KCX1" s="87"/>
      <c r="KCY1" s="87"/>
      <c r="KCZ1" s="87"/>
      <c r="KDA1" s="87"/>
      <c r="KDB1" s="87"/>
      <c r="KDC1" s="87"/>
      <c r="KDD1" s="87"/>
      <c r="KDE1" s="87"/>
      <c r="KDF1" s="87"/>
      <c r="KDG1" s="87"/>
      <c r="KDH1" s="87"/>
      <c r="KDI1" s="87"/>
      <c r="KDJ1" s="87"/>
      <c r="KDK1" s="87"/>
      <c r="KDL1" s="87"/>
      <c r="KDM1" s="87"/>
      <c r="KDN1" s="87"/>
      <c r="KDO1" s="87"/>
      <c r="KDP1" s="87"/>
      <c r="KDQ1" s="87"/>
      <c r="KDR1" s="87"/>
      <c r="KDS1" s="87"/>
      <c r="KDT1" s="87"/>
      <c r="KDU1" s="87"/>
      <c r="KDV1" s="87"/>
      <c r="KDW1" s="87"/>
      <c r="KDX1" s="87"/>
      <c r="KDY1" s="87"/>
      <c r="KDZ1" s="87"/>
      <c r="KEA1" s="87"/>
      <c r="KEB1" s="87"/>
      <c r="KEC1" s="87"/>
      <c r="KED1" s="87"/>
      <c r="KEE1" s="87"/>
      <c r="KEF1" s="87"/>
      <c r="KEG1" s="87"/>
      <c r="KEH1" s="87"/>
      <c r="KEI1" s="87"/>
      <c r="KEJ1" s="87"/>
      <c r="KEK1" s="87"/>
      <c r="KEL1" s="87"/>
      <c r="KEM1" s="87"/>
      <c r="KEN1" s="87"/>
      <c r="KEO1" s="87"/>
      <c r="KEP1" s="87"/>
      <c r="KEQ1" s="87"/>
      <c r="KER1" s="87"/>
      <c r="KES1" s="87"/>
      <c r="KET1" s="87"/>
      <c r="KEU1" s="87"/>
      <c r="KEV1" s="87"/>
      <c r="KEW1" s="87"/>
      <c r="KEX1" s="87"/>
      <c r="KEY1" s="87"/>
      <c r="KEZ1" s="87"/>
      <c r="KFA1" s="87"/>
      <c r="KFB1" s="87"/>
      <c r="KFC1" s="87"/>
      <c r="KFD1" s="87"/>
      <c r="KFE1" s="87"/>
      <c r="KFF1" s="87"/>
      <c r="KFG1" s="87"/>
      <c r="KFH1" s="87"/>
      <c r="KFI1" s="87"/>
      <c r="KFJ1" s="87"/>
      <c r="KFK1" s="87"/>
      <c r="KFL1" s="87"/>
      <c r="KFM1" s="87"/>
      <c r="KFN1" s="87"/>
      <c r="KFO1" s="87"/>
      <c r="KFP1" s="87"/>
      <c r="KFQ1" s="87"/>
      <c r="KFR1" s="87"/>
      <c r="KFS1" s="87"/>
      <c r="KFT1" s="87"/>
      <c r="KFU1" s="87"/>
      <c r="KFV1" s="87"/>
      <c r="KFW1" s="87"/>
      <c r="KFX1" s="87"/>
      <c r="KFY1" s="87"/>
      <c r="KFZ1" s="87"/>
      <c r="KGA1" s="87"/>
      <c r="KGB1" s="87"/>
      <c r="KGC1" s="87"/>
      <c r="KGD1" s="87"/>
      <c r="KGE1" s="87"/>
      <c r="KGF1" s="87"/>
      <c r="KGG1" s="87"/>
      <c r="KGH1" s="87"/>
      <c r="KGI1" s="87"/>
      <c r="KGJ1" s="87"/>
      <c r="KGK1" s="87"/>
      <c r="KGL1" s="87"/>
      <c r="KGM1" s="87"/>
      <c r="KGN1" s="87"/>
      <c r="KGO1" s="87"/>
      <c r="KGP1" s="87"/>
      <c r="KGQ1" s="87"/>
      <c r="KGR1" s="87"/>
      <c r="KGS1" s="87"/>
      <c r="KGT1" s="87"/>
      <c r="KGU1" s="87"/>
      <c r="KGV1" s="87"/>
      <c r="KGW1" s="87"/>
      <c r="KGX1" s="87"/>
      <c r="KGY1" s="87"/>
      <c r="KGZ1" s="87"/>
      <c r="KHA1" s="87"/>
      <c r="KHB1" s="87"/>
      <c r="KHC1" s="87"/>
      <c r="KHD1" s="87"/>
      <c r="KHE1" s="87"/>
      <c r="KHF1" s="87"/>
      <c r="KHG1" s="87"/>
      <c r="KHH1" s="87"/>
      <c r="KHI1" s="87"/>
      <c r="KHJ1" s="87"/>
      <c r="KHK1" s="87"/>
      <c r="KHL1" s="87"/>
      <c r="KHM1" s="87"/>
      <c r="KHN1" s="87"/>
      <c r="KHO1" s="87"/>
      <c r="KHP1" s="87"/>
      <c r="KHQ1" s="87"/>
      <c r="KHR1" s="87"/>
      <c r="KHS1" s="87"/>
      <c r="KHT1" s="87"/>
      <c r="KHU1" s="87"/>
      <c r="KHV1" s="87"/>
      <c r="KHW1" s="87"/>
      <c r="KHX1" s="87"/>
      <c r="KHY1" s="87"/>
      <c r="KHZ1" s="87"/>
      <c r="KIA1" s="87"/>
      <c r="KIB1" s="87"/>
      <c r="KIC1" s="87"/>
      <c r="KID1" s="87"/>
      <c r="KIE1" s="87"/>
      <c r="KIF1" s="87"/>
      <c r="KIG1" s="87"/>
      <c r="KIH1" s="87"/>
      <c r="KII1" s="87"/>
      <c r="KIJ1" s="87"/>
      <c r="KIK1" s="87"/>
      <c r="KIL1" s="87"/>
      <c r="KIM1" s="87"/>
      <c r="KIN1" s="87"/>
      <c r="KIO1" s="87"/>
      <c r="KIP1" s="87"/>
      <c r="KIQ1" s="87"/>
      <c r="KIR1" s="87"/>
      <c r="KIS1" s="87"/>
      <c r="KIT1" s="87"/>
      <c r="KIU1" s="87"/>
      <c r="KIV1" s="87"/>
      <c r="KIW1" s="87"/>
      <c r="KIX1" s="87"/>
      <c r="KIY1" s="87"/>
      <c r="KIZ1" s="87"/>
      <c r="KJA1" s="87"/>
      <c r="KJB1" s="87"/>
      <c r="KJC1" s="87"/>
      <c r="KJD1" s="87"/>
      <c r="KJE1" s="87"/>
      <c r="KJF1" s="87"/>
      <c r="KJG1" s="87"/>
      <c r="KJH1" s="87"/>
      <c r="KJI1" s="87"/>
      <c r="KJJ1" s="87"/>
      <c r="KJK1" s="87"/>
      <c r="KJL1" s="87"/>
      <c r="KJM1" s="87"/>
      <c r="KJN1" s="87"/>
      <c r="KJO1" s="87"/>
      <c r="KJP1" s="87"/>
      <c r="KJQ1" s="87"/>
      <c r="KJR1" s="87"/>
      <c r="KJS1" s="87"/>
      <c r="KJT1" s="87"/>
      <c r="KJU1" s="87"/>
      <c r="KJV1" s="87"/>
      <c r="KJW1" s="87"/>
      <c r="KJX1" s="87"/>
      <c r="KJY1" s="87"/>
      <c r="KJZ1" s="87"/>
      <c r="KKA1" s="87"/>
      <c r="KKB1" s="87"/>
      <c r="KKC1" s="87"/>
      <c r="KKD1" s="87"/>
      <c r="KKE1" s="87"/>
      <c r="KKF1" s="87"/>
      <c r="KKG1" s="87"/>
      <c r="KKH1" s="87"/>
      <c r="KKI1" s="87"/>
      <c r="KKJ1" s="87"/>
      <c r="KKK1" s="87"/>
      <c r="KKL1" s="87"/>
      <c r="KKM1" s="87"/>
      <c r="KKN1" s="87"/>
      <c r="KKO1" s="87"/>
      <c r="KKP1" s="87"/>
      <c r="KKQ1" s="87"/>
      <c r="KKR1" s="87"/>
      <c r="KKS1" s="87"/>
      <c r="KKT1" s="87"/>
      <c r="KKU1" s="87"/>
      <c r="KKV1" s="87"/>
      <c r="KKW1" s="87"/>
      <c r="KKX1" s="87"/>
      <c r="KKY1" s="87"/>
      <c r="KKZ1" s="87"/>
      <c r="KLA1" s="87"/>
      <c r="KLB1" s="87"/>
      <c r="KLC1" s="87"/>
      <c r="KLD1" s="87"/>
      <c r="KLE1" s="87"/>
      <c r="KLF1" s="87"/>
      <c r="KLG1" s="87"/>
      <c r="KLH1" s="87"/>
      <c r="KLI1" s="87"/>
      <c r="KLJ1" s="87"/>
      <c r="KLK1" s="87"/>
      <c r="KLL1" s="87"/>
      <c r="KLM1" s="87"/>
      <c r="KLN1" s="87"/>
      <c r="KLO1" s="87"/>
      <c r="KLP1" s="87"/>
      <c r="KLQ1" s="87"/>
      <c r="KLR1" s="87"/>
      <c r="KLS1" s="87"/>
      <c r="KLT1" s="87"/>
      <c r="KLU1" s="87"/>
      <c r="KLV1" s="87"/>
      <c r="KLW1" s="87"/>
      <c r="KLX1" s="87"/>
      <c r="KLY1" s="87"/>
      <c r="KLZ1" s="87"/>
      <c r="KMA1" s="87"/>
      <c r="KMB1" s="87"/>
      <c r="KMC1" s="87"/>
      <c r="KMD1" s="87"/>
      <c r="KME1" s="87"/>
      <c r="KMF1" s="87"/>
      <c r="KMG1" s="87"/>
      <c r="KMH1" s="87"/>
      <c r="KMI1" s="87"/>
      <c r="KMJ1" s="87"/>
      <c r="KMK1" s="87"/>
      <c r="KML1" s="87"/>
      <c r="KMM1" s="87"/>
      <c r="KMN1" s="87"/>
      <c r="KMO1" s="87"/>
      <c r="KMP1" s="87"/>
      <c r="KMQ1" s="87"/>
      <c r="KMR1" s="87"/>
      <c r="KMS1" s="87"/>
      <c r="KMT1" s="87"/>
      <c r="KMU1" s="87"/>
      <c r="KMV1" s="87"/>
      <c r="KMW1" s="87"/>
      <c r="KMX1" s="87"/>
      <c r="KMY1" s="87"/>
      <c r="KMZ1" s="87"/>
      <c r="KNA1" s="87"/>
      <c r="KNB1" s="87"/>
      <c r="KNC1" s="87"/>
      <c r="KND1" s="87"/>
      <c r="KNE1" s="87"/>
      <c r="KNF1" s="87"/>
      <c r="KNG1" s="87"/>
      <c r="KNH1" s="87"/>
      <c r="KNI1" s="87"/>
      <c r="KNJ1" s="87"/>
      <c r="KNK1" s="87"/>
      <c r="KNL1" s="87"/>
      <c r="KNM1" s="87"/>
      <c r="KNN1" s="87"/>
      <c r="KNO1" s="87"/>
      <c r="KNP1" s="87"/>
      <c r="KNQ1" s="87"/>
      <c r="KNR1" s="87"/>
      <c r="KNS1" s="87"/>
      <c r="KNT1" s="87"/>
      <c r="KNU1" s="87"/>
      <c r="KNV1" s="87"/>
      <c r="KNW1" s="87"/>
      <c r="KNX1" s="87"/>
      <c r="KNY1" s="87"/>
      <c r="KNZ1" s="87"/>
      <c r="KOA1" s="87"/>
      <c r="KOB1" s="87"/>
      <c r="KOC1" s="87"/>
      <c r="KOD1" s="87"/>
      <c r="KOE1" s="87"/>
      <c r="KOF1" s="87"/>
      <c r="KOG1" s="87"/>
      <c r="KOH1" s="87"/>
      <c r="KOI1" s="87"/>
      <c r="KOJ1" s="87"/>
      <c r="KOK1" s="87"/>
      <c r="KOL1" s="87"/>
      <c r="KOM1" s="87"/>
      <c r="KON1" s="87"/>
      <c r="KOO1" s="87"/>
      <c r="KOP1" s="87"/>
      <c r="KOQ1" s="87"/>
      <c r="KOR1" s="87"/>
      <c r="KOS1" s="87"/>
      <c r="KOT1" s="87"/>
      <c r="KOU1" s="87"/>
      <c r="KOV1" s="87"/>
      <c r="KOW1" s="87"/>
      <c r="KOX1" s="87"/>
      <c r="KOY1" s="87"/>
      <c r="KOZ1" s="87"/>
      <c r="KPA1" s="87"/>
      <c r="KPB1" s="87"/>
      <c r="KPC1" s="87"/>
      <c r="KPD1" s="87"/>
      <c r="KPE1" s="87"/>
      <c r="KPF1" s="87"/>
      <c r="KPG1" s="87"/>
      <c r="KPH1" s="87"/>
      <c r="KPI1" s="87"/>
      <c r="KPJ1" s="87"/>
      <c r="KPK1" s="87"/>
      <c r="KPL1" s="87"/>
      <c r="KPM1" s="87"/>
      <c r="KPN1" s="87"/>
      <c r="KPO1" s="87"/>
      <c r="KPP1" s="87"/>
      <c r="KPQ1" s="87"/>
      <c r="KPR1" s="87"/>
      <c r="KPS1" s="87"/>
      <c r="KPT1" s="87"/>
      <c r="KPU1" s="87"/>
      <c r="KPV1" s="87"/>
      <c r="KPW1" s="87"/>
      <c r="KPX1" s="87"/>
      <c r="KPY1" s="87"/>
      <c r="KPZ1" s="87"/>
      <c r="KQA1" s="87"/>
      <c r="KQB1" s="87"/>
      <c r="KQC1" s="87"/>
      <c r="KQD1" s="87"/>
      <c r="KQE1" s="87"/>
      <c r="KQF1" s="87"/>
      <c r="KQG1" s="87"/>
      <c r="KQH1" s="87"/>
      <c r="KQI1" s="87"/>
      <c r="KQJ1" s="87"/>
      <c r="KQK1" s="87"/>
      <c r="KQL1" s="87"/>
      <c r="KQM1" s="87"/>
      <c r="KQN1" s="87"/>
      <c r="KQO1" s="87"/>
      <c r="KQP1" s="87"/>
      <c r="KQQ1" s="87"/>
      <c r="KQR1" s="87"/>
      <c r="KQS1" s="87"/>
      <c r="KQT1" s="87"/>
      <c r="KQU1" s="87"/>
      <c r="KQV1" s="87"/>
      <c r="KQW1" s="87"/>
      <c r="KQX1" s="87"/>
      <c r="KQY1" s="87"/>
      <c r="KQZ1" s="87"/>
      <c r="KRA1" s="87"/>
      <c r="KRB1" s="87"/>
      <c r="KRC1" s="87"/>
      <c r="KRD1" s="87"/>
      <c r="KRE1" s="87"/>
      <c r="KRF1" s="87"/>
      <c r="KRG1" s="87"/>
      <c r="KRH1" s="87"/>
      <c r="KRI1" s="87"/>
      <c r="KRJ1" s="87"/>
      <c r="KRK1" s="87"/>
      <c r="KRL1" s="87"/>
      <c r="KRM1" s="87"/>
      <c r="KRN1" s="87"/>
      <c r="KRO1" s="87"/>
      <c r="KRP1" s="87"/>
      <c r="KRQ1" s="87"/>
      <c r="KRR1" s="87"/>
      <c r="KRS1" s="87"/>
      <c r="KRT1" s="87"/>
      <c r="KRU1" s="87"/>
      <c r="KRV1" s="87"/>
      <c r="KRW1" s="87"/>
      <c r="KRX1" s="87"/>
      <c r="KRY1" s="87"/>
      <c r="KRZ1" s="87"/>
      <c r="KSA1" s="87"/>
      <c r="KSB1" s="87"/>
      <c r="KSC1" s="87"/>
      <c r="KSD1" s="87"/>
      <c r="KSE1" s="87"/>
      <c r="KSF1" s="87"/>
      <c r="KSG1" s="87"/>
      <c r="KSH1" s="87"/>
      <c r="KSI1" s="87"/>
      <c r="KSJ1" s="87"/>
      <c r="KSK1" s="87"/>
      <c r="KSL1" s="87"/>
      <c r="KSM1" s="87"/>
      <c r="KSN1" s="87"/>
      <c r="KSO1" s="87"/>
      <c r="KSP1" s="87"/>
      <c r="KSQ1" s="87"/>
      <c r="KSR1" s="87"/>
      <c r="KSS1" s="87"/>
      <c r="KST1" s="87"/>
      <c r="KSU1" s="87"/>
      <c r="KSV1" s="87"/>
      <c r="KSW1" s="87"/>
      <c r="KSX1" s="87"/>
      <c r="KSY1" s="87"/>
      <c r="KSZ1" s="87"/>
      <c r="KTA1" s="87"/>
      <c r="KTB1" s="87"/>
      <c r="KTC1" s="87"/>
      <c r="KTD1" s="87"/>
      <c r="KTE1" s="87"/>
      <c r="KTF1" s="87"/>
      <c r="KTG1" s="87"/>
      <c r="KTH1" s="87"/>
      <c r="KTI1" s="87"/>
      <c r="KTJ1" s="87"/>
      <c r="KTK1" s="87"/>
      <c r="KTL1" s="87"/>
      <c r="KTM1" s="87"/>
      <c r="KTN1" s="87"/>
      <c r="KTO1" s="87"/>
      <c r="KTP1" s="87"/>
      <c r="KTQ1" s="87"/>
      <c r="KTR1" s="87"/>
      <c r="KTS1" s="87"/>
      <c r="KTT1" s="87"/>
      <c r="KTU1" s="87"/>
      <c r="KTV1" s="87"/>
      <c r="KTW1" s="87"/>
      <c r="KTX1" s="87"/>
      <c r="KTY1" s="87"/>
      <c r="KTZ1" s="87"/>
      <c r="KUA1" s="87"/>
      <c r="KUB1" s="87"/>
      <c r="KUC1" s="87"/>
      <c r="KUD1" s="87"/>
      <c r="KUE1" s="87"/>
      <c r="KUF1" s="87"/>
      <c r="KUG1" s="87"/>
      <c r="KUH1" s="87"/>
      <c r="KUI1" s="87"/>
      <c r="KUJ1" s="87"/>
      <c r="KUK1" s="87"/>
      <c r="KUL1" s="87"/>
      <c r="KUM1" s="87"/>
      <c r="KUN1" s="87"/>
      <c r="KUO1" s="87"/>
      <c r="KUP1" s="87"/>
      <c r="KUQ1" s="87"/>
      <c r="KUR1" s="87"/>
      <c r="KUS1" s="87"/>
      <c r="KUT1" s="87"/>
      <c r="KUU1" s="87"/>
      <c r="KUV1" s="87"/>
      <c r="KUW1" s="87"/>
      <c r="KUX1" s="87"/>
      <c r="KUY1" s="87"/>
      <c r="KUZ1" s="87"/>
      <c r="KVA1" s="87"/>
      <c r="KVB1" s="87"/>
      <c r="KVC1" s="87"/>
      <c r="KVD1" s="87"/>
      <c r="KVE1" s="87"/>
      <c r="KVF1" s="87"/>
      <c r="KVG1" s="87"/>
      <c r="KVH1" s="87"/>
      <c r="KVI1" s="87"/>
      <c r="KVJ1" s="87"/>
      <c r="KVK1" s="87"/>
      <c r="KVL1" s="87"/>
      <c r="KVM1" s="87"/>
      <c r="KVN1" s="87"/>
      <c r="KVO1" s="87"/>
      <c r="KVP1" s="87"/>
      <c r="KVQ1" s="87"/>
      <c r="KVR1" s="87"/>
      <c r="KVS1" s="87"/>
      <c r="KVT1" s="87"/>
      <c r="KVU1" s="87"/>
      <c r="KVV1" s="87"/>
      <c r="KVW1" s="87"/>
      <c r="KVX1" s="87"/>
      <c r="KVY1" s="87"/>
      <c r="KVZ1" s="87"/>
      <c r="KWA1" s="87"/>
      <c r="KWB1" s="87"/>
      <c r="KWC1" s="87"/>
      <c r="KWD1" s="87"/>
      <c r="KWE1" s="87"/>
      <c r="KWF1" s="87"/>
      <c r="KWG1" s="87"/>
      <c r="KWH1" s="87"/>
      <c r="KWI1" s="87"/>
      <c r="KWJ1" s="87"/>
      <c r="KWK1" s="87"/>
      <c r="KWL1" s="87"/>
      <c r="KWM1" s="87"/>
      <c r="KWN1" s="87"/>
      <c r="KWO1" s="87"/>
      <c r="KWP1" s="87"/>
      <c r="KWQ1" s="87"/>
      <c r="KWR1" s="87"/>
      <c r="KWS1" s="87"/>
      <c r="KWT1" s="87"/>
      <c r="KWU1" s="87"/>
      <c r="KWV1" s="87"/>
      <c r="KWW1" s="87"/>
      <c r="KWX1" s="87"/>
      <c r="KWY1" s="87"/>
      <c r="KWZ1" s="87"/>
      <c r="KXA1" s="87"/>
      <c r="KXB1" s="87"/>
      <c r="KXC1" s="87"/>
      <c r="KXD1" s="87"/>
      <c r="KXE1" s="87"/>
      <c r="KXF1" s="87"/>
      <c r="KXG1" s="87"/>
      <c r="KXH1" s="87"/>
      <c r="KXI1" s="87"/>
      <c r="KXJ1" s="87"/>
      <c r="KXK1" s="87"/>
      <c r="KXL1" s="87"/>
      <c r="KXM1" s="87"/>
      <c r="KXN1" s="87"/>
      <c r="KXO1" s="87"/>
      <c r="KXP1" s="87"/>
      <c r="KXQ1" s="87"/>
      <c r="KXR1" s="87"/>
      <c r="KXS1" s="87"/>
      <c r="KXT1" s="87"/>
      <c r="KXU1" s="87"/>
      <c r="KXV1" s="87"/>
      <c r="KXW1" s="87"/>
      <c r="KXX1" s="87"/>
      <c r="KXY1" s="87"/>
      <c r="KXZ1" s="87"/>
      <c r="KYA1" s="87"/>
      <c r="KYB1" s="87"/>
      <c r="KYC1" s="87"/>
      <c r="KYD1" s="87"/>
      <c r="KYE1" s="87"/>
      <c r="KYF1" s="87"/>
      <c r="KYG1" s="87"/>
      <c r="KYH1" s="87"/>
      <c r="KYI1" s="87"/>
      <c r="KYJ1" s="87"/>
      <c r="KYK1" s="87"/>
      <c r="KYL1" s="87"/>
      <c r="KYM1" s="87"/>
      <c r="KYN1" s="87"/>
      <c r="KYO1" s="87"/>
      <c r="KYP1" s="87"/>
      <c r="KYQ1" s="87"/>
      <c r="KYR1" s="87"/>
      <c r="KYS1" s="87"/>
      <c r="KYT1" s="87"/>
      <c r="KYU1" s="87"/>
      <c r="KYV1" s="87"/>
      <c r="KYW1" s="87"/>
      <c r="KYX1" s="87"/>
      <c r="KYY1" s="87"/>
      <c r="KYZ1" s="87"/>
      <c r="KZA1" s="87"/>
      <c r="KZB1" s="87"/>
      <c r="KZC1" s="87"/>
      <c r="KZD1" s="87"/>
      <c r="KZE1" s="87"/>
      <c r="KZF1" s="87"/>
      <c r="KZG1" s="87"/>
      <c r="KZH1" s="87"/>
      <c r="KZI1" s="87"/>
      <c r="KZJ1" s="87"/>
      <c r="KZK1" s="87"/>
      <c r="KZL1" s="87"/>
      <c r="KZM1" s="87"/>
      <c r="KZN1" s="87"/>
      <c r="KZO1" s="87"/>
      <c r="KZP1" s="87"/>
      <c r="KZQ1" s="87"/>
      <c r="KZR1" s="87"/>
      <c r="KZS1" s="87"/>
      <c r="KZT1" s="87"/>
      <c r="KZU1" s="87"/>
      <c r="KZV1" s="87"/>
      <c r="KZW1" s="87"/>
      <c r="KZX1" s="87"/>
      <c r="KZY1" s="87"/>
      <c r="KZZ1" s="87"/>
      <c r="LAA1" s="87"/>
      <c r="LAB1" s="87"/>
      <c r="LAC1" s="87"/>
      <c r="LAD1" s="87"/>
      <c r="LAE1" s="87"/>
      <c r="LAF1" s="87"/>
      <c r="LAG1" s="87"/>
      <c r="LAH1" s="87"/>
      <c r="LAI1" s="87"/>
      <c r="LAJ1" s="87"/>
      <c r="LAK1" s="87"/>
      <c r="LAL1" s="87"/>
      <c r="LAM1" s="87"/>
      <c r="LAN1" s="87"/>
      <c r="LAO1" s="87"/>
      <c r="LAP1" s="87"/>
      <c r="LAQ1" s="87"/>
      <c r="LAR1" s="87"/>
      <c r="LAS1" s="87"/>
      <c r="LAT1" s="87"/>
      <c r="LAU1" s="87"/>
      <c r="LAV1" s="87"/>
      <c r="LAW1" s="87"/>
      <c r="LAX1" s="87"/>
      <c r="LAY1" s="87"/>
      <c r="LAZ1" s="87"/>
      <c r="LBA1" s="87"/>
      <c r="LBB1" s="87"/>
      <c r="LBC1" s="87"/>
      <c r="LBD1" s="87"/>
      <c r="LBE1" s="87"/>
      <c r="LBF1" s="87"/>
      <c r="LBG1" s="87"/>
      <c r="LBH1" s="87"/>
      <c r="LBI1" s="87"/>
      <c r="LBJ1" s="87"/>
      <c r="LBK1" s="87"/>
      <c r="LBL1" s="87"/>
      <c r="LBM1" s="87"/>
      <c r="LBN1" s="87"/>
      <c r="LBO1" s="87"/>
      <c r="LBP1" s="87"/>
      <c r="LBQ1" s="87"/>
      <c r="LBR1" s="87"/>
      <c r="LBS1" s="87"/>
      <c r="LBT1" s="87"/>
      <c r="LBU1" s="87"/>
      <c r="LBV1" s="87"/>
      <c r="LBW1" s="87"/>
      <c r="LBX1" s="87"/>
      <c r="LBY1" s="87"/>
      <c r="LBZ1" s="87"/>
      <c r="LCA1" s="87"/>
      <c r="LCB1" s="87"/>
      <c r="LCC1" s="87"/>
      <c r="LCD1" s="87"/>
      <c r="LCE1" s="87"/>
      <c r="LCF1" s="87"/>
      <c r="LCG1" s="87"/>
      <c r="LCH1" s="87"/>
      <c r="LCI1" s="87"/>
      <c r="LCJ1" s="87"/>
      <c r="LCK1" s="87"/>
      <c r="LCL1" s="87"/>
      <c r="LCM1" s="87"/>
      <c r="LCN1" s="87"/>
      <c r="LCO1" s="87"/>
      <c r="LCP1" s="87"/>
      <c r="LCQ1" s="87"/>
      <c r="LCR1" s="87"/>
      <c r="LCS1" s="87"/>
      <c r="LCT1" s="87"/>
      <c r="LCU1" s="87"/>
      <c r="LCV1" s="87"/>
      <c r="LCW1" s="87"/>
      <c r="LCX1" s="87"/>
      <c r="LCY1" s="87"/>
      <c r="LCZ1" s="87"/>
      <c r="LDA1" s="87"/>
      <c r="LDB1" s="87"/>
      <c r="LDC1" s="87"/>
      <c r="LDD1" s="87"/>
      <c r="LDE1" s="87"/>
      <c r="LDF1" s="87"/>
      <c r="LDG1" s="87"/>
      <c r="LDH1" s="87"/>
      <c r="LDI1" s="87"/>
      <c r="LDJ1" s="87"/>
      <c r="LDK1" s="87"/>
      <c r="LDL1" s="87"/>
      <c r="LDM1" s="87"/>
      <c r="LDN1" s="87"/>
      <c r="LDO1" s="87"/>
      <c r="LDP1" s="87"/>
      <c r="LDQ1" s="87"/>
      <c r="LDR1" s="87"/>
      <c r="LDS1" s="87"/>
      <c r="LDT1" s="87"/>
      <c r="LDU1" s="87"/>
      <c r="LDV1" s="87"/>
      <c r="LDW1" s="87"/>
      <c r="LDX1" s="87"/>
      <c r="LDY1" s="87"/>
      <c r="LDZ1" s="87"/>
      <c r="LEA1" s="87"/>
      <c r="LEB1" s="87"/>
      <c r="LEC1" s="87"/>
      <c r="LED1" s="87"/>
      <c r="LEE1" s="87"/>
      <c r="LEF1" s="87"/>
      <c r="LEG1" s="87"/>
      <c r="LEH1" s="87"/>
      <c r="LEI1" s="87"/>
      <c r="LEJ1" s="87"/>
      <c r="LEK1" s="87"/>
      <c r="LEL1" s="87"/>
      <c r="LEM1" s="87"/>
      <c r="LEN1" s="87"/>
      <c r="LEO1" s="87"/>
      <c r="LEP1" s="87"/>
      <c r="LEQ1" s="87"/>
      <c r="LER1" s="87"/>
      <c r="LES1" s="87"/>
      <c r="LET1" s="87"/>
      <c r="LEU1" s="87"/>
      <c r="LEV1" s="87"/>
      <c r="LEW1" s="87"/>
      <c r="LEX1" s="87"/>
      <c r="LEY1" s="87"/>
      <c r="LEZ1" s="87"/>
      <c r="LFA1" s="87"/>
      <c r="LFB1" s="87"/>
      <c r="LFC1" s="87"/>
      <c r="LFD1" s="87"/>
      <c r="LFE1" s="87"/>
      <c r="LFF1" s="87"/>
      <c r="LFG1" s="87"/>
      <c r="LFH1" s="87"/>
      <c r="LFI1" s="87"/>
      <c r="LFJ1" s="87"/>
      <c r="LFK1" s="87"/>
      <c r="LFL1" s="87"/>
      <c r="LFM1" s="87"/>
      <c r="LFN1" s="87"/>
      <c r="LFO1" s="87"/>
      <c r="LFP1" s="87"/>
      <c r="LFQ1" s="87"/>
      <c r="LFR1" s="87"/>
      <c r="LFS1" s="87"/>
      <c r="LFT1" s="87"/>
      <c r="LFU1" s="87"/>
      <c r="LFV1" s="87"/>
      <c r="LFW1" s="87"/>
      <c r="LFX1" s="87"/>
      <c r="LFY1" s="87"/>
      <c r="LFZ1" s="87"/>
      <c r="LGA1" s="87"/>
      <c r="LGB1" s="87"/>
      <c r="LGC1" s="87"/>
      <c r="LGD1" s="87"/>
      <c r="LGE1" s="87"/>
      <c r="LGF1" s="87"/>
      <c r="LGG1" s="87"/>
      <c r="LGH1" s="87"/>
      <c r="LGI1" s="87"/>
      <c r="LGJ1" s="87"/>
      <c r="LGK1" s="87"/>
      <c r="LGL1" s="87"/>
      <c r="LGM1" s="87"/>
      <c r="LGN1" s="87"/>
      <c r="LGO1" s="87"/>
      <c r="LGP1" s="87"/>
      <c r="LGQ1" s="87"/>
      <c r="LGR1" s="87"/>
      <c r="LGS1" s="87"/>
      <c r="LGT1" s="87"/>
      <c r="LGU1" s="87"/>
      <c r="LGV1" s="87"/>
      <c r="LGW1" s="87"/>
      <c r="LGX1" s="87"/>
      <c r="LGY1" s="87"/>
      <c r="LGZ1" s="87"/>
      <c r="LHA1" s="87"/>
      <c r="LHB1" s="87"/>
      <c r="LHC1" s="87"/>
      <c r="LHD1" s="87"/>
      <c r="LHE1" s="87"/>
      <c r="LHF1" s="87"/>
      <c r="LHG1" s="87"/>
      <c r="LHH1" s="87"/>
      <c r="LHI1" s="87"/>
      <c r="LHJ1" s="87"/>
      <c r="LHK1" s="87"/>
      <c r="LHL1" s="87"/>
      <c r="LHM1" s="87"/>
      <c r="LHN1" s="87"/>
      <c r="LHO1" s="87"/>
      <c r="LHP1" s="87"/>
      <c r="LHQ1" s="87"/>
      <c r="LHR1" s="87"/>
      <c r="LHS1" s="87"/>
      <c r="LHT1" s="87"/>
      <c r="LHU1" s="87"/>
      <c r="LHV1" s="87"/>
      <c r="LHW1" s="87"/>
      <c r="LHX1" s="87"/>
      <c r="LHY1" s="87"/>
      <c r="LHZ1" s="87"/>
      <c r="LIA1" s="87"/>
      <c r="LIB1" s="87"/>
      <c r="LIC1" s="87"/>
      <c r="LID1" s="87"/>
      <c r="LIE1" s="87"/>
      <c r="LIF1" s="87"/>
      <c r="LIG1" s="87"/>
      <c r="LIH1" s="87"/>
      <c r="LII1" s="87"/>
      <c r="LIJ1" s="87"/>
      <c r="LIK1" s="87"/>
      <c r="LIL1" s="87"/>
      <c r="LIM1" s="87"/>
      <c r="LIN1" s="87"/>
      <c r="LIO1" s="87"/>
      <c r="LIP1" s="87"/>
      <c r="LIQ1" s="87"/>
      <c r="LIR1" s="87"/>
      <c r="LIS1" s="87"/>
      <c r="LIT1" s="87"/>
      <c r="LIU1" s="87"/>
      <c r="LIV1" s="87"/>
      <c r="LIW1" s="87"/>
      <c r="LIX1" s="87"/>
      <c r="LIY1" s="87"/>
      <c r="LIZ1" s="87"/>
      <c r="LJA1" s="87"/>
      <c r="LJB1" s="87"/>
      <c r="LJC1" s="87"/>
      <c r="LJD1" s="87"/>
      <c r="LJE1" s="87"/>
      <c r="LJF1" s="87"/>
      <c r="LJG1" s="87"/>
      <c r="LJH1" s="87"/>
      <c r="LJI1" s="87"/>
      <c r="LJJ1" s="87"/>
      <c r="LJK1" s="87"/>
      <c r="LJL1" s="87"/>
      <c r="LJM1" s="87"/>
      <c r="LJN1" s="87"/>
      <c r="LJO1" s="87"/>
      <c r="LJP1" s="87"/>
      <c r="LJQ1" s="87"/>
      <c r="LJR1" s="87"/>
      <c r="LJS1" s="87"/>
      <c r="LJT1" s="87"/>
      <c r="LJU1" s="87"/>
      <c r="LJV1" s="87"/>
      <c r="LJW1" s="87"/>
      <c r="LJX1" s="87"/>
      <c r="LJY1" s="87"/>
      <c r="LJZ1" s="87"/>
      <c r="LKA1" s="87"/>
      <c r="LKB1" s="87"/>
      <c r="LKC1" s="87"/>
      <c r="LKD1" s="87"/>
      <c r="LKE1" s="87"/>
      <c r="LKF1" s="87"/>
      <c r="LKG1" s="87"/>
      <c r="LKH1" s="87"/>
      <c r="LKI1" s="87"/>
      <c r="LKJ1" s="87"/>
      <c r="LKK1" s="87"/>
      <c r="LKL1" s="87"/>
      <c r="LKM1" s="87"/>
      <c r="LKN1" s="87"/>
      <c r="LKO1" s="87"/>
      <c r="LKP1" s="87"/>
      <c r="LKQ1" s="87"/>
      <c r="LKR1" s="87"/>
      <c r="LKS1" s="87"/>
      <c r="LKT1" s="87"/>
      <c r="LKU1" s="87"/>
      <c r="LKV1" s="87"/>
      <c r="LKW1" s="87"/>
      <c r="LKX1" s="87"/>
      <c r="LKY1" s="87"/>
      <c r="LKZ1" s="87"/>
      <c r="LLA1" s="87"/>
      <c r="LLB1" s="87"/>
      <c r="LLC1" s="87"/>
      <c r="LLD1" s="87"/>
      <c r="LLE1" s="87"/>
      <c r="LLF1" s="87"/>
      <c r="LLG1" s="87"/>
      <c r="LLH1" s="87"/>
      <c r="LLI1" s="87"/>
      <c r="LLJ1" s="87"/>
      <c r="LLK1" s="87"/>
      <c r="LLL1" s="87"/>
      <c r="LLM1" s="87"/>
      <c r="LLN1" s="87"/>
      <c r="LLO1" s="87"/>
      <c r="LLP1" s="87"/>
      <c r="LLQ1" s="87"/>
      <c r="LLR1" s="87"/>
      <c r="LLS1" s="87"/>
      <c r="LLT1" s="87"/>
      <c r="LLU1" s="87"/>
      <c r="LLV1" s="87"/>
      <c r="LLW1" s="87"/>
      <c r="LLX1" s="87"/>
      <c r="LLY1" s="87"/>
      <c r="LLZ1" s="87"/>
      <c r="LMA1" s="87"/>
      <c r="LMB1" s="87"/>
      <c r="LMC1" s="87"/>
      <c r="LMD1" s="87"/>
      <c r="LME1" s="87"/>
      <c r="LMF1" s="87"/>
      <c r="LMG1" s="87"/>
      <c r="LMH1" s="87"/>
      <c r="LMI1" s="87"/>
      <c r="LMJ1" s="87"/>
      <c r="LMK1" s="87"/>
      <c r="LML1" s="87"/>
      <c r="LMM1" s="87"/>
      <c r="LMN1" s="87"/>
      <c r="LMO1" s="87"/>
      <c r="LMP1" s="87"/>
      <c r="LMQ1" s="87"/>
      <c r="LMR1" s="87"/>
      <c r="LMS1" s="87"/>
      <c r="LMT1" s="87"/>
      <c r="LMU1" s="87"/>
      <c r="LMV1" s="87"/>
      <c r="LMW1" s="87"/>
      <c r="LMX1" s="87"/>
      <c r="LMY1" s="87"/>
      <c r="LMZ1" s="87"/>
      <c r="LNA1" s="87"/>
      <c r="LNB1" s="87"/>
      <c r="LNC1" s="87"/>
      <c r="LND1" s="87"/>
      <c r="LNE1" s="87"/>
      <c r="LNF1" s="87"/>
      <c r="LNG1" s="87"/>
      <c r="LNH1" s="87"/>
      <c r="LNI1" s="87"/>
      <c r="LNJ1" s="87"/>
      <c r="LNK1" s="87"/>
      <c r="LNL1" s="87"/>
      <c r="LNM1" s="87"/>
      <c r="LNN1" s="87"/>
      <c r="LNO1" s="87"/>
      <c r="LNP1" s="87"/>
      <c r="LNQ1" s="87"/>
      <c r="LNR1" s="87"/>
      <c r="LNS1" s="87"/>
      <c r="LNT1" s="87"/>
      <c r="LNU1" s="87"/>
      <c r="LNV1" s="87"/>
      <c r="LNW1" s="87"/>
      <c r="LNX1" s="87"/>
      <c r="LNY1" s="87"/>
      <c r="LNZ1" s="87"/>
      <c r="LOA1" s="87"/>
      <c r="LOB1" s="87"/>
      <c r="LOC1" s="87"/>
      <c r="LOD1" s="87"/>
      <c r="LOE1" s="87"/>
      <c r="LOF1" s="87"/>
      <c r="LOG1" s="87"/>
      <c r="LOH1" s="87"/>
      <c r="LOI1" s="87"/>
      <c r="LOJ1" s="87"/>
      <c r="LOK1" s="87"/>
      <c r="LOL1" s="87"/>
      <c r="LOM1" s="87"/>
      <c r="LON1" s="87"/>
      <c r="LOO1" s="87"/>
      <c r="LOP1" s="87"/>
      <c r="LOQ1" s="87"/>
      <c r="LOR1" s="87"/>
      <c r="LOS1" s="87"/>
      <c r="LOT1" s="87"/>
      <c r="LOU1" s="87"/>
      <c r="LOV1" s="87"/>
      <c r="LOW1" s="87"/>
      <c r="LOX1" s="87"/>
      <c r="LOY1" s="87"/>
      <c r="LOZ1" s="87"/>
      <c r="LPA1" s="87"/>
      <c r="LPB1" s="87"/>
      <c r="LPC1" s="87"/>
      <c r="LPD1" s="87"/>
      <c r="LPE1" s="87"/>
      <c r="LPF1" s="87"/>
      <c r="LPG1" s="87"/>
      <c r="LPH1" s="87"/>
      <c r="LPI1" s="87"/>
      <c r="LPJ1" s="87"/>
      <c r="LPK1" s="87"/>
      <c r="LPL1" s="87"/>
      <c r="LPM1" s="87"/>
      <c r="LPN1" s="87"/>
      <c r="LPO1" s="87"/>
      <c r="LPP1" s="87"/>
      <c r="LPQ1" s="87"/>
      <c r="LPR1" s="87"/>
      <c r="LPS1" s="87"/>
      <c r="LPT1" s="87"/>
      <c r="LPU1" s="87"/>
      <c r="LPV1" s="87"/>
      <c r="LPW1" s="87"/>
      <c r="LPX1" s="87"/>
      <c r="LPY1" s="87"/>
      <c r="LPZ1" s="87"/>
      <c r="LQA1" s="87"/>
      <c r="LQB1" s="87"/>
      <c r="LQC1" s="87"/>
      <c r="LQD1" s="87"/>
      <c r="LQE1" s="87"/>
      <c r="LQF1" s="87"/>
      <c r="LQG1" s="87"/>
      <c r="LQH1" s="87"/>
      <c r="LQI1" s="87"/>
      <c r="LQJ1" s="87"/>
      <c r="LQK1" s="87"/>
      <c r="LQL1" s="87"/>
      <c r="LQM1" s="87"/>
      <c r="LQN1" s="87"/>
      <c r="LQO1" s="87"/>
      <c r="LQP1" s="87"/>
      <c r="LQQ1" s="87"/>
      <c r="LQR1" s="87"/>
      <c r="LQS1" s="87"/>
      <c r="LQT1" s="87"/>
      <c r="LQU1" s="87"/>
      <c r="LQV1" s="87"/>
      <c r="LQW1" s="87"/>
      <c r="LQX1" s="87"/>
      <c r="LQY1" s="87"/>
      <c r="LQZ1" s="87"/>
      <c r="LRA1" s="87"/>
      <c r="LRB1" s="87"/>
      <c r="LRC1" s="87"/>
      <c r="LRD1" s="87"/>
      <c r="LRE1" s="87"/>
      <c r="LRF1" s="87"/>
      <c r="LRG1" s="87"/>
      <c r="LRH1" s="87"/>
      <c r="LRI1" s="87"/>
      <c r="LRJ1" s="87"/>
      <c r="LRK1" s="87"/>
      <c r="LRL1" s="87"/>
      <c r="LRM1" s="87"/>
      <c r="LRN1" s="87"/>
      <c r="LRO1" s="87"/>
      <c r="LRP1" s="87"/>
      <c r="LRQ1" s="87"/>
      <c r="LRR1" s="87"/>
      <c r="LRS1" s="87"/>
      <c r="LRT1" s="87"/>
      <c r="LRU1" s="87"/>
      <c r="LRV1" s="87"/>
      <c r="LRW1" s="87"/>
      <c r="LRX1" s="87"/>
      <c r="LRY1" s="87"/>
      <c r="LRZ1" s="87"/>
      <c r="LSA1" s="87"/>
      <c r="LSB1" s="87"/>
      <c r="LSC1" s="87"/>
      <c r="LSD1" s="87"/>
      <c r="LSE1" s="87"/>
      <c r="LSF1" s="87"/>
      <c r="LSG1" s="87"/>
      <c r="LSH1" s="87"/>
      <c r="LSI1" s="87"/>
      <c r="LSJ1" s="87"/>
      <c r="LSK1" s="87"/>
      <c r="LSL1" s="87"/>
      <c r="LSM1" s="87"/>
      <c r="LSN1" s="87"/>
      <c r="LSO1" s="87"/>
      <c r="LSP1" s="87"/>
      <c r="LSQ1" s="87"/>
      <c r="LSR1" s="87"/>
      <c r="LSS1" s="87"/>
      <c r="LST1" s="87"/>
      <c r="LSU1" s="87"/>
      <c r="LSV1" s="87"/>
      <c r="LSW1" s="87"/>
      <c r="LSX1" s="87"/>
      <c r="LSY1" s="87"/>
      <c r="LSZ1" s="87"/>
      <c r="LTA1" s="87"/>
      <c r="LTB1" s="87"/>
      <c r="LTC1" s="87"/>
      <c r="LTD1" s="87"/>
      <c r="LTE1" s="87"/>
      <c r="LTF1" s="87"/>
      <c r="LTG1" s="87"/>
      <c r="LTH1" s="87"/>
      <c r="LTI1" s="87"/>
      <c r="LTJ1" s="87"/>
      <c r="LTK1" s="87"/>
      <c r="LTL1" s="87"/>
      <c r="LTM1" s="87"/>
      <c r="LTN1" s="87"/>
      <c r="LTO1" s="87"/>
      <c r="LTP1" s="87"/>
      <c r="LTQ1" s="87"/>
      <c r="LTR1" s="87"/>
      <c r="LTS1" s="87"/>
      <c r="LTT1" s="87"/>
      <c r="LTU1" s="87"/>
      <c r="LTV1" s="87"/>
      <c r="LTW1" s="87"/>
      <c r="LTX1" s="87"/>
      <c r="LTY1" s="87"/>
      <c r="LTZ1" s="87"/>
      <c r="LUA1" s="87"/>
      <c r="LUB1" s="87"/>
      <c r="LUC1" s="87"/>
      <c r="LUD1" s="87"/>
      <c r="LUE1" s="87"/>
      <c r="LUF1" s="87"/>
      <c r="LUG1" s="87"/>
      <c r="LUH1" s="87"/>
      <c r="LUI1" s="87"/>
      <c r="LUJ1" s="87"/>
      <c r="LUK1" s="87"/>
      <c r="LUL1" s="87"/>
      <c r="LUM1" s="87"/>
      <c r="LUN1" s="87"/>
      <c r="LUO1" s="87"/>
      <c r="LUP1" s="87"/>
      <c r="LUQ1" s="87"/>
      <c r="LUR1" s="87"/>
      <c r="LUS1" s="87"/>
      <c r="LUT1" s="87"/>
      <c r="LUU1" s="87"/>
      <c r="LUV1" s="87"/>
      <c r="LUW1" s="87"/>
      <c r="LUX1" s="87"/>
      <c r="LUY1" s="87"/>
      <c r="LUZ1" s="87"/>
      <c r="LVA1" s="87"/>
      <c r="LVB1" s="87"/>
      <c r="LVC1" s="87"/>
      <c r="LVD1" s="87"/>
      <c r="LVE1" s="87"/>
      <c r="LVF1" s="87"/>
      <c r="LVG1" s="87"/>
      <c r="LVH1" s="87"/>
      <c r="LVI1" s="87"/>
      <c r="LVJ1" s="87"/>
      <c r="LVK1" s="87"/>
      <c r="LVL1" s="87"/>
      <c r="LVM1" s="87"/>
      <c r="LVN1" s="87"/>
      <c r="LVO1" s="87"/>
      <c r="LVP1" s="87"/>
      <c r="LVQ1" s="87"/>
      <c r="LVR1" s="87"/>
      <c r="LVS1" s="87"/>
      <c r="LVT1" s="87"/>
      <c r="LVU1" s="87"/>
      <c r="LVV1" s="87"/>
      <c r="LVW1" s="87"/>
      <c r="LVX1" s="87"/>
      <c r="LVY1" s="87"/>
      <c r="LVZ1" s="87"/>
      <c r="LWA1" s="87"/>
      <c r="LWB1" s="87"/>
      <c r="LWC1" s="87"/>
      <c r="LWD1" s="87"/>
      <c r="LWE1" s="87"/>
      <c r="LWF1" s="87"/>
      <c r="LWG1" s="87"/>
      <c r="LWH1" s="87"/>
      <c r="LWI1" s="87"/>
      <c r="LWJ1" s="87"/>
      <c r="LWK1" s="87"/>
      <c r="LWL1" s="87"/>
      <c r="LWM1" s="87"/>
      <c r="LWN1" s="87"/>
      <c r="LWO1" s="87"/>
      <c r="LWP1" s="87"/>
      <c r="LWQ1" s="87"/>
      <c r="LWR1" s="87"/>
      <c r="LWS1" s="87"/>
      <c r="LWT1" s="87"/>
      <c r="LWU1" s="87"/>
      <c r="LWV1" s="87"/>
      <c r="LWW1" s="87"/>
      <c r="LWX1" s="87"/>
      <c r="LWY1" s="87"/>
      <c r="LWZ1" s="87"/>
      <c r="LXA1" s="87"/>
      <c r="LXB1" s="87"/>
      <c r="LXC1" s="87"/>
      <c r="LXD1" s="87"/>
      <c r="LXE1" s="87"/>
      <c r="LXF1" s="87"/>
      <c r="LXG1" s="87"/>
      <c r="LXH1" s="87"/>
      <c r="LXI1" s="87"/>
      <c r="LXJ1" s="87"/>
      <c r="LXK1" s="87"/>
      <c r="LXL1" s="87"/>
      <c r="LXM1" s="87"/>
      <c r="LXN1" s="87"/>
      <c r="LXO1" s="87"/>
      <c r="LXP1" s="87"/>
      <c r="LXQ1" s="87"/>
      <c r="LXR1" s="87"/>
      <c r="LXS1" s="87"/>
      <c r="LXT1" s="87"/>
      <c r="LXU1" s="87"/>
      <c r="LXV1" s="87"/>
      <c r="LXW1" s="87"/>
      <c r="LXX1" s="87"/>
      <c r="LXY1" s="87"/>
      <c r="LXZ1" s="87"/>
      <c r="LYA1" s="87"/>
      <c r="LYB1" s="87"/>
      <c r="LYC1" s="87"/>
      <c r="LYD1" s="87"/>
      <c r="LYE1" s="87"/>
      <c r="LYF1" s="87"/>
      <c r="LYG1" s="87"/>
      <c r="LYH1" s="87"/>
      <c r="LYI1" s="87"/>
      <c r="LYJ1" s="87"/>
      <c r="LYK1" s="87"/>
      <c r="LYL1" s="87"/>
      <c r="LYM1" s="87"/>
      <c r="LYN1" s="87"/>
      <c r="LYO1" s="87"/>
      <c r="LYP1" s="87"/>
      <c r="LYQ1" s="87"/>
      <c r="LYR1" s="87"/>
      <c r="LYS1" s="87"/>
      <c r="LYT1" s="87"/>
      <c r="LYU1" s="87"/>
      <c r="LYV1" s="87"/>
      <c r="LYW1" s="87"/>
      <c r="LYX1" s="87"/>
      <c r="LYY1" s="87"/>
      <c r="LYZ1" s="87"/>
      <c r="LZA1" s="87"/>
      <c r="LZB1" s="87"/>
      <c r="LZC1" s="87"/>
      <c r="LZD1" s="87"/>
      <c r="LZE1" s="87"/>
      <c r="LZF1" s="87"/>
      <c r="LZG1" s="87"/>
      <c r="LZH1" s="87"/>
      <c r="LZI1" s="87"/>
      <c r="LZJ1" s="87"/>
      <c r="LZK1" s="87"/>
      <c r="LZL1" s="87"/>
      <c r="LZM1" s="87"/>
      <c r="LZN1" s="87"/>
      <c r="LZO1" s="87"/>
      <c r="LZP1" s="87"/>
      <c r="LZQ1" s="87"/>
      <c r="LZR1" s="87"/>
      <c r="LZS1" s="87"/>
      <c r="LZT1" s="87"/>
      <c r="LZU1" s="87"/>
      <c r="LZV1" s="87"/>
      <c r="LZW1" s="87"/>
      <c r="LZX1" s="87"/>
      <c r="LZY1" s="87"/>
      <c r="LZZ1" s="87"/>
      <c r="MAA1" s="87"/>
      <c r="MAB1" s="87"/>
      <c r="MAC1" s="87"/>
      <c r="MAD1" s="87"/>
      <c r="MAE1" s="87"/>
      <c r="MAF1" s="87"/>
      <c r="MAG1" s="87"/>
      <c r="MAH1" s="87"/>
      <c r="MAI1" s="87"/>
      <c r="MAJ1" s="87"/>
      <c r="MAK1" s="87"/>
      <c r="MAL1" s="87"/>
      <c r="MAM1" s="87"/>
      <c r="MAN1" s="87"/>
      <c r="MAO1" s="87"/>
      <c r="MAP1" s="87"/>
      <c r="MAQ1" s="87"/>
      <c r="MAR1" s="87"/>
      <c r="MAS1" s="87"/>
      <c r="MAT1" s="87"/>
      <c r="MAU1" s="87"/>
      <c r="MAV1" s="87"/>
      <c r="MAW1" s="87"/>
      <c r="MAX1" s="87"/>
      <c r="MAY1" s="87"/>
      <c r="MAZ1" s="87"/>
      <c r="MBA1" s="87"/>
      <c r="MBB1" s="87"/>
      <c r="MBC1" s="87"/>
      <c r="MBD1" s="87"/>
      <c r="MBE1" s="87"/>
      <c r="MBF1" s="87"/>
      <c r="MBG1" s="87"/>
      <c r="MBH1" s="87"/>
      <c r="MBI1" s="87"/>
      <c r="MBJ1" s="87"/>
      <c r="MBK1" s="87"/>
      <c r="MBL1" s="87"/>
      <c r="MBM1" s="87"/>
      <c r="MBN1" s="87"/>
      <c r="MBO1" s="87"/>
      <c r="MBP1" s="87"/>
      <c r="MBQ1" s="87"/>
      <c r="MBR1" s="87"/>
      <c r="MBS1" s="87"/>
      <c r="MBT1" s="87"/>
      <c r="MBU1" s="87"/>
      <c r="MBV1" s="87"/>
      <c r="MBW1" s="87"/>
      <c r="MBX1" s="87"/>
      <c r="MBY1" s="87"/>
      <c r="MBZ1" s="87"/>
      <c r="MCA1" s="87"/>
      <c r="MCB1" s="87"/>
      <c r="MCC1" s="87"/>
      <c r="MCD1" s="87"/>
      <c r="MCE1" s="87"/>
      <c r="MCF1" s="87"/>
      <c r="MCG1" s="87"/>
      <c r="MCH1" s="87"/>
      <c r="MCI1" s="87"/>
      <c r="MCJ1" s="87"/>
      <c r="MCK1" s="87"/>
      <c r="MCL1" s="87"/>
      <c r="MCM1" s="87"/>
      <c r="MCN1" s="87"/>
      <c r="MCO1" s="87"/>
      <c r="MCP1" s="87"/>
      <c r="MCQ1" s="87"/>
      <c r="MCR1" s="87"/>
      <c r="MCS1" s="87"/>
      <c r="MCT1" s="87"/>
      <c r="MCU1" s="87"/>
      <c r="MCV1" s="87"/>
      <c r="MCW1" s="87"/>
      <c r="MCX1" s="87"/>
      <c r="MCY1" s="87"/>
      <c r="MCZ1" s="87"/>
      <c r="MDA1" s="87"/>
      <c r="MDB1" s="87"/>
      <c r="MDC1" s="87"/>
      <c r="MDD1" s="87"/>
      <c r="MDE1" s="87"/>
      <c r="MDF1" s="87"/>
      <c r="MDG1" s="87"/>
      <c r="MDH1" s="87"/>
      <c r="MDI1" s="87"/>
      <c r="MDJ1" s="87"/>
      <c r="MDK1" s="87"/>
      <c r="MDL1" s="87"/>
      <c r="MDM1" s="87"/>
      <c r="MDN1" s="87"/>
      <c r="MDO1" s="87"/>
      <c r="MDP1" s="87"/>
      <c r="MDQ1" s="87"/>
      <c r="MDR1" s="87"/>
      <c r="MDS1" s="87"/>
      <c r="MDT1" s="87"/>
      <c r="MDU1" s="87"/>
      <c r="MDV1" s="87"/>
      <c r="MDW1" s="87"/>
      <c r="MDX1" s="87"/>
      <c r="MDY1" s="87"/>
      <c r="MDZ1" s="87"/>
      <c r="MEA1" s="87"/>
      <c r="MEB1" s="87"/>
      <c r="MEC1" s="87"/>
      <c r="MED1" s="87"/>
      <c r="MEE1" s="87"/>
      <c r="MEF1" s="87"/>
      <c r="MEG1" s="87"/>
      <c r="MEH1" s="87"/>
      <c r="MEI1" s="87"/>
      <c r="MEJ1" s="87"/>
      <c r="MEK1" s="87"/>
      <c r="MEL1" s="87"/>
      <c r="MEM1" s="87"/>
      <c r="MEN1" s="87"/>
      <c r="MEO1" s="87"/>
      <c r="MEP1" s="87"/>
      <c r="MEQ1" s="87"/>
      <c r="MER1" s="87"/>
      <c r="MES1" s="87"/>
      <c r="MET1" s="87"/>
      <c r="MEU1" s="87"/>
      <c r="MEV1" s="87"/>
      <c r="MEW1" s="87"/>
      <c r="MEX1" s="87"/>
      <c r="MEY1" s="87"/>
      <c r="MEZ1" s="87"/>
      <c r="MFA1" s="87"/>
      <c r="MFB1" s="87"/>
      <c r="MFC1" s="87"/>
      <c r="MFD1" s="87"/>
      <c r="MFE1" s="87"/>
      <c r="MFF1" s="87"/>
      <c r="MFG1" s="87"/>
      <c r="MFH1" s="87"/>
      <c r="MFI1" s="87"/>
      <c r="MFJ1" s="87"/>
      <c r="MFK1" s="87"/>
      <c r="MFL1" s="87"/>
      <c r="MFM1" s="87"/>
      <c r="MFN1" s="87"/>
      <c r="MFO1" s="87"/>
      <c r="MFP1" s="87"/>
      <c r="MFQ1" s="87"/>
      <c r="MFR1" s="87"/>
      <c r="MFS1" s="87"/>
      <c r="MFT1" s="87"/>
      <c r="MFU1" s="87"/>
      <c r="MFV1" s="87"/>
      <c r="MFW1" s="87"/>
      <c r="MFX1" s="87"/>
      <c r="MFY1" s="87"/>
      <c r="MFZ1" s="87"/>
      <c r="MGA1" s="87"/>
      <c r="MGB1" s="87"/>
      <c r="MGC1" s="87"/>
      <c r="MGD1" s="87"/>
      <c r="MGE1" s="87"/>
      <c r="MGF1" s="87"/>
      <c r="MGG1" s="87"/>
      <c r="MGH1" s="87"/>
      <c r="MGI1" s="87"/>
      <c r="MGJ1" s="87"/>
      <c r="MGK1" s="87"/>
      <c r="MGL1" s="87"/>
      <c r="MGM1" s="87"/>
      <c r="MGN1" s="87"/>
      <c r="MGO1" s="87"/>
      <c r="MGP1" s="87"/>
      <c r="MGQ1" s="87"/>
      <c r="MGR1" s="87"/>
      <c r="MGS1" s="87"/>
      <c r="MGT1" s="87"/>
      <c r="MGU1" s="87"/>
      <c r="MGV1" s="87"/>
      <c r="MGW1" s="87"/>
      <c r="MGX1" s="87"/>
      <c r="MGY1" s="87"/>
      <c r="MGZ1" s="87"/>
      <c r="MHA1" s="87"/>
      <c r="MHB1" s="87"/>
      <c r="MHC1" s="87"/>
      <c r="MHD1" s="87"/>
      <c r="MHE1" s="87"/>
      <c r="MHF1" s="87"/>
      <c r="MHG1" s="87"/>
      <c r="MHH1" s="87"/>
      <c r="MHI1" s="87"/>
      <c r="MHJ1" s="87"/>
      <c r="MHK1" s="87"/>
      <c r="MHL1" s="87"/>
      <c r="MHM1" s="87"/>
      <c r="MHN1" s="87"/>
      <c r="MHO1" s="87"/>
      <c r="MHP1" s="87"/>
      <c r="MHQ1" s="87"/>
      <c r="MHR1" s="87"/>
      <c r="MHS1" s="87"/>
      <c r="MHT1" s="87"/>
      <c r="MHU1" s="87"/>
      <c r="MHV1" s="87"/>
      <c r="MHW1" s="87"/>
      <c r="MHX1" s="87"/>
      <c r="MHY1" s="87"/>
      <c r="MHZ1" s="87"/>
      <c r="MIA1" s="87"/>
      <c r="MIB1" s="87"/>
      <c r="MIC1" s="87"/>
      <c r="MID1" s="87"/>
      <c r="MIE1" s="87"/>
      <c r="MIF1" s="87"/>
      <c r="MIG1" s="87"/>
      <c r="MIH1" s="87"/>
      <c r="MII1" s="87"/>
      <c r="MIJ1" s="87"/>
      <c r="MIK1" s="87"/>
      <c r="MIL1" s="87"/>
      <c r="MIM1" s="87"/>
      <c r="MIN1" s="87"/>
      <c r="MIO1" s="87"/>
      <c r="MIP1" s="87"/>
      <c r="MIQ1" s="87"/>
      <c r="MIR1" s="87"/>
      <c r="MIS1" s="87"/>
      <c r="MIT1" s="87"/>
      <c r="MIU1" s="87"/>
      <c r="MIV1" s="87"/>
      <c r="MIW1" s="87"/>
      <c r="MIX1" s="87"/>
      <c r="MIY1" s="87"/>
      <c r="MIZ1" s="87"/>
      <c r="MJA1" s="87"/>
      <c r="MJB1" s="87"/>
      <c r="MJC1" s="87"/>
      <c r="MJD1" s="87"/>
      <c r="MJE1" s="87"/>
      <c r="MJF1" s="87"/>
      <c r="MJG1" s="87"/>
      <c r="MJH1" s="87"/>
      <c r="MJI1" s="87"/>
      <c r="MJJ1" s="87"/>
      <c r="MJK1" s="87"/>
      <c r="MJL1" s="87"/>
      <c r="MJM1" s="87"/>
      <c r="MJN1" s="87"/>
      <c r="MJO1" s="87"/>
      <c r="MJP1" s="87"/>
      <c r="MJQ1" s="87"/>
      <c r="MJR1" s="87"/>
      <c r="MJS1" s="87"/>
      <c r="MJT1" s="87"/>
      <c r="MJU1" s="87"/>
      <c r="MJV1" s="87"/>
      <c r="MJW1" s="87"/>
      <c r="MJX1" s="87"/>
      <c r="MJY1" s="87"/>
      <c r="MJZ1" s="87"/>
      <c r="MKA1" s="87"/>
      <c r="MKB1" s="87"/>
      <c r="MKC1" s="87"/>
      <c r="MKD1" s="87"/>
      <c r="MKE1" s="87"/>
      <c r="MKF1" s="87"/>
      <c r="MKG1" s="87"/>
      <c r="MKH1" s="87"/>
      <c r="MKI1" s="87"/>
      <c r="MKJ1" s="87"/>
      <c r="MKK1" s="87"/>
      <c r="MKL1" s="87"/>
      <c r="MKM1" s="87"/>
      <c r="MKN1" s="87"/>
      <c r="MKO1" s="87"/>
      <c r="MKP1" s="87"/>
      <c r="MKQ1" s="87"/>
      <c r="MKR1" s="87"/>
      <c r="MKS1" s="87"/>
      <c r="MKT1" s="87"/>
      <c r="MKU1" s="87"/>
      <c r="MKV1" s="87"/>
      <c r="MKW1" s="87"/>
      <c r="MKX1" s="87"/>
      <c r="MKY1" s="87"/>
      <c r="MKZ1" s="87"/>
      <c r="MLA1" s="87"/>
      <c r="MLB1" s="87"/>
      <c r="MLC1" s="87"/>
      <c r="MLD1" s="87"/>
      <c r="MLE1" s="87"/>
      <c r="MLF1" s="87"/>
      <c r="MLG1" s="87"/>
      <c r="MLH1" s="87"/>
      <c r="MLI1" s="87"/>
      <c r="MLJ1" s="87"/>
      <c r="MLK1" s="87"/>
      <c r="MLL1" s="87"/>
      <c r="MLM1" s="87"/>
      <c r="MLN1" s="87"/>
      <c r="MLO1" s="87"/>
      <c r="MLP1" s="87"/>
      <c r="MLQ1" s="87"/>
      <c r="MLR1" s="87"/>
      <c r="MLS1" s="87"/>
      <c r="MLT1" s="87"/>
      <c r="MLU1" s="87"/>
      <c r="MLV1" s="87"/>
      <c r="MLW1" s="87"/>
      <c r="MLX1" s="87"/>
      <c r="MLY1" s="87"/>
      <c r="MLZ1" s="87"/>
      <c r="MMA1" s="87"/>
      <c r="MMB1" s="87"/>
      <c r="MMC1" s="87"/>
      <c r="MMD1" s="87"/>
      <c r="MME1" s="87"/>
      <c r="MMF1" s="87"/>
      <c r="MMG1" s="87"/>
      <c r="MMH1" s="87"/>
      <c r="MMI1" s="87"/>
      <c r="MMJ1" s="87"/>
      <c r="MMK1" s="87"/>
      <c r="MML1" s="87"/>
      <c r="MMM1" s="87"/>
      <c r="MMN1" s="87"/>
      <c r="MMO1" s="87"/>
      <c r="MMP1" s="87"/>
      <c r="MMQ1" s="87"/>
      <c r="MMR1" s="87"/>
      <c r="MMS1" s="87"/>
      <c r="MMT1" s="87"/>
      <c r="MMU1" s="87"/>
      <c r="MMV1" s="87"/>
      <c r="MMW1" s="87"/>
      <c r="MMX1" s="87"/>
      <c r="MMY1" s="87"/>
      <c r="MMZ1" s="87"/>
      <c r="MNA1" s="87"/>
      <c r="MNB1" s="87"/>
      <c r="MNC1" s="87"/>
      <c r="MND1" s="87"/>
      <c r="MNE1" s="87"/>
      <c r="MNF1" s="87"/>
      <c r="MNG1" s="87"/>
      <c r="MNH1" s="87"/>
      <c r="MNI1" s="87"/>
      <c r="MNJ1" s="87"/>
      <c r="MNK1" s="87"/>
      <c r="MNL1" s="87"/>
      <c r="MNM1" s="87"/>
      <c r="MNN1" s="87"/>
      <c r="MNO1" s="87"/>
      <c r="MNP1" s="87"/>
      <c r="MNQ1" s="87"/>
      <c r="MNR1" s="87"/>
      <c r="MNS1" s="87"/>
      <c r="MNT1" s="87"/>
      <c r="MNU1" s="87"/>
      <c r="MNV1" s="87"/>
      <c r="MNW1" s="87"/>
      <c r="MNX1" s="87"/>
      <c r="MNY1" s="87"/>
      <c r="MNZ1" s="87"/>
      <c r="MOA1" s="87"/>
      <c r="MOB1" s="87"/>
      <c r="MOC1" s="87"/>
      <c r="MOD1" s="87"/>
      <c r="MOE1" s="87"/>
      <c r="MOF1" s="87"/>
      <c r="MOG1" s="87"/>
      <c r="MOH1" s="87"/>
      <c r="MOI1" s="87"/>
      <c r="MOJ1" s="87"/>
      <c r="MOK1" s="87"/>
      <c r="MOL1" s="87"/>
      <c r="MOM1" s="87"/>
      <c r="MON1" s="87"/>
      <c r="MOO1" s="87"/>
      <c r="MOP1" s="87"/>
      <c r="MOQ1" s="87"/>
      <c r="MOR1" s="87"/>
      <c r="MOS1" s="87"/>
      <c r="MOT1" s="87"/>
      <c r="MOU1" s="87"/>
      <c r="MOV1" s="87"/>
      <c r="MOW1" s="87"/>
      <c r="MOX1" s="87"/>
      <c r="MOY1" s="87"/>
      <c r="MOZ1" s="87"/>
      <c r="MPA1" s="87"/>
      <c r="MPB1" s="87"/>
      <c r="MPC1" s="87"/>
      <c r="MPD1" s="87"/>
      <c r="MPE1" s="87"/>
      <c r="MPF1" s="87"/>
      <c r="MPG1" s="87"/>
      <c r="MPH1" s="87"/>
      <c r="MPI1" s="87"/>
      <c r="MPJ1" s="87"/>
      <c r="MPK1" s="87"/>
      <c r="MPL1" s="87"/>
      <c r="MPM1" s="87"/>
      <c r="MPN1" s="87"/>
      <c r="MPO1" s="87"/>
      <c r="MPP1" s="87"/>
      <c r="MPQ1" s="87"/>
      <c r="MPR1" s="87"/>
      <c r="MPS1" s="87"/>
      <c r="MPT1" s="87"/>
      <c r="MPU1" s="87"/>
      <c r="MPV1" s="87"/>
      <c r="MPW1" s="87"/>
      <c r="MPX1" s="87"/>
      <c r="MPY1" s="87"/>
      <c r="MPZ1" s="87"/>
      <c r="MQA1" s="87"/>
      <c r="MQB1" s="87"/>
      <c r="MQC1" s="87"/>
      <c r="MQD1" s="87"/>
      <c r="MQE1" s="87"/>
      <c r="MQF1" s="87"/>
      <c r="MQG1" s="87"/>
      <c r="MQH1" s="87"/>
      <c r="MQI1" s="87"/>
      <c r="MQJ1" s="87"/>
      <c r="MQK1" s="87"/>
      <c r="MQL1" s="87"/>
      <c r="MQM1" s="87"/>
      <c r="MQN1" s="87"/>
      <c r="MQO1" s="87"/>
      <c r="MQP1" s="87"/>
      <c r="MQQ1" s="87"/>
      <c r="MQR1" s="87"/>
      <c r="MQS1" s="87"/>
      <c r="MQT1" s="87"/>
      <c r="MQU1" s="87"/>
      <c r="MQV1" s="87"/>
      <c r="MQW1" s="87"/>
      <c r="MQX1" s="87"/>
      <c r="MQY1" s="87"/>
      <c r="MQZ1" s="87"/>
      <c r="MRA1" s="87"/>
      <c r="MRB1" s="87"/>
      <c r="MRC1" s="87"/>
      <c r="MRD1" s="87"/>
      <c r="MRE1" s="87"/>
      <c r="MRF1" s="87"/>
      <c r="MRG1" s="87"/>
      <c r="MRH1" s="87"/>
      <c r="MRI1" s="87"/>
      <c r="MRJ1" s="87"/>
      <c r="MRK1" s="87"/>
      <c r="MRL1" s="87"/>
      <c r="MRM1" s="87"/>
      <c r="MRN1" s="87"/>
      <c r="MRO1" s="87"/>
      <c r="MRP1" s="87"/>
      <c r="MRQ1" s="87"/>
      <c r="MRR1" s="87"/>
      <c r="MRS1" s="87"/>
      <c r="MRT1" s="87"/>
      <c r="MRU1" s="87"/>
      <c r="MRV1" s="87"/>
      <c r="MRW1" s="87"/>
      <c r="MRX1" s="87"/>
      <c r="MRY1" s="87"/>
      <c r="MRZ1" s="87"/>
      <c r="MSA1" s="87"/>
      <c r="MSB1" s="87"/>
      <c r="MSC1" s="87"/>
      <c r="MSD1" s="87"/>
      <c r="MSE1" s="87"/>
      <c r="MSF1" s="87"/>
      <c r="MSG1" s="87"/>
      <c r="MSH1" s="87"/>
      <c r="MSI1" s="87"/>
      <c r="MSJ1" s="87"/>
      <c r="MSK1" s="87"/>
      <c r="MSL1" s="87"/>
      <c r="MSM1" s="87"/>
      <c r="MSN1" s="87"/>
      <c r="MSO1" s="87"/>
      <c r="MSP1" s="87"/>
      <c r="MSQ1" s="87"/>
      <c r="MSR1" s="87"/>
      <c r="MSS1" s="87"/>
      <c r="MST1" s="87"/>
      <c r="MSU1" s="87"/>
      <c r="MSV1" s="87"/>
      <c r="MSW1" s="87"/>
      <c r="MSX1" s="87"/>
      <c r="MSY1" s="87"/>
      <c r="MSZ1" s="87"/>
      <c r="MTA1" s="87"/>
      <c r="MTB1" s="87"/>
      <c r="MTC1" s="87"/>
      <c r="MTD1" s="87"/>
      <c r="MTE1" s="87"/>
      <c r="MTF1" s="87"/>
      <c r="MTG1" s="87"/>
      <c r="MTH1" s="87"/>
      <c r="MTI1" s="87"/>
      <c r="MTJ1" s="87"/>
      <c r="MTK1" s="87"/>
      <c r="MTL1" s="87"/>
      <c r="MTM1" s="87"/>
      <c r="MTN1" s="87"/>
      <c r="MTO1" s="87"/>
      <c r="MTP1" s="87"/>
      <c r="MTQ1" s="87"/>
      <c r="MTR1" s="87"/>
      <c r="MTS1" s="87"/>
      <c r="MTT1" s="87"/>
      <c r="MTU1" s="87"/>
      <c r="MTV1" s="87"/>
      <c r="MTW1" s="87"/>
      <c r="MTX1" s="87"/>
      <c r="MTY1" s="87"/>
      <c r="MTZ1" s="87"/>
      <c r="MUA1" s="87"/>
      <c r="MUB1" s="87"/>
      <c r="MUC1" s="87"/>
      <c r="MUD1" s="87"/>
      <c r="MUE1" s="87"/>
      <c r="MUF1" s="87"/>
      <c r="MUG1" s="87"/>
      <c r="MUH1" s="87"/>
      <c r="MUI1" s="87"/>
      <c r="MUJ1" s="87"/>
      <c r="MUK1" s="87"/>
      <c r="MUL1" s="87"/>
      <c r="MUM1" s="87"/>
      <c r="MUN1" s="87"/>
      <c r="MUO1" s="87"/>
      <c r="MUP1" s="87"/>
      <c r="MUQ1" s="87"/>
      <c r="MUR1" s="87"/>
      <c r="MUS1" s="87"/>
      <c r="MUT1" s="87"/>
      <c r="MUU1" s="87"/>
      <c r="MUV1" s="87"/>
      <c r="MUW1" s="87"/>
      <c r="MUX1" s="87"/>
      <c r="MUY1" s="87"/>
      <c r="MUZ1" s="87"/>
      <c r="MVA1" s="87"/>
      <c r="MVB1" s="87"/>
      <c r="MVC1" s="87"/>
      <c r="MVD1" s="87"/>
      <c r="MVE1" s="87"/>
      <c r="MVF1" s="87"/>
      <c r="MVG1" s="87"/>
      <c r="MVH1" s="87"/>
      <c r="MVI1" s="87"/>
      <c r="MVJ1" s="87"/>
      <c r="MVK1" s="87"/>
      <c r="MVL1" s="87"/>
      <c r="MVM1" s="87"/>
      <c r="MVN1" s="87"/>
      <c r="MVO1" s="87"/>
      <c r="MVP1" s="87"/>
      <c r="MVQ1" s="87"/>
      <c r="MVR1" s="87"/>
      <c r="MVS1" s="87"/>
      <c r="MVT1" s="87"/>
      <c r="MVU1" s="87"/>
      <c r="MVV1" s="87"/>
      <c r="MVW1" s="87"/>
      <c r="MVX1" s="87"/>
      <c r="MVY1" s="87"/>
      <c r="MVZ1" s="87"/>
      <c r="MWA1" s="87"/>
      <c r="MWB1" s="87"/>
      <c r="MWC1" s="87"/>
      <c r="MWD1" s="87"/>
      <c r="MWE1" s="87"/>
      <c r="MWF1" s="87"/>
      <c r="MWG1" s="87"/>
      <c r="MWH1" s="87"/>
      <c r="MWI1" s="87"/>
      <c r="MWJ1" s="87"/>
      <c r="MWK1" s="87"/>
      <c r="MWL1" s="87"/>
      <c r="MWM1" s="87"/>
      <c r="MWN1" s="87"/>
      <c r="MWO1" s="87"/>
      <c r="MWP1" s="87"/>
      <c r="MWQ1" s="87"/>
      <c r="MWR1" s="87"/>
      <c r="MWS1" s="87"/>
      <c r="MWT1" s="87"/>
      <c r="MWU1" s="87"/>
      <c r="MWV1" s="87"/>
      <c r="MWW1" s="87"/>
      <c r="MWX1" s="87"/>
      <c r="MWY1" s="87"/>
      <c r="MWZ1" s="87"/>
      <c r="MXA1" s="87"/>
      <c r="MXB1" s="87"/>
      <c r="MXC1" s="87"/>
      <c r="MXD1" s="87"/>
      <c r="MXE1" s="87"/>
      <c r="MXF1" s="87"/>
      <c r="MXG1" s="87"/>
      <c r="MXH1" s="87"/>
      <c r="MXI1" s="87"/>
      <c r="MXJ1" s="87"/>
      <c r="MXK1" s="87"/>
      <c r="MXL1" s="87"/>
      <c r="MXM1" s="87"/>
      <c r="MXN1" s="87"/>
      <c r="MXO1" s="87"/>
      <c r="MXP1" s="87"/>
      <c r="MXQ1" s="87"/>
      <c r="MXR1" s="87"/>
      <c r="MXS1" s="87"/>
      <c r="MXT1" s="87"/>
      <c r="MXU1" s="87"/>
      <c r="MXV1" s="87"/>
      <c r="MXW1" s="87"/>
      <c r="MXX1" s="87"/>
      <c r="MXY1" s="87"/>
      <c r="MXZ1" s="87"/>
      <c r="MYA1" s="87"/>
      <c r="MYB1" s="87"/>
      <c r="MYC1" s="87"/>
      <c r="MYD1" s="87"/>
      <c r="MYE1" s="87"/>
      <c r="MYF1" s="87"/>
      <c r="MYG1" s="87"/>
      <c r="MYH1" s="87"/>
      <c r="MYI1" s="87"/>
      <c r="MYJ1" s="87"/>
      <c r="MYK1" s="87"/>
      <c r="MYL1" s="87"/>
      <c r="MYM1" s="87"/>
      <c r="MYN1" s="87"/>
      <c r="MYO1" s="87"/>
      <c r="MYP1" s="87"/>
      <c r="MYQ1" s="87"/>
      <c r="MYR1" s="87"/>
      <c r="MYS1" s="87"/>
      <c r="MYT1" s="87"/>
      <c r="MYU1" s="87"/>
      <c r="MYV1" s="87"/>
      <c r="MYW1" s="87"/>
      <c r="MYX1" s="87"/>
      <c r="MYY1" s="87"/>
      <c r="MYZ1" s="87"/>
      <c r="MZA1" s="87"/>
      <c r="MZB1" s="87"/>
      <c r="MZC1" s="87"/>
      <c r="MZD1" s="87"/>
      <c r="MZE1" s="87"/>
      <c r="MZF1" s="87"/>
      <c r="MZG1" s="87"/>
      <c r="MZH1" s="87"/>
      <c r="MZI1" s="87"/>
      <c r="MZJ1" s="87"/>
      <c r="MZK1" s="87"/>
      <c r="MZL1" s="87"/>
      <c r="MZM1" s="87"/>
      <c r="MZN1" s="87"/>
      <c r="MZO1" s="87"/>
      <c r="MZP1" s="87"/>
      <c r="MZQ1" s="87"/>
      <c r="MZR1" s="87"/>
      <c r="MZS1" s="87"/>
      <c r="MZT1" s="87"/>
      <c r="MZU1" s="87"/>
      <c r="MZV1" s="87"/>
      <c r="MZW1" s="87"/>
      <c r="MZX1" s="87"/>
      <c r="MZY1" s="87"/>
      <c r="MZZ1" s="87"/>
      <c r="NAA1" s="87"/>
      <c r="NAB1" s="87"/>
      <c r="NAC1" s="87"/>
      <c r="NAD1" s="87"/>
      <c r="NAE1" s="87"/>
      <c r="NAF1" s="87"/>
      <c r="NAG1" s="87"/>
      <c r="NAH1" s="87"/>
      <c r="NAI1" s="87"/>
      <c r="NAJ1" s="87"/>
      <c r="NAK1" s="87"/>
      <c r="NAL1" s="87"/>
      <c r="NAM1" s="87"/>
      <c r="NAN1" s="87"/>
      <c r="NAO1" s="87"/>
      <c r="NAP1" s="87"/>
      <c r="NAQ1" s="87"/>
      <c r="NAR1" s="87"/>
      <c r="NAS1" s="87"/>
      <c r="NAT1" s="87"/>
      <c r="NAU1" s="87"/>
      <c r="NAV1" s="87"/>
      <c r="NAW1" s="87"/>
      <c r="NAX1" s="87"/>
      <c r="NAY1" s="87"/>
      <c r="NAZ1" s="87"/>
      <c r="NBA1" s="87"/>
      <c r="NBB1" s="87"/>
      <c r="NBC1" s="87"/>
      <c r="NBD1" s="87"/>
      <c r="NBE1" s="87"/>
      <c r="NBF1" s="87"/>
      <c r="NBG1" s="87"/>
      <c r="NBH1" s="87"/>
      <c r="NBI1" s="87"/>
      <c r="NBJ1" s="87"/>
      <c r="NBK1" s="87"/>
      <c r="NBL1" s="87"/>
      <c r="NBM1" s="87"/>
      <c r="NBN1" s="87"/>
      <c r="NBO1" s="87"/>
      <c r="NBP1" s="87"/>
      <c r="NBQ1" s="87"/>
      <c r="NBR1" s="87"/>
      <c r="NBS1" s="87"/>
      <c r="NBT1" s="87"/>
      <c r="NBU1" s="87"/>
      <c r="NBV1" s="87"/>
      <c r="NBW1" s="87"/>
      <c r="NBX1" s="87"/>
      <c r="NBY1" s="87"/>
      <c r="NBZ1" s="87"/>
      <c r="NCA1" s="87"/>
      <c r="NCB1" s="87"/>
      <c r="NCC1" s="87"/>
      <c r="NCD1" s="87"/>
      <c r="NCE1" s="87"/>
      <c r="NCF1" s="87"/>
      <c r="NCG1" s="87"/>
      <c r="NCH1" s="87"/>
      <c r="NCI1" s="87"/>
      <c r="NCJ1" s="87"/>
      <c r="NCK1" s="87"/>
      <c r="NCL1" s="87"/>
      <c r="NCM1" s="87"/>
      <c r="NCN1" s="87"/>
      <c r="NCO1" s="87"/>
      <c r="NCP1" s="87"/>
      <c r="NCQ1" s="87"/>
      <c r="NCR1" s="87"/>
      <c r="NCS1" s="87"/>
      <c r="NCT1" s="87"/>
      <c r="NCU1" s="87"/>
      <c r="NCV1" s="87"/>
      <c r="NCW1" s="87"/>
      <c r="NCX1" s="87"/>
      <c r="NCY1" s="87"/>
      <c r="NCZ1" s="87"/>
      <c r="NDA1" s="87"/>
      <c r="NDB1" s="87"/>
      <c r="NDC1" s="87"/>
      <c r="NDD1" s="87"/>
      <c r="NDE1" s="87"/>
      <c r="NDF1" s="87"/>
      <c r="NDG1" s="87"/>
      <c r="NDH1" s="87"/>
      <c r="NDI1" s="87"/>
      <c r="NDJ1" s="87"/>
      <c r="NDK1" s="87"/>
      <c r="NDL1" s="87"/>
      <c r="NDM1" s="87"/>
      <c r="NDN1" s="87"/>
      <c r="NDO1" s="87"/>
      <c r="NDP1" s="87"/>
      <c r="NDQ1" s="87"/>
      <c r="NDR1" s="87"/>
      <c r="NDS1" s="87"/>
      <c r="NDT1" s="87"/>
      <c r="NDU1" s="87"/>
      <c r="NDV1" s="87"/>
      <c r="NDW1" s="87"/>
      <c r="NDX1" s="87"/>
      <c r="NDY1" s="87"/>
      <c r="NDZ1" s="87"/>
      <c r="NEA1" s="87"/>
      <c r="NEB1" s="87"/>
      <c r="NEC1" s="87"/>
      <c r="NED1" s="87"/>
      <c r="NEE1" s="87"/>
      <c r="NEF1" s="87"/>
      <c r="NEG1" s="87"/>
      <c r="NEH1" s="87"/>
      <c r="NEI1" s="87"/>
      <c r="NEJ1" s="87"/>
      <c r="NEK1" s="87"/>
      <c r="NEL1" s="87"/>
      <c r="NEM1" s="87"/>
      <c r="NEN1" s="87"/>
      <c r="NEO1" s="87"/>
      <c r="NEP1" s="87"/>
      <c r="NEQ1" s="87"/>
      <c r="NER1" s="87"/>
      <c r="NES1" s="87"/>
      <c r="NET1" s="87"/>
      <c r="NEU1" s="87"/>
      <c r="NEV1" s="87"/>
      <c r="NEW1" s="87"/>
      <c r="NEX1" s="87"/>
      <c r="NEY1" s="87"/>
      <c r="NEZ1" s="87"/>
      <c r="NFA1" s="87"/>
      <c r="NFB1" s="87"/>
      <c r="NFC1" s="87"/>
      <c r="NFD1" s="87"/>
      <c r="NFE1" s="87"/>
      <c r="NFF1" s="87"/>
      <c r="NFG1" s="87"/>
      <c r="NFH1" s="87"/>
      <c r="NFI1" s="87"/>
      <c r="NFJ1" s="87"/>
      <c r="NFK1" s="87"/>
      <c r="NFL1" s="87"/>
      <c r="NFM1" s="87"/>
      <c r="NFN1" s="87"/>
      <c r="NFO1" s="87"/>
      <c r="NFP1" s="87"/>
      <c r="NFQ1" s="87"/>
      <c r="NFR1" s="87"/>
      <c r="NFS1" s="87"/>
      <c r="NFT1" s="87"/>
      <c r="NFU1" s="87"/>
      <c r="NFV1" s="87"/>
      <c r="NFW1" s="87"/>
      <c r="NFX1" s="87"/>
      <c r="NFY1" s="87"/>
      <c r="NFZ1" s="87"/>
      <c r="NGA1" s="87"/>
      <c r="NGB1" s="87"/>
      <c r="NGC1" s="87"/>
      <c r="NGD1" s="87"/>
      <c r="NGE1" s="87"/>
      <c r="NGF1" s="87"/>
      <c r="NGG1" s="87"/>
      <c r="NGH1" s="87"/>
      <c r="NGI1" s="87"/>
      <c r="NGJ1" s="87"/>
      <c r="NGK1" s="87"/>
      <c r="NGL1" s="87"/>
      <c r="NGM1" s="87"/>
      <c r="NGN1" s="87"/>
      <c r="NGO1" s="87"/>
      <c r="NGP1" s="87"/>
      <c r="NGQ1" s="87"/>
      <c r="NGR1" s="87"/>
      <c r="NGS1" s="87"/>
      <c r="NGT1" s="87"/>
      <c r="NGU1" s="87"/>
      <c r="NGV1" s="87"/>
      <c r="NGW1" s="87"/>
      <c r="NGX1" s="87"/>
      <c r="NGY1" s="87"/>
      <c r="NGZ1" s="87"/>
      <c r="NHA1" s="87"/>
      <c r="NHB1" s="87"/>
      <c r="NHC1" s="87"/>
      <c r="NHD1" s="87"/>
      <c r="NHE1" s="87"/>
      <c r="NHF1" s="87"/>
      <c r="NHG1" s="87"/>
      <c r="NHH1" s="87"/>
      <c r="NHI1" s="87"/>
      <c r="NHJ1" s="87"/>
      <c r="NHK1" s="87"/>
      <c r="NHL1" s="87"/>
      <c r="NHM1" s="87"/>
      <c r="NHN1" s="87"/>
      <c r="NHO1" s="87"/>
      <c r="NHP1" s="87"/>
      <c r="NHQ1" s="87"/>
      <c r="NHR1" s="87"/>
      <c r="NHS1" s="87"/>
      <c r="NHT1" s="87"/>
      <c r="NHU1" s="87"/>
      <c r="NHV1" s="87"/>
      <c r="NHW1" s="87"/>
      <c r="NHX1" s="87"/>
      <c r="NHY1" s="87"/>
      <c r="NHZ1" s="87"/>
      <c r="NIA1" s="87"/>
      <c r="NIB1" s="87"/>
      <c r="NIC1" s="87"/>
      <c r="NID1" s="87"/>
      <c r="NIE1" s="87"/>
      <c r="NIF1" s="87"/>
      <c r="NIG1" s="87"/>
      <c r="NIH1" s="87"/>
      <c r="NII1" s="87"/>
      <c r="NIJ1" s="87"/>
      <c r="NIK1" s="87"/>
      <c r="NIL1" s="87"/>
      <c r="NIM1" s="87"/>
      <c r="NIN1" s="87"/>
      <c r="NIO1" s="87"/>
      <c r="NIP1" s="87"/>
      <c r="NIQ1" s="87"/>
      <c r="NIR1" s="87"/>
      <c r="NIS1" s="87"/>
      <c r="NIT1" s="87"/>
      <c r="NIU1" s="87"/>
      <c r="NIV1" s="87"/>
      <c r="NIW1" s="87"/>
      <c r="NIX1" s="87"/>
      <c r="NIY1" s="87"/>
      <c r="NIZ1" s="87"/>
      <c r="NJA1" s="87"/>
      <c r="NJB1" s="87"/>
      <c r="NJC1" s="87"/>
      <c r="NJD1" s="87"/>
      <c r="NJE1" s="87"/>
      <c r="NJF1" s="87"/>
      <c r="NJG1" s="87"/>
      <c r="NJH1" s="87"/>
      <c r="NJI1" s="87"/>
      <c r="NJJ1" s="87"/>
      <c r="NJK1" s="87"/>
      <c r="NJL1" s="87"/>
      <c r="NJM1" s="87"/>
      <c r="NJN1" s="87"/>
      <c r="NJO1" s="87"/>
      <c r="NJP1" s="87"/>
      <c r="NJQ1" s="87"/>
      <c r="NJR1" s="87"/>
      <c r="NJS1" s="87"/>
      <c r="NJT1" s="87"/>
      <c r="NJU1" s="87"/>
      <c r="NJV1" s="87"/>
      <c r="NJW1" s="87"/>
      <c r="NJX1" s="87"/>
      <c r="NJY1" s="87"/>
      <c r="NJZ1" s="87"/>
      <c r="NKA1" s="87"/>
      <c r="NKB1" s="87"/>
      <c r="NKC1" s="87"/>
      <c r="NKD1" s="87"/>
      <c r="NKE1" s="87"/>
      <c r="NKF1" s="87"/>
      <c r="NKG1" s="87"/>
      <c r="NKH1" s="87"/>
      <c r="NKI1" s="87"/>
      <c r="NKJ1" s="87"/>
      <c r="NKK1" s="87"/>
      <c r="NKL1" s="87"/>
      <c r="NKM1" s="87"/>
      <c r="NKN1" s="87"/>
      <c r="NKO1" s="87"/>
      <c r="NKP1" s="87"/>
      <c r="NKQ1" s="87"/>
      <c r="NKR1" s="87"/>
      <c r="NKS1" s="87"/>
      <c r="NKT1" s="87"/>
      <c r="NKU1" s="87"/>
      <c r="NKV1" s="87"/>
      <c r="NKW1" s="87"/>
      <c r="NKX1" s="87"/>
      <c r="NKY1" s="87"/>
      <c r="NKZ1" s="87"/>
      <c r="NLA1" s="87"/>
      <c r="NLB1" s="87"/>
      <c r="NLC1" s="87"/>
      <c r="NLD1" s="87"/>
      <c r="NLE1" s="87"/>
      <c r="NLF1" s="87"/>
      <c r="NLG1" s="87"/>
      <c r="NLH1" s="87"/>
      <c r="NLI1" s="87"/>
      <c r="NLJ1" s="87"/>
      <c r="NLK1" s="87"/>
      <c r="NLL1" s="87"/>
      <c r="NLM1" s="87"/>
      <c r="NLN1" s="87"/>
      <c r="NLO1" s="87"/>
      <c r="NLP1" s="87"/>
      <c r="NLQ1" s="87"/>
      <c r="NLR1" s="87"/>
      <c r="NLS1" s="87"/>
      <c r="NLT1" s="87"/>
      <c r="NLU1" s="87"/>
      <c r="NLV1" s="87"/>
      <c r="NLW1" s="87"/>
      <c r="NLX1" s="87"/>
      <c r="NLY1" s="87"/>
      <c r="NLZ1" s="87"/>
      <c r="NMA1" s="87"/>
      <c r="NMB1" s="87"/>
      <c r="NMC1" s="87"/>
      <c r="NMD1" s="87"/>
      <c r="NME1" s="87"/>
      <c r="NMF1" s="87"/>
      <c r="NMG1" s="87"/>
      <c r="NMH1" s="87"/>
      <c r="NMI1" s="87"/>
      <c r="NMJ1" s="87"/>
      <c r="NMK1" s="87"/>
      <c r="NML1" s="87"/>
      <c r="NMM1" s="87"/>
      <c r="NMN1" s="87"/>
      <c r="NMO1" s="87"/>
      <c r="NMP1" s="87"/>
      <c r="NMQ1" s="87"/>
      <c r="NMR1" s="87"/>
      <c r="NMS1" s="87"/>
      <c r="NMT1" s="87"/>
      <c r="NMU1" s="87"/>
      <c r="NMV1" s="87"/>
      <c r="NMW1" s="87"/>
      <c r="NMX1" s="87"/>
      <c r="NMY1" s="87"/>
      <c r="NMZ1" s="87"/>
      <c r="NNA1" s="87"/>
      <c r="NNB1" s="87"/>
      <c r="NNC1" s="87"/>
      <c r="NND1" s="87"/>
      <c r="NNE1" s="87"/>
      <c r="NNF1" s="87"/>
      <c r="NNG1" s="87"/>
      <c r="NNH1" s="87"/>
      <c r="NNI1" s="87"/>
      <c r="NNJ1" s="87"/>
      <c r="NNK1" s="87"/>
      <c r="NNL1" s="87"/>
      <c r="NNM1" s="87"/>
      <c r="NNN1" s="87"/>
      <c r="NNO1" s="87"/>
      <c r="NNP1" s="87"/>
      <c r="NNQ1" s="87"/>
      <c r="NNR1" s="87"/>
      <c r="NNS1" s="87"/>
      <c r="NNT1" s="87"/>
      <c r="NNU1" s="87"/>
      <c r="NNV1" s="87"/>
      <c r="NNW1" s="87"/>
      <c r="NNX1" s="87"/>
      <c r="NNY1" s="87"/>
      <c r="NNZ1" s="87"/>
      <c r="NOA1" s="87"/>
      <c r="NOB1" s="87"/>
      <c r="NOC1" s="87"/>
      <c r="NOD1" s="87"/>
      <c r="NOE1" s="87"/>
      <c r="NOF1" s="87"/>
      <c r="NOG1" s="87"/>
      <c r="NOH1" s="87"/>
      <c r="NOI1" s="87"/>
      <c r="NOJ1" s="87"/>
      <c r="NOK1" s="87"/>
      <c r="NOL1" s="87"/>
      <c r="NOM1" s="87"/>
      <c r="NON1" s="87"/>
      <c r="NOO1" s="87"/>
      <c r="NOP1" s="87"/>
      <c r="NOQ1" s="87"/>
      <c r="NOR1" s="87"/>
      <c r="NOS1" s="87"/>
      <c r="NOT1" s="87"/>
      <c r="NOU1" s="87"/>
      <c r="NOV1" s="87"/>
      <c r="NOW1" s="87"/>
      <c r="NOX1" s="87"/>
      <c r="NOY1" s="87"/>
      <c r="NOZ1" s="87"/>
      <c r="NPA1" s="87"/>
      <c r="NPB1" s="87"/>
      <c r="NPC1" s="87"/>
      <c r="NPD1" s="87"/>
      <c r="NPE1" s="87"/>
      <c r="NPF1" s="87"/>
      <c r="NPG1" s="87"/>
      <c r="NPH1" s="87"/>
      <c r="NPI1" s="87"/>
      <c r="NPJ1" s="87"/>
      <c r="NPK1" s="87"/>
      <c r="NPL1" s="87"/>
      <c r="NPM1" s="87"/>
      <c r="NPN1" s="87"/>
      <c r="NPO1" s="87"/>
      <c r="NPP1" s="87"/>
      <c r="NPQ1" s="87"/>
      <c r="NPR1" s="87"/>
      <c r="NPS1" s="87"/>
      <c r="NPT1" s="87"/>
      <c r="NPU1" s="87"/>
      <c r="NPV1" s="87"/>
      <c r="NPW1" s="87"/>
      <c r="NPX1" s="87"/>
      <c r="NPY1" s="87"/>
      <c r="NPZ1" s="87"/>
      <c r="NQA1" s="87"/>
      <c r="NQB1" s="87"/>
      <c r="NQC1" s="87"/>
      <c r="NQD1" s="87"/>
      <c r="NQE1" s="87"/>
      <c r="NQF1" s="87"/>
      <c r="NQG1" s="87"/>
      <c r="NQH1" s="87"/>
      <c r="NQI1" s="87"/>
      <c r="NQJ1" s="87"/>
      <c r="NQK1" s="87"/>
      <c r="NQL1" s="87"/>
      <c r="NQM1" s="87"/>
      <c r="NQN1" s="87"/>
      <c r="NQO1" s="87"/>
      <c r="NQP1" s="87"/>
      <c r="NQQ1" s="87"/>
      <c r="NQR1" s="87"/>
      <c r="NQS1" s="87"/>
      <c r="NQT1" s="87"/>
      <c r="NQU1" s="87"/>
      <c r="NQV1" s="87"/>
      <c r="NQW1" s="87"/>
      <c r="NQX1" s="87"/>
      <c r="NQY1" s="87"/>
      <c r="NQZ1" s="87"/>
      <c r="NRA1" s="87"/>
      <c r="NRB1" s="87"/>
      <c r="NRC1" s="87"/>
      <c r="NRD1" s="87"/>
      <c r="NRE1" s="87"/>
      <c r="NRF1" s="87"/>
      <c r="NRG1" s="87"/>
      <c r="NRH1" s="87"/>
      <c r="NRI1" s="87"/>
      <c r="NRJ1" s="87"/>
      <c r="NRK1" s="87"/>
      <c r="NRL1" s="87"/>
      <c r="NRM1" s="87"/>
      <c r="NRN1" s="87"/>
      <c r="NRO1" s="87"/>
      <c r="NRP1" s="87"/>
      <c r="NRQ1" s="87"/>
      <c r="NRR1" s="87"/>
      <c r="NRS1" s="87"/>
      <c r="NRT1" s="87"/>
      <c r="NRU1" s="87"/>
      <c r="NRV1" s="87"/>
      <c r="NRW1" s="87"/>
      <c r="NRX1" s="87"/>
      <c r="NRY1" s="87"/>
      <c r="NRZ1" s="87"/>
      <c r="NSA1" s="87"/>
      <c r="NSB1" s="87"/>
      <c r="NSC1" s="87"/>
      <c r="NSD1" s="87"/>
      <c r="NSE1" s="87"/>
      <c r="NSF1" s="87"/>
      <c r="NSG1" s="87"/>
      <c r="NSH1" s="87"/>
      <c r="NSI1" s="87"/>
      <c r="NSJ1" s="87"/>
      <c r="NSK1" s="87"/>
      <c r="NSL1" s="87"/>
      <c r="NSM1" s="87"/>
      <c r="NSN1" s="87"/>
      <c r="NSO1" s="87"/>
      <c r="NSP1" s="87"/>
      <c r="NSQ1" s="87"/>
      <c r="NSR1" s="87"/>
      <c r="NSS1" s="87"/>
      <c r="NST1" s="87"/>
      <c r="NSU1" s="87"/>
      <c r="NSV1" s="87"/>
      <c r="NSW1" s="87"/>
      <c r="NSX1" s="87"/>
      <c r="NSY1" s="87"/>
      <c r="NSZ1" s="87"/>
      <c r="NTA1" s="87"/>
      <c r="NTB1" s="87"/>
      <c r="NTC1" s="87"/>
      <c r="NTD1" s="87"/>
      <c r="NTE1" s="87"/>
      <c r="NTF1" s="87"/>
      <c r="NTG1" s="87"/>
      <c r="NTH1" s="87"/>
      <c r="NTI1" s="87"/>
      <c r="NTJ1" s="87"/>
      <c r="NTK1" s="87"/>
      <c r="NTL1" s="87"/>
      <c r="NTM1" s="87"/>
      <c r="NTN1" s="87"/>
      <c r="NTO1" s="87"/>
      <c r="NTP1" s="87"/>
      <c r="NTQ1" s="87"/>
      <c r="NTR1" s="87"/>
      <c r="NTS1" s="87"/>
      <c r="NTT1" s="87"/>
      <c r="NTU1" s="87"/>
      <c r="NTV1" s="87"/>
      <c r="NTW1" s="87"/>
      <c r="NTX1" s="87"/>
      <c r="NTY1" s="87"/>
      <c r="NTZ1" s="87"/>
      <c r="NUA1" s="87"/>
      <c r="NUB1" s="87"/>
      <c r="NUC1" s="87"/>
      <c r="NUD1" s="87"/>
      <c r="NUE1" s="87"/>
      <c r="NUF1" s="87"/>
      <c r="NUG1" s="87"/>
      <c r="NUH1" s="87"/>
      <c r="NUI1" s="87"/>
      <c r="NUJ1" s="87"/>
      <c r="NUK1" s="87"/>
      <c r="NUL1" s="87"/>
      <c r="NUM1" s="87"/>
      <c r="NUN1" s="87"/>
      <c r="NUO1" s="87"/>
      <c r="NUP1" s="87"/>
      <c r="NUQ1" s="87"/>
      <c r="NUR1" s="87"/>
      <c r="NUS1" s="87"/>
      <c r="NUT1" s="87"/>
      <c r="NUU1" s="87"/>
      <c r="NUV1" s="87"/>
      <c r="NUW1" s="87"/>
      <c r="NUX1" s="87"/>
      <c r="NUY1" s="87"/>
      <c r="NUZ1" s="87"/>
      <c r="NVA1" s="87"/>
      <c r="NVB1" s="87"/>
      <c r="NVC1" s="87"/>
      <c r="NVD1" s="87"/>
      <c r="NVE1" s="87"/>
      <c r="NVF1" s="87"/>
      <c r="NVG1" s="87"/>
      <c r="NVH1" s="87"/>
      <c r="NVI1" s="87"/>
      <c r="NVJ1" s="87"/>
      <c r="NVK1" s="87"/>
      <c r="NVL1" s="87"/>
      <c r="NVM1" s="87"/>
      <c r="NVN1" s="87"/>
      <c r="NVO1" s="87"/>
      <c r="NVP1" s="87"/>
      <c r="NVQ1" s="87"/>
      <c r="NVR1" s="87"/>
      <c r="NVS1" s="87"/>
      <c r="NVT1" s="87"/>
      <c r="NVU1" s="87"/>
      <c r="NVV1" s="87"/>
      <c r="NVW1" s="87"/>
      <c r="NVX1" s="87"/>
      <c r="NVY1" s="87"/>
      <c r="NVZ1" s="87"/>
      <c r="NWA1" s="87"/>
      <c r="NWB1" s="87"/>
      <c r="NWC1" s="87"/>
      <c r="NWD1" s="87"/>
      <c r="NWE1" s="87"/>
      <c r="NWF1" s="87"/>
      <c r="NWG1" s="87"/>
      <c r="NWH1" s="87"/>
      <c r="NWI1" s="87"/>
      <c r="NWJ1" s="87"/>
      <c r="NWK1" s="87"/>
      <c r="NWL1" s="87"/>
      <c r="NWM1" s="87"/>
      <c r="NWN1" s="87"/>
      <c r="NWO1" s="87"/>
      <c r="NWP1" s="87"/>
      <c r="NWQ1" s="87"/>
      <c r="NWR1" s="87"/>
      <c r="NWS1" s="87"/>
      <c r="NWT1" s="87"/>
      <c r="NWU1" s="87"/>
      <c r="NWV1" s="87"/>
      <c r="NWW1" s="87"/>
      <c r="NWX1" s="87"/>
      <c r="NWY1" s="87"/>
      <c r="NWZ1" s="87"/>
      <c r="NXA1" s="87"/>
      <c r="NXB1" s="87"/>
      <c r="NXC1" s="87"/>
      <c r="NXD1" s="87"/>
      <c r="NXE1" s="87"/>
      <c r="NXF1" s="87"/>
      <c r="NXG1" s="87"/>
      <c r="NXH1" s="87"/>
      <c r="NXI1" s="87"/>
      <c r="NXJ1" s="87"/>
      <c r="NXK1" s="87"/>
      <c r="NXL1" s="87"/>
      <c r="NXM1" s="87"/>
      <c r="NXN1" s="87"/>
      <c r="NXO1" s="87"/>
      <c r="NXP1" s="87"/>
      <c r="NXQ1" s="87"/>
      <c r="NXR1" s="87"/>
      <c r="NXS1" s="87"/>
      <c r="NXT1" s="87"/>
      <c r="NXU1" s="87"/>
      <c r="NXV1" s="87"/>
      <c r="NXW1" s="87"/>
      <c r="NXX1" s="87"/>
      <c r="NXY1" s="87"/>
      <c r="NXZ1" s="87"/>
      <c r="NYA1" s="87"/>
      <c r="NYB1" s="87"/>
      <c r="NYC1" s="87"/>
      <c r="NYD1" s="87"/>
      <c r="NYE1" s="87"/>
      <c r="NYF1" s="87"/>
      <c r="NYG1" s="87"/>
      <c r="NYH1" s="87"/>
      <c r="NYI1" s="87"/>
      <c r="NYJ1" s="87"/>
      <c r="NYK1" s="87"/>
      <c r="NYL1" s="87"/>
      <c r="NYM1" s="87"/>
      <c r="NYN1" s="87"/>
      <c r="NYO1" s="87"/>
      <c r="NYP1" s="87"/>
      <c r="NYQ1" s="87"/>
      <c r="NYR1" s="87"/>
      <c r="NYS1" s="87"/>
      <c r="NYT1" s="87"/>
      <c r="NYU1" s="87"/>
      <c r="NYV1" s="87"/>
      <c r="NYW1" s="87"/>
      <c r="NYX1" s="87"/>
      <c r="NYY1" s="87"/>
      <c r="NYZ1" s="87"/>
      <c r="NZA1" s="87"/>
      <c r="NZB1" s="87"/>
      <c r="NZC1" s="87"/>
      <c r="NZD1" s="87"/>
      <c r="NZE1" s="87"/>
      <c r="NZF1" s="87"/>
      <c r="NZG1" s="87"/>
      <c r="NZH1" s="87"/>
      <c r="NZI1" s="87"/>
      <c r="NZJ1" s="87"/>
      <c r="NZK1" s="87"/>
      <c r="NZL1" s="87"/>
      <c r="NZM1" s="87"/>
      <c r="NZN1" s="87"/>
      <c r="NZO1" s="87"/>
      <c r="NZP1" s="87"/>
      <c r="NZQ1" s="87"/>
      <c r="NZR1" s="87"/>
      <c r="NZS1" s="87"/>
      <c r="NZT1" s="87"/>
      <c r="NZU1" s="87"/>
      <c r="NZV1" s="87"/>
      <c r="NZW1" s="87"/>
      <c r="NZX1" s="87"/>
      <c r="NZY1" s="87"/>
      <c r="NZZ1" s="87"/>
      <c r="OAA1" s="87"/>
      <c r="OAB1" s="87"/>
      <c r="OAC1" s="87"/>
      <c r="OAD1" s="87"/>
      <c r="OAE1" s="87"/>
      <c r="OAF1" s="87"/>
      <c r="OAG1" s="87"/>
      <c r="OAH1" s="87"/>
      <c r="OAI1" s="87"/>
      <c r="OAJ1" s="87"/>
      <c r="OAK1" s="87"/>
      <c r="OAL1" s="87"/>
      <c r="OAM1" s="87"/>
      <c r="OAN1" s="87"/>
      <c r="OAO1" s="87"/>
      <c r="OAP1" s="87"/>
      <c r="OAQ1" s="87"/>
      <c r="OAR1" s="87"/>
      <c r="OAS1" s="87"/>
      <c r="OAT1" s="87"/>
      <c r="OAU1" s="87"/>
      <c r="OAV1" s="87"/>
      <c r="OAW1" s="87"/>
      <c r="OAX1" s="87"/>
      <c r="OAY1" s="87"/>
      <c r="OAZ1" s="87"/>
      <c r="OBA1" s="87"/>
      <c r="OBB1" s="87"/>
      <c r="OBC1" s="87"/>
      <c r="OBD1" s="87"/>
      <c r="OBE1" s="87"/>
      <c r="OBF1" s="87"/>
      <c r="OBG1" s="87"/>
      <c r="OBH1" s="87"/>
      <c r="OBI1" s="87"/>
      <c r="OBJ1" s="87"/>
      <c r="OBK1" s="87"/>
      <c r="OBL1" s="87"/>
      <c r="OBM1" s="87"/>
      <c r="OBN1" s="87"/>
      <c r="OBO1" s="87"/>
      <c r="OBP1" s="87"/>
      <c r="OBQ1" s="87"/>
      <c r="OBR1" s="87"/>
      <c r="OBS1" s="87"/>
      <c r="OBT1" s="87"/>
      <c r="OBU1" s="87"/>
      <c r="OBV1" s="87"/>
      <c r="OBW1" s="87"/>
      <c r="OBX1" s="87"/>
      <c r="OBY1" s="87"/>
      <c r="OBZ1" s="87"/>
      <c r="OCA1" s="87"/>
      <c r="OCB1" s="87"/>
      <c r="OCC1" s="87"/>
      <c r="OCD1" s="87"/>
      <c r="OCE1" s="87"/>
      <c r="OCF1" s="87"/>
      <c r="OCG1" s="87"/>
      <c r="OCH1" s="87"/>
      <c r="OCI1" s="87"/>
      <c r="OCJ1" s="87"/>
      <c r="OCK1" s="87"/>
      <c r="OCL1" s="87"/>
      <c r="OCM1" s="87"/>
      <c r="OCN1" s="87"/>
      <c r="OCO1" s="87"/>
      <c r="OCP1" s="87"/>
      <c r="OCQ1" s="87"/>
      <c r="OCR1" s="87"/>
      <c r="OCS1" s="87"/>
      <c r="OCT1" s="87"/>
      <c r="OCU1" s="87"/>
      <c r="OCV1" s="87"/>
      <c r="OCW1" s="87"/>
      <c r="OCX1" s="87"/>
      <c r="OCY1" s="87"/>
      <c r="OCZ1" s="87"/>
      <c r="ODA1" s="87"/>
      <c r="ODB1" s="87"/>
      <c r="ODC1" s="87"/>
      <c r="ODD1" s="87"/>
      <c r="ODE1" s="87"/>
      <c r="ODF1" s="87"/>
      <c r="ODG1" s="87"/>
      <c r="ODH1" s="87"/>
      <c r="ODI1" s="87"/>
      <c r="ODJ1" s="87"/>
      <c r="ODK1" s="87"/>
      <c r="ODL1" s="87"/>
      <c r="ODM1" s="87"/>
      <c r="ODN1" s="87"/>
      <c r="ODO1" s="87"/>
      <c r="ODP1" s="87"/>
      <c r="ODQ1" s="87"/>
      <c r="ODR1" s="87"/>
      <c r="ODS1" s="87"/>
      <c r="ODT1" s="87"/>
      <c r="ODU1" s="87"/>
      <c r="ODV1" s="87"/>
      <c r="ODW1" s="87"/>
      <c r="ODX1" s="87"/>
      <c r="ODY1" s="87"/>
      <c r="ODZ1" s="87"/>
      <c r="OEA1" s="87"/>
      <c r="OEB1" s="87"/>
      <c r="OEC1" s="87"/>
      <c r="OED1" s="87"/>
      <c r="OEE1" s="87"/>
      <c r="OEF1" s="87"/>
      <c r="OEG1" s="87"/>
      <c r="OEH1" s="87"/>
      <c r="OEI1" s="87"/>
      <c r="OEJ1" s="87"/>
      <c r="OEK1" s="87"/>
      <c r="OEL1" s="87"/>
      <c r="OEM1" s="87"/>
      <c r="OEN1" s="87"/>
      <c r="OEO1" s="87"/>
      <c r="OEP1" s="87"/>
      <c r="OEQ1" s="87"/>
      <c r="OER1" s="87"/>
      <c r="OES1" s="87"/>
      <c r="OET1" s="87"/>
      <c r="OEU1" s="87"/>
      <c r="OEV1" s="87"/>
      <c r="OEW1" s="87"/>
      <c r="OEX1" s="87"/>
      <c r="OEY1" s="87"/>
      <c r="OEZ1" s="87"/>
      <c r="OFA1" s="87"/>
      <c r="OFB1" s="87"/>
      <c r="OFC1" s="87"/>
      <c r="OFD1" s="87"/>
      <c r="OFE1" s="87"/>
      <c r="OFF1" s="87"/>
      <c r="OFG1" s="87"/>
      <c r="OFH1" s="87"/>
      <c r="OFI1" s="87"/>
      <c r="OFJ1" s="87"/>
      <c r="OFK1" s="87"/>
      <c r="OFL1" s="87"/>
      <c r="OFM1" s="87"/>
      <c r="OFN1" s="87"/>
      <c r="OFO1" s="87"/>
      <c r="OFP1" s="87"/>
      <c r="OFQ1" s="87"/>
      <c r="OFR1" s="87"/>
      <c r="OFS1" s="87"/>
      <c r="OFT1" s="87"/>
      <c r="OFU1" s="87"/>
      <c r="OFV1" s="87"/>
      <c r="OFW1" s="87"/>
      <c r="OFX1" s="87"/>
      <c r="OFY1" s="87"/>
      <c r="OFZ1" s="87"/>
      <c r="OGA1" s="87"/>
      <c r="OGB1" s="87"/>
      <c r="OGC1" s="87"/>
      <c r="OGD1" s="87"/>
      <c r="OGE1" s="87"/>
      <c r="OGF1" s="87"/>
      <c r="OGG1" s="87"/>
      <c r="OGH1" s="87"/>
      <c r="OGI1" s="87"/>
      <c r="OGJ1" s="87"/>
      <c r="OGK1" s="87"/>
      <c r="OGL1" s="87"/>
      <c r="OGM1" s="87"/>
      <c r="OGN1" s="87"/>
      <c r="OGO1" s="87"/>
      <c r="OGP1" s="87"/>
      <c r="OGQ1" s="87"/>
      <c r="OGR1" s="87"/>
      <c r="OGS1" s="87"/>
      <c r="OGT1" s="87"/>
      <c r="OGU1" s="87"/>
      <c r="OGV1" s="87"/>
      <c r="OGW1" s="87"/>
      <c r="OGX1" s="87"/>
      <c r="OGY1" s="87"/>
      <c r="OGZ1" s="87"/>
      <c r="OHA1" s="87"/>
      <c r="OHB1" s="87"/>
      <c r="OHC1" s="87"/>
      <c r="OHD1" s="87"/>
      <c r="OHE1" s="87"/>
      <c r="OHF1" s="87"/>
      <c r="OHG1" s="87"/>
      <c r="OHH1" s="87"/>
      <c r="OHI1" s="87"/>
      <c r="OHJ1" s="87"/>
      <c r="OHK1" s="87"/>
      <c r="OHL1" s="87"/>
      <c r="OHM1" s="87"/>
      <c r="OHN1" s="87"/>
      <c r="OHO1" s="87"/>
      <c r="OHP1" s="87"/>
      <c r="OHQ1" s="87"/>
      <c r="OHR1" s="87"/>
      <c r="OHS1" s="87"/>
      <c r="OHT1" s="87"/>
      <c r="OHU1" s="87"/>
      <c r="OHV1" s="87"/>
      <c r="OHW1" s="87"/>
      <c r="OHX1" s="87"/>
      <c r="OHY1" s="87"/>
      <c r="OHZ1" s="87"/>
      <c r="OIA1" s="87"/>
      <c r="OIB1" s="87"/>
      <c r="OIC1" s="87"/>
      <c r="OID1" s="87"/>
      <c r="OIE1" s="87"/>
      <c r="OIF1" s="87"/>
      <c r="OIG1" s="87"/>
      <c r="OIH1" s="87"/>
      <c r="OII1" s="87"/>
      <c r="OIJ1" s="87"/>
      <c r="OIK1" s="87"/>
      <c r="OIL1" s="87"/>
      <c r="OIM1" s="87"/>
      <c r="OIN1" s="87"/>
      <c r="OIO1" s="87"/>
      <c r="OIP1" s="87"/>
      <c r="OIQ1" s="87"/>
      <c r="OIR1" s="87"/>
      <c r="OIS1" s="87"/>
      <c r="OIT1" s="87"/>
      <c r="OIU1" s="87"/>
      <c r="OIV1" s="87"/>
      <c r="OIW1" s="87"/>
      <c r="OIX1" s="87"/>
      <c r="OIY1" s="87"/>
      <c r="OIZ1" s="87"/>
      <c r="OJA1" s="87"/>
      <c r="OJB1" s="87"/>
      <c r="OJC1" s="87"/>
      <c r="OJD1" s="87"/>
      <c r="OJE1" s="87"/>
      <c r="OJF1" s="87"/>
      <c r="OJG1" s="87"/>
      <c r="OJH1" s="87"/>
      <c r="OJI1" s="87"/>
      <c r="OJJ1" s="87"/>
      <c r="OJK1" s="87"/>
      <c r="OJL1" s="87"/>
      <c r="OJM1" s="87"/>
      <c r="OJN1" s="87"/>
      <c r="OJO1" s="87"/>
      <c r="OJP1" s="87"/>
      <c r="OJQ1" s="87"/>
      <c r="OJR1" s="87"/>
      <c r="OJS1" s="87"/>
      <c r="OJT1" s="87"/>
      <c r="OJU1" s="87"/>
      <c r="OJV1" s="87"/>
      <c r="OJW1" s="87"/>
      <c r="OJX1" s="87"/>
      <c r="OJY1" s="87"/>
      <c r="OJZ1" s="87"/>
      <c r="OKA1" s="87"/>
      <c r="OKB1" s="87"/>
      <c r="OKC1" s="87"/>
      <c r="OKD1" s="87"/>
      <c r="OKE1" s="87"/>
      <c r="OKF1" s="87"/>
      <c r="OKG1" s="87"/>
      <c r="OKH1" s="87"/>
      <c r="OKI1" s="87"/>
      <c r="OKJ1" s="87"/>
      <c r="OKK1" s="87"/>
      <c r="OKL1" s="87"/>
      <c r="OKM1" s="87"/>
      <c r="OKN1" s="87"/>
      <c r="OKO1" s="87"/>
      <c r="OKP1" s="87"/>
      <c r="OKQ1" s="87"/>
      <c r="OKR1" s="87"/>
      <c r="OKS1" s="87"/>
      <c r="OKT1" s="87"/>
      <c r="OKU1" s="87"/>
      <c r="OKV1" s="87"/>
      <c r="OKW1" s="87"/>
      <c r="OKX1" s="87"/>
      <c r="OKY1" s="87"/>
      <c r="OKZ1" s="87"/>
      <c r="OLA1" s="87"/>
      <c r="OLB1" s="87"/>
      <c r="OLC1" s="87"/>
      <c r="OLD1" s="87"/>
      <c r="OLE1" s="87"/>
      <c r="OLF1" s="87"/>
      <c r="OLG1" s="87"/>
      <c r="OLH1" s="87"/>
      <c r="OLI1" s="87"/>
      <c r="OLJ1" s="87"/>
      <c r="OLK1" s="87"/>
      <c r="OLL1" s="87"/>
      <c r="OLM1" s="87"/>
      <c r="OLN1" s="87"/>
      <c r="OLO1" s="87"/>
      <c r="OLP1" s="87"/>
      <c r="OLQ1" s="87"/>
      <c r="OLR1" s="87"/>
      <c r="OLS1" s="87"/>
      <c r="OLT1" s="87"/>
      <c r="OLU1" s="87"/>
      <c r="OLV1" s="87"/>
      <c r="OLW1" s="87"/>
      <c r="OLX1" s="87"/>
      <c r="OLY1" s="87"/>
      <c r="OLZ1" s="87"/>
      <c r="OMA1" s="87"/>
      <c r="OMB1" s="87"/>
      <c r="OMC1" s="87"/>
      <c r="OMD1" s="87"/>
      <c r="OME1" s="87"/>
      <c r="OMF1" s="87"/>
      <c r="OMG1" s="87"/>
      <c r="OMH1" s="87"/>
      <c r="OMI1" s="87"/>
      <c r="OMJ1" s="87"/>
      <c r="OMK1" s="87"/>
      <c r="OML1" s="87"/>
      <c r="OMM1" s="87"/>
      <c r="OMN1" s="87"/>
      <c r="OMO1" s="87"/>
      <c r="OMP1" s="87"/>
      <c r="OMQ1" s="87"/>
      <c r="OMR1" s="87"/>
      <c r="OMS1" s="87"/>
      <c r="OMT1" s="87"/>
      <c r="OMU1" s="87"/>
      <c r="OMV1" s="87"/>
      <c r="OMW1" s="87"/>
      <c r="OMX1" s="87"/>
      <c r="OMY1" s="87"/>
      <c r="OMZ1" s="87"/>
      <c r="ONA1" s="87"/>
      <c r="ONB1" s="87"/>
      <c r="ONC1" s="87"/>
      <c r="OND1" s="87"/>
      <c r="ONE1" s="87"/>
      <c r="ONF1" s="87"/>
      <c r="ONG1" s="87"/>
      <c r="ONH1" s="87"/>
      <c r="ONI1" s="87"/>
      <c r="ONJ1" s="87"/>
      <c r="ONK1" s="87"/>
      <c r="ONL1" s="87"/>
      <c r="ONM1" s="87"/>
      <c r="ONN1" s="87"/>
      <c r="ONO1" s="87"/>
      <c r="ONP1" s="87"/>
      <c r="ONQ1" s="87"/>
      <c r="ONR1" s="87"/>
      <c r="ONS1" s="87"/>
      <c r="ONT1" s="87"/>
      <c r="ONU1" s="87"/>
      <c r="ONV1" s="87"/>
      <c r="ONW1" s="87"/>
      <c r="ONX1" s="87"/>
      <c r="ONY1" s="87"/>
      <c r="ONZ1" s="87"/>
      <c r="OOA1" s="87"/>
      <c r="OOB1" s="87"/>
      <c r="OOC1" s="87"/>
      <c r="OOD1" s="87"/>
      <c r="OOE1" s="87"/>
      <c r="OOF1" s="87"/>
      <c r="OOG1" s="87"/>
      <c r="OOH1" s="87"/>
      <c r="OOI1" s="87"/>
      <c r="OOJ1" s="87"/>
      <c r="OOK1" s="87"/>
      <c r="OOL1" s="87"/>
      <c r="OOM1" s="87"/>
      <c r="OON1" s="87"/>
      <c r="OOO1" s="87"/>
      <c r="OOP1" s="87"/>
      <c r="OOQ1" s="87"/>
      <c r="OOR1" s="87"/>
      <c r="OOS1" s="87"/>
      <c r="OOT1" s="87"/>
      <c r="OOU1" s="87"/>
      <c r="OOV1" s="87"/>
      <c r="OOW1" s="87"/>
      <c r="OOX1" s="87"/>
      <c r="OOY1" s="87"/>
      <c r="OOZ1" s="87"/>
      <c r="OPA1" s="87"/>
      <c r="OPB1" s="87"/>
      <c r="OPC1" s="87"/>
      <c r="OPD1" s="87"/>
      <c r="OPE1" s="87"/>
      <c r="OPF1" s="87"/>
      <c r="OPG1" s="87"/>
      <c r="OPH1" s="87"/>
      <c r="OPI1" s="87"/>
      <c r="OPJ1" s="87"/>
      <c r="OPK1" s="87"/>
      <c r="OPL1" s="87"/>
      <c r="OPM1" s="87"/>
      <c r="OPN1" s="87"/>
      <c r="OPO1" s="87"/>
      <c r="OPP1" s="87"/>
      <c r="OPQ1" s="87"/>
      <c r="OPR1" s="87"/>
      <c r="OPS1" s="87"/>
      <c r="OPT1" s="87"/>
      <c r="OPU1" s="87"/>
      <c r="OPV1" s="87"/>
      <c r="OPW1" s="87"/>
      <c r="OPX1" s="87"/>
      <c r="OPY1" s="87"/>
      <c r="OPZ1" s="87"/>
      <c r="OQA1" s="87"/>
      <c r="OQB1" s="87"/>
      <c r="OQC1" s="87"/>
      <c r="OQD1" s="87"/>
      <c r="OQE1" s="87"/>
      <c r="OQF1" s="87"/>
      <c r="OQG1" s="87"/>
      <c r="OQH1" s="87"/>
      <c r="OQI1" s="87"/>
      <c r="OQJ1" s="87"/>
      <c r="OQK1" s="87"/>
      <c r="OQL1" s="87"/>
      <c r="OQM1" s="87"/>
      <c r="OQN1" s="87"/>
      <c r="OQO1" s="87"/>
      <c r="OQP1" s="87"/>
      <c r="OQQ1" s="87"/>
      <c r="OQR1" s="87"/>
      <c r="OQS1" s="87"/>
      <c r="OQT1" s="87"/>
      <c r="OQU1" s="87"/>
      <c r="OQV1" s="87"/>
      <c r="OQW1" s="87"/>
      <c r="OQX1" s="87"/>
      <c r="OQY1" s="87"/>
      <c r="OQZ1" s="87"/>
      <c r="ORA1" s="87"/>
      <c r="ORB1" s="87"/>
      <c r="ORC1" s="87"/>
      <c r="ORD1" s="87"/>
      <c r="ORE1" s="87"/>
      <c r="ORF1" s="87"/>
      <c r="ORG1" s="87"/>
      <c r="ORH1" s="87"/>
      <c r="ORI1" s="87"/>
      <c r="ORJ1" s="87"/>
      <c r="ORK1" s="87"/>
      <c r="ORL1" s="87"/>
      <c r="ORM1" s="87"/>
      <c r="ORN1" s="87"/>
      <c r="ORO1" s="87"/>
      <c r="ORP1" s="87"/>
      <c r="ORQ1" s="87"/>
      <c r="ORR1" s="87"/>
      <c r="ORS1" s="87"/>
      <c r="ORT1" s="87"/>
      <c r="ORU1" s="87"/>
      <c r="ORV1" s="87"/>
      <c r="ORW1" s="87"/>
      <c r="ORX1" s="87"/>
      <c r="ORY1" s="87"/>
      <c r="ORZ1" s="87"/>
      <c r="OSA1" s="87"/>
      <c r="OSB1" s="87"/>
      <c r="OSC1" s="87"/>
      <c r="OSD1" s="87"/>
      <c r="OSE1" s="87"/>
      <c r="OSF1" s="87"/>
      <c r="OSG1" s="87"/>
      <c r="OSH1" s="87"/>
      <c r="OSI1" s="87"/>
      <c r="OSJ1" s="87"/>
      <c r="OSK1" s="87"/>
      <c r="OSL1" s="87"/>
      <c r="OSM1" s="87"/>
      <c r="OSN1" s="87"/>
      <c r="OSO1" s="87"/>
      <c r="OSP1" s="87"/>
      <c r="OSQ1" s="87"/>
      <c r="OSR1" s="87"/>
      <c r="OSS1" s="87"/>
      <c r="OST1" s="87"/>
      <c r="OSU1" s="87"/>
      <c r="OSV1" s="87"/>
      <c r="OSW1" s="87"/>
      <c r="OSX1" s="87"/>
      <c r="OSY1" s="87"/>
      <c r="OSZ1" s="87"/>
      <c r="OTA1" s="87"/>
      <c r="OTB1" s="87"/>
      <c r="OTC1" s="87"/>
      <c r="OTD1" s="87"/>
      <c r="OTE1" s="87"/>
      <c r="OTF1" s="87"/>
      <c r="OTG1" s="87"/>
      <c r="OTH1" s="87"/>
      <c r="OTI1" s="87"/>
      <c r="OTJ1" s="87"/>
      <c r="OTK1" s="87"/>
      <c r="OTL1" s="87"/>
      <c r="OTM1" s="87"/>
      <c r="OTN1" s="87"/>
      <c r="OTO1" s="87"/>
      <c r="OTP1" s="87"/>
      <c r="OTQ1" s="87"/>
      <c r="OTR1" s="87"/>
      <c r="OTS1" s="87"/>
      <c r="OTT1" s="87"/>
      <c r="OTU1" s="87"/>
      <c r="OTV1" s="87"/>
      <c r="OTW1" s="87"/>
      <c r="OTX1" s="87"/>
      <c r="OTY1" s="87"/>
      <c r="OTZ1" s="87"/>
      <c r="OUA1" s="87"/>
      <c r="OUB1" s="87"/>
      <c r="OUC1" s="87"/>
      <c r="OUD1" s="87"/>
      <c r="OUE1" s="87"/>
      <c r="OUF1" s="87"/>
      <c r="OUG1" s="87"/>
      <c r="OUH1" s="87"/>
      <c r="OUI1" s="87"/>
      <c r="OUJ1" s="87"/>
      <c r="OUK1" s="87"/>
      <c r="OUL1" s="87"/>
      <c r="OUM1" s="87"/>
      <c r="OUN1" s="87"/>
      <c r="OUO1" s="87"/>
      <c r="OUP1" s="87"/>
      <c r="OUQ1" s="87"/>
      <c r="OUR1" s="87"/>
      <c r="OUS1" s="87"/>
      <c r="OUT1" s="87"/>
      <c r="OUU1" s="87"/>
      <c r="OUV1" s="87"/>
      <c r="OUW1" s="87"/>
      <c r="OUX1" s="87"/>
      <c r="OUY1" s="87"/>
      <c r="OUZ1" s="87"/>
      <c r="OVA1" s="87"/>
      <c r="OVB1" s="87"/>
      <c r="OVC1" s="87"/>
      <c r="OVD1" s="87"/>
      <c r="OVE1" s="87"/>
      <c r="OVF1" s="87"/>
      <c r="OVG1" s="87"/>
      <c r="OVH1" s="87"/>
      <c r="OVI1" s="87"/>
      <c r="OVJ1" s="87"/>
      <c r="OVK1" s="87"/>
      <c r="OVL1" s="87"/>
      <c r="OVM1" s="87"/>
      <c r="OVN1" s="87"/>
      <c r="OVO1" s="87"/>
      <c r="OVP1" s="87"/>
      <c r="OVQ1" s="87"/>
      <c r="OVR1" s="87"/>
      <c r="OVS1" s="87"/>
      <c r="OVT1" s="87"/>
      <c r="OVU1" s="87"/>
      <c r="OVV1" s="87"/>
      <c r="OVW1" s="87"/>
      <c r="OVX1" s="87"/>
      <c r="OVY1" s="87"/>
      <c r="OVZ1" s="87"/>
      <c r="OWA1" s="87"/>
      <c r="OWB1" s="87"/>
      <c r="OWC1" s="87"/>
      <c r="OWD1" s="87"/>
      <c r="OWE1" s="87"/>
      <c r="OWF1" s="87"/>
      <c r="OWG1" s="87"/>
      <c r="OWH1" s="87"/>
      <c r="OWI1" s="87"/>
      <c r="OWJ1" s="87"/>
      <c r="OWK1" s="87"/>
      <c r="OWL1" s="87"/>
      <c r="OWM1" s="87"/>
      <c r="OWN1" s="87"/>
      <c r="OWO1" s="87"/>
      <c r="OWP1" s="87"/>
      <c r="OWQ1" s="87"/>
      <c r="OWR1" s="87"/>
      <c r="OWS1" s="87"/>
      <c r="OWT1" s="87"/>
      <c r="OWU1" s="87"/>
      <c r="OWV1" s="87"/>
      <c r="OWW1" s="87"/>
      <c r="OWX1" s="87"/>
      <c r="OWY1" s="87"/>
      <c r="OWZ1" s="87"/>
      <c r="OXA1" s="87"/>
      <c r="OXB1" s="87"/>
      <c r="OXC1" s="87"/>
      <c r="OXD1" s="87"/>
      <c r="OXE1" s="87"/>
      <c r="OXF1" s="87"/>
      <c r="OXG1" s="87"/>
      <c r="OXH1" s="87"/>
      <c r="OXI1" s="87"/>
      <c r="OXJ1" s="87"/>
      <c r="OXK1" s="87"/>
      <c r="OXL1" s="87"/>
      <c r="OXM1" s="87"/>
      <c r="OXN1" s="87"/>
      <c r="OXO1" s="87"/>
      <c r="OXP1" s="87"/>
      <c r="OXQ1" s="87"/>
      <c r="OXR1" s="87"/>
      <c r="OXS1" s="87"/>
      <c r="OXT1" s="87"/>
      <c r="OXU1" s="87"/>
      <c r="OXV1" s="87"/>
      <c r="OXW1" s="87"/>
      <c r="OXX1" s="87"/>
      <c r="OXY1" s="87"/>
      <c r="OXZ1" s="87"/>
      <c r="OYA1" s="87"/>
      <c r="OYB1" s="87"/>
      <c r="OYC1" s="87"/>
      <c r="OYD1" s="87"/>
      <c r="OYE1" s="87"/>
      <c r="OYF1" s="87"/>
      <c r="OYG1" s="87"/>
      <c r="OYH1" s="87"/>
      <c r="OYI1" s="87"/>
      <c r="OYJ1" s="87"/>
      <c r="OYK1" s="87"/>
      <c r="OYL1" s="87"/>
      <c r="OYM1" s="87"/>
      <c r="OYN1" s="87"/>
      <c r="OYO1" s="87"/>
      <c r="OYP1" s="87"/>
      <c r="OYQ1" s="87"/>
      <c r="OYR1" s="87"/>
      <c r="OYS1" s="87"/>
      <c r="OYT1" s="87"/>
      <c r="OYU1" s="87"/>
      <c r="OYV1" s="87"/>
      <c r="OYW1" s="87"/>
      <c r="OYX1" s="87"/>
      <c r="OYY1" s="87"/>
      <c r="OYZ1" s="87"/>
      <c r="OZA1" s="87"/>
      <c r="OZB1" s="87"/>
      <c r="OZC1" s="87"/>
      <c r="OZD1" s="87"/>
      <c r="OZE1" s="87"/>
      <c r="OZF1" s="87"/>
      <c r="OZG1" s="87"/>
      <c r="OZH1" s="87"/>
      <c r="OZI1" s="87"/>
      <c r="OZJ1" s="87"/>
      <c r="OZK1" s="87"/>
      <c r="OZL1" s="87"/>
      <c r="OZM1" s="87"/>
      <c r="OZN1" s="87"/>
      <c r="OZO1" s="87"/>
      <c r="OZP1" s="87"/>
      <c r="OZQ1" s="87"/>
      <c r="OZR1" s="87"/>
      <c r="OZS1" s="87"/>
      <c r="OZT1" s="87"/>
      <c r="OZU1" s="87"/>
      <c r="OZV1" s="87"/>
      <c r="OZW1" s="87"/>
      <c r="OZX1" s="87"/>
      <c r="OZY1" s="87"/>
      <c r="OZZ1" s="87"/>
      <c r="PAA1" s="87"/>
      <c r="PAB1" s="87"/>
      <c r="PAC1" s="87"/>
      <c r="PAD1" s="87"/>
      <c r="PAE1" s="87"/>
      <c r="PAF1" s="87"/>
      <c r="PAG1" s="87"/>
      <c r="PAH1" s="87"/>
      <c r="PAI1" s="87"/>
      <c r="PAJ1" s="87"/>
      <c r="PAK1" s="87"/>
      <c r="PAL1" s="87"/>
      <c r="PAM1" s="87"/>
      <c r="PAN1" s="87"/>
      <c r="PAO1" s="87"/>
      <c r="PAP1" s="87"/>
      <c r="PAQ1" s="87"/>
      <c r="PAR1" s="87"/>
      <c r="PAS1" s="87"/>
      <c r="PAT1" s="87"/>
      <c r="PAU1" s="87"/>
      <c r="PAV1" s="87"/>
      <c r="PAW1" s="87"/>
      <c r="PAX1" s="87"/>
      <c r="PAY1" s="87"/>
      <c r="PAZ1" s="87"/>
      <c r="PBA1" s="87"/>
      <c r="PBB1" s="87"/>
      <c r="PBC1" s="87"/>
      <c r="PBD1" s="87"/>
      <c r="PBE1" s="87"/>
      <c r="PBF1" s="87"/>
      <c r="PBG1" s="87"/>
      <c r="PBH1" s="87"/>
      <c r="PBI1" s="87"/>
      <c r="PBJ1" s="87"/>
      <c r="PBK1" s="87"/>
      <c r="PBL1" s="87"/>
      <c r="PBM1" s="87"/>
      <c r="PBN1" s="87"/>
      <c r="PBO1" s="87"/>
      <c r="PBP1" s="87"/>
      <c r="PBQ1" s="87"/>
      <c r="PBR1" s="87"/>
      <c r="PBS1" s="87"/>
      <c r="PBT1" s="87"/>
      <c r="PBU1" s="87"/>
      <c r="PBV1" s="87"/>
      <c r="PBW1" s="87"/>
      <c r="PBX1" s="87"/>
      <c r="PBY1" s="87"/>
      <c r="PBZ1" s="87"/>
      <c r="PCA1" s="87"/>
      <c r="PCB1" s="87"/>
      <c r="PCC1" s="87"/>
      <c r="PCD1" s="87"/>
      <c r="PCE1" s="87"/>
      <c r="PCF1" s="87"/>
      <c r="PCG1" s="87"/>
      <c r="PCH1" s="87"/>
      <c r="PCI1" s="87"/>
      <c r="PCJ1" s="87"/>
      <c r="PCK1" s="87"/>
      <c r="PCL1" s="87"/>
      <c r="PCM1" s="87"/>
      <c r="PCN1" s="87"/>
      <c r="PCO1" s="87"/>
      <c r="PCP1" s="87"/>
      <c r="PCQ1" s="87"/>
      <c r="PCR1" s="87"/>
      <c r="PCS1" s="87"/>
      <c r="PCT1" s="87"/>
      <c r="PCU1" s="87"/>
      <c r="PCV1" s="87"/>
      <c r="PCW1" s="87"/>
      <c r="PCX1" s="87"/>
      <c r="PCY1" s="87"/>
      <c r="PCZ1" s="87"/>
      <c r="PDA1" s="87"/>
      <c r="PDB1" s="87"/>
      <c r="PDC1" s="87"/>
      <c r="PDD1" s="87"/>
      <c r="PDE1" s="87"/>
      <c r="PDF1" s="87"/>
      <c r="PDG1" s="87"/>
      <c r="PDH1" s="87"/>
      <c r="PDI1" s="87"/>
      <c r="PDJ1" s="87"/>
      <c r="PDK1" s="87"/>
      <c r="PDL1" s="87"/>
      <c r="PDM1" s="87"/>
      <c r="PDN1" s="87"/>
      <c r="PDO1" s="87"/>
      <c r="PDP1" s="87"/>
      <c r="PDQ1" s="87"/>
      <c r="PDR1" s="87"/>
      <c r="PDS1" s="87"/>
      <c r="PDT1" s="87"/>
      <c r="PDU1" s="87"/>
      <c r="PDV1" s="87"/>
      <c r="PDW1" s="87"/>
      <c r="PDX1" s="87"/>
      <c r="PDY1" s="87"/>
      <c r="PDZ1" s="87"/>
      <c r="PEA1" s="87"/>
      <c r="PEB1" s="87"/>
      <c r="PEC1" s="87"/>
      <c r="PED1" s="87"/>
      <c r="PEE1" s="87"/>
      <c r="PEF1" s="87"/>
      <c r="PEG1" s="87"/>
      <c r="PEH1" s="87"/>
      <c r="PEI1" s="87"/>
      <c r="PEJ1" s="87"/>
      <c r="PEK1" s="87"/>
      <c r="PEL1" s="87"/>
      <c r="PEM1" s="87"/>
      <c r="PEN1" s="87"/>
      <c r="PEO1" s="87"/>
      <c r="PEP1" s="87"/>
      <c r="PEQ1" s="87"/>
      <c r="PER1" s="87"/>
      <c r="PES1" s="87"/>
      <c r="PET1" s="87"/>
      <c r="PEU1" s="87"/>
      <c r="PEV1" s="87"/>
      <c r="PEW1" s="87"/>
      <c r="PEX1" s="87"/>
      <c r="PEY1" s="87"/>
      <c r="PEZ1" s="87"/>
      <c r="PFA1" s="87"/>
      <c r="PFB1" s="87"/>
      <c r="PFC1" s="87"/>
      <c r="PFD1" s="87"/>
      <c r="PFE1" s="87"/>
      <c r="PFF1" s="87"/>
      <c r="PFG1" s="87"/>
      <c r="PFH1" s="87"/>
      <c r="PFI1" s="87"/>
      <c r="PFJ1" s="87"/>
      <c r="PFK1" s="87"/>
      <c r="PFL1" s="87"/>
      <c r="PFM1" s="87"/>
      <c r="PFN1" s="87"/>
      <c r="PFO1" s="87"/>
      <c r="PFP1" s="87"/>
      <c r="PFQ1" s="87"/>
      <c r="PFR1" s="87"/>
      <c r="PFS1" s="87"/>
      <c r="PFT1" s="87"/>
      <c r="PFU1" s="87"/>
      <c r="PFV1" s="87"/>
      <c r="PFW1" s="87"/>
      <c r="PFX1" s="87"/>
      <c r="PFY1" s="87"/>
      <c r="PFZ1" s="87"/>
      <c r="PGA1" s="87"/>
      <c r="PGB1" s="87"/>
      <c r="PGC1" s="87"/>
      <c r="PGD1" s="87"/>
      <c r="PGE1" s="87"/>
      <c r="PGF1" s="87"/>
      <c r="PGG1" s="87"/>
      <c r="PGH1" s="87"/>
      <c r="PGI1" s="87"/>
      <c r="PGJ1" s="87"/>
      <c r="PGK1" s="87"/>
      <c r="PGL1" s="87"/>
      <c r="PGM1" s="87"/>
      <c r="PGN1" s="87"/>
      <c r="PGO1" s="87"/>
      <c r="PGP1" s="87"/>
      <c r="PGQ1" s="87"/>
      <c r="PGR1" s="87"/>
      <c r="PGS1" s="87"/>
      <c r="PGT1" s="87"/>
      <c r="PGU1" s="87"/>
      <c r="PGV1" s="87"/>
      <c r="PGW1" s="87"/>
      <c r="PGX1" s="87"/>
      <c r="PGY1" s="87"/>
      <c r="PGZ1" s="87"/>
      <c r="PHA1" s="87"/>
      <c r="PHB1" s="87"/>
      <c r="PHC1" s="87"/>
      <c r="PHD1" s="87"/>
      <c r="PHE1" s="87"/>
      <c r="PHF1" s="87"/>
      <c r="PHG1" s="87"/>
      <c r="PHH1" s="87"/>
      <c r="PHI1" s="87"/>
      <c r="PHJ1" s="87"/>
      <c r="PHK1" s="87"/>
      <c r="PHL1" s="87"/>
      <c r="PHM1" s="87"/>
      <c r="PHN1" s="87"/>
      <c r="PHO1" s="87"/>
      <c r="PHP1" s="87"/>
      <c r="PHQ1" s="87"/>
      <c r="PHR1" s="87"/>
      <c r="PHS1" s="87"/>
      <c r="PHT1" s="87"/>
      <c r="PHU1" s="87"/>
      <c r="PHV1" s="87"/>
      <c r="PHW1" s="87"/>
      <c r="PHX1" s="87"/>
      <c r="PHY1" s="87"/>
      <c r="PHZ1" s="87"/>
      <c r="PIA1" s="87"/>
      <c r="PIB1" s="87"/>
      <c r="PIC1" s="87"/>
      <c r="PID1" s="87"/>
      <c r="PIE1" s="87"/>
      <c r="PIF1" s="87"/>
      <c r="PIG1" s="87"/>
      <c r="PIH1" s="87"/>
      <c r="PII1" s="87"/>
      <c r="PIJ1" s="87"/>
      <c r="PIK1" s="87"/>
      <c r="PIL1" s="87"/>
      <c r="PIM1" s="87"/>
      <c r="PIN1" s="87"/>
      <c r="PIO1" s="87"/>
      <c r="PIP1" s="87"/>
      <c r="PIQ1" s="87"/>
      <c r="PIR1" s="87"/>
      <c r="PIS1" s="87"/>
      <c r="PIT1" s="87"/>
      <c r="PIU1" s="87"/>
      <c r="PIV1" s="87"/>
      <c r="PIW1" s="87"/>
      <c r="PIX1" s="87"/>
      <c r="PIY1" s="87"/>
      <c r="PIZ1" s="87"/>
      <c r="PJA1" s="87"/>
      <c r="PJB1" s="87"/>
      <c r="PJC1" s="87"/>
      <c r="PJD1" s="87"/>
      <c r="PJE1" s="87"/>
      <c r="PJF1" s="87"/>
      <c r="PJG1" s="87"/>
      <c r="PJH1" s="87"/>
      <c r="PJI1" s="87"/>
      <c r="PJJ1" s="87"/>
      <c r="PJK1" s="87"/>
      <c r="PJL1" s="87"/>
      <c r="PJM1" s="87"/>
      <c r="PJN1" s="87"/>
      <c r="PJO1" s="87"/>
      <c r="PJP1" s="87"/>
      <c r="PJQ1" s="87"/>
      <c r="PJR1" s="87"/>
      <c r="PJS1" s="87"/>
      <c r="PJT1" s="87"/>
      <c r="PJU1" s="87"/>
      <c r="PJV1" s="87"/>
      <c r="PJW1" s="87"/>
      <c r="PJX1" s="87"/>
      <c r="PJY1" s="87"/>
      <c r="PJZ1" s="87"/>
      <c r="PKA1" s="87"/>
      <c r="PKB1" s="87"/>
      <c r="PKC1" s="87"/>
      <c r="PKD1" s="87"/>
      <c r="PKE1" s="87"/>
      <c r="PKF1" s="87"/>
      <c r="PKG1" s="87"/>
      <c r="PKH1" s="87"/>
      <c r="PKI1" s="87"/>
      <c r="PKJ1" s="87"/>
      <c r="PKK1" s="87"/>
      <c r="PKL1" s="87"/>
      <c r="PKM1" s="87"/>
      <c r="PKN1" s="87"/>
      <c r="PKO1" s="87"/>
      <c r="PKP1" s="87"/>
      <c r="PKQ1" s="87"/>
      <c r="PKR1" s="87"/>
      <c r="PKS1" s="87"/>
      <c r="PKT1" s="87"/>
      <c r="PKU1" s="87"/>
      <c r="PKV1" s="87"/>
      <c r="PKW1" s="87"/>
      <c r="PKX1" s="87"/>
      <c r="PKY1" s="87"/>
      <c r="PKZ1" s="87"/>
      <c r="PLA1" s="87"/>
      <c r="PLB1" s="87"/>
      <c r="PLC1" s="87"/>
      <c r="PLD1" s="87"/>
      <c r="PLE1" s="87"/>
      <c r="PLF1" s="87"/>
      <c r="PLG1" s="87"/>
      <c r="PLH1" s="87"/>
      <c r="PLI1" s="87"/>
      <c r="PLJ1" s="87"/>
      <c r="PLK1" s="87"/>
      <c r="PLL1" s="87"/>
      <c r="PLM1" s="87"/>
      <c r="PLN1" s="87"/>
      <c r="PLO1" s="87"/>
      <c r="PLP1" s="87"/>
      <c r="PLQ1" s="87"/>
      <c r="PLR1" s="87"/>
      <c r="PLS1" s="87"/>
      <c r="PLT1" s="87"/>
      <c r="PLU1" s="87"/>
      <c r="PLV1" s="87"/>
      <c r="PLW1" s="87"/>
      <c r="PLX1" s="87"/>
      <c r="PLY1" s="87"/>
      <c r="PLZ1" s="87"/>
      <c r="PMA1" s="87"/>
      <c r="PMB1" s="87"/>
      <c r="PMC1" s="87"/>
      <c r="PMD1" s="87"/>
      <c r="PME1" s="87"/>
      <c r="PMF1" s="87"/>
      <c r="PMG1" s="87"/>
      <c r="PMH1" s="87"/>
      <c r="PMI1" s="87"/>
      <c r="PMJ1" s="87"/>
      <c r="PMK1" s="87"/>
      <c r="PML1" s="87"/>
      <c r="PMM1" s="87"/>
      <c r="PMN1" s="87"/>
      <c r="PMO1" s="87"/>
      <c r="PMP1" s="87"/>
      <c r="PMQ1" s="87"/>
      <c r="PMR1" s="87"/>
      <c r="PMS1" s="87"/>
      <c r="PMT1" s="87"/>
      <c r="PMU1" s="87"/>
      <c r="PMV1" s="87"/>
      <c r="PMW1" s="87"/>
      <c r="PMX1" s="87"/>
      <c r="PMY1" s="87"/>
      <c r="PMZ1" s="87"/>
      <c r="PNA1" s="87"/>
      <c r="PNB1" s="87"/>
      <c r="PNC1" s="87"/>
      <c r="PND1" s="87"/>
      <c r="PNE1" s="87"/>
      <c r="PNF1" s="87"/>
      <c r="PNG1" s="87"/>
      <c r="PNH1" s="87"/>
      <c r="PNI1" s="87"/>
      <c r="PNJ1" s="87"/>
      <c r="PNK1" s="87"/>
      <c r="PNL1" s="87"/>
      <c r="PNM1" s="87"/>
      <c r="PNN1" s="87"/>
      <c r="PNO1" s="87"/>
      <c r="PNP1" s="87"/>
      <c r="PNQ1" s="87"/>
      <c r="PNR1" s="87"/>
      <c r="PNS1" s="87"/>
      <c r="PNT1" s="87"/>
      <c r="PNU1" s="87"/>
      <c r="PNV1" s="87"/>
      <c r="PNW1" s="87"/>
      <c r="PNX1" s="87"/>
      <c r="PNY1" s="87"/>
      <c r="PNZ1" s="87"/>
      <c r="POA1" s="87"/>
      <c r="POB1" s="87"/>
      <c r="POC1" s="87"/>
      <c r="POD1" s="87"/>
      <c r="POE1" s="87"/>
      <c r="POF1" s="87"/>
      <c r="POG1" s="87"/>
      <c r="POH1" s="87"/>
      <c r="POI1" s="87"/>
      <c r="POJ1" s="87"/>
      <c r="POK1" s="87"/>
      <c r="POL1" s="87"/>
      <c r="POM1" s="87"/>
      <c r="PON1" s="87"/>
      <c r="POO1" s="87"/>
      <c r="POP1" s="87"/>
      <c r="POQ1" s="87"/>
      <c r="POR1" s="87"/>
      <c r="POS1" s="87"/>
      <c r="POT1" s="87"/>
      <c r="POU1" s="87"/>
      <c r="POV1" s="87"/>
      <c r="POW1" s="87"/>
      <c r="POX1" s="87"/>
      <c r="POY1" s="87"/>
      <c r="POZ1" s="87"/>
      <c r="PPA1" s="87"/>
      <c r="PPB1" s="87"/>
      <c r="PPC1" s="87"/>
      <c r="PPD1" s="87"/>
      <c r="PPE1" s="87"/>
      <c r="PPF1" s="87"/>
      <c r="PPG1" s="87"/>
      <c r="PPH1" s="87"/>
      <c r="PPI1" s="87"/>
      <c r="PPJ1" s="87"/>
      <c r="PPK1" s="87"/>
      <c r="PPL1" s="87"/>
      <c r="PPM1" s="87"/>
      <c r="PPN1" s="87"/>
      <c r="PPO1" s="87"/>
      <c r="PPP1" s="87"/>
      <c r="PPQ1" s="87"/>
      <c r="PPR1" s="87"/>
      <c r="PPS1" s="87"/>
      <c r="PPT1" s="87"/>
      <c r="PPU1" s="87"/>
      <c r="PPV1" s="87"/>
      <c r="PPW1" s="87"/>
      <c r="PPX1" s="87"/>
      <c r="PPY1" s="87"/>
      <c r="PPZ1" s="87"/>
      <c r="PQA1" s="87"/>
      <c r="PQB1" s="87"/>
      <c r="PQC1" s="87"/>
      <c r="PQD1" s="87"/>
      <c r="PQE1" s="87"/>
      <c r="PQF1" s="87"/>
      <c r="PQG1" s="87"/>
      <c r="PQH1" s="87"/>
      <c r="PQI1" s="87"/>
      <c r="PQJ1" s="87"/>
      <c r="PQK1" s="87"/>
      <c r="PQL1" s="87"/>
      <c r="PQM1" s="87"/>
      <c r="PQN1" s="87"/>
      <c r="PQO1" s="87"/>
      <c r="PQP1" s="87"/>
      <c r="PQQ1" s="87"/>
      <c r="PQR1" s="87"/>
      <c r="PQS1" s="87"/>
      <c r="PQT1" s="87"/>
      <c r="PQU1" s="87"/>
      <c r="PQV1" s="87"/>
      <c r="PQW1" s="87"/>
      <c r="PQX1" s="87"/>
      <c r="PQY1" s="87"/>
      <c r="PQZ1" s="87"/>
      <c r="PRA1" s="87"/>
      <c r="PRB1" s="87"/>
      <c r="PRC1" s="87"/>
      <c r="PRD1" s="87"/>
      <c r="PRE1" s="87"/>
      <c r="PRF1" s="87"/>
      <c r="PRG1" s="87"/>
      <c r="PRH1" s="87"/>
      <c r="PRI1" s="87"/>
      <c r="PRJ1" s="87"/>
      <c r="PRK1" s="87"/>
      <c r="PRL1" s="87"/>
      <c r="PRM1" s="87"/>
      <c r="PRN1" s="87"/>
      <c r="PRO1" s="87"/>
      <c r="PRP1" s="87"/>
      <c r="PRQ1" s="87"/>
      <c r="PRR1" s="87"/>
      <c r="PRS1" s="87"/>
      <c r="PRT1" s="87"/>
      <c r="PRU1" s="87"/>
      <c r="PRV1" s="87"/>
      <c r="PRW1" s="87"/>
      <c r="PRX1" s="87"/>
      <c r="PRY1" s="87"/>
      <c r="PRZ1" s="87"/>
      <c r="PSA1" s="87"/>
      <c r="PSB1" s="87"/>
      <c r="PSC1" s="87"/>
      <c r="PSD1" s="87"/>
      <c r="PSE1" s="87"/>
      <c r="PSF1" s="87"/>
      <c r="PSG1" s="87"/>
      <c r="PSH1" s="87"/>
      <c r="PSI1" s="87"/>
      <c r="PSJ1" s="87"/>
      <c r="PSK1" s="87"/>
      <c r="PSL1" s="87"/>
      <c r="PSM1" s="87"/>
      <c r="PSN1" s="87"/>
      <c r="PSO1" s="87"/>
      <c r="PSP1" s="87"/>
      <c r="PSQ1" s="87"/>
      <c r="PSR1" s="87"/>
      <c r="PSS1" s="87"/>
      <c r="PST1" s="87"/>
      <c r="PSU1" s="87"/>
      <c r="PSV1" s="87"/>
      <c r="PSW1" s="87"/>
      <c r="PSX1" s="87"/>
      <c r="PSY1" s="87"/>
      <c r="PSZ1" s="87"/>
      <c r="PTA1" s="87"/>
      <c r="PTB1" s="87"/>
      <c r="PTC1" s="87"/>
      <c r="PTD1" s="87"/>
      <c r="PTE1" s="87"/>
      <c r="PTF1" s="87"/>
      <c r="PTG1" s="87"/>
      <c r="PTH1" s="87"/>
      <c r="PTI1" s="87"/>
      <c r="PTJ1" s="87"/>
      <c r="PTK1" s="87"/>
      <c r="PTL1" s="87"/>
      <c r="PTM1" s="87"/>
      <c r="PTN1" s="87"/>
      <c r="PTO1" s="87"/>
      <c r="PTP1" s="87"/>
      <c r="PTQ1" s="87"/>
      <c r="PTR1" s="87"/>
      <c r="PTS1" s="87"/>
      <c r="PTT1" s="87"/>
      <c r="PTU1" s="87"/>
      <c r="PTV1" s="87"/>
      <c r="PTW1" s="87"/>
      <c r="PTX1" s="87"/>
      <c r="PTY1" s="87"/>
      <c r="PTZ1" s="87"/>
      <c r="PUA1" s="87"/>
      <c r="PUB1" s="87"/>
      <c r="PUC1" s="87"/>
      <c r="PUD1" s="87"/>
      <c r="PUE1" s="87"/>
      <c r="PUF1" s="87"/>
      <c r="PUG1" s="87"/>
      <c r="PUH1" s="87"/>
      <c r="PUI1" s="87"/>
      <c r="PUJ1" s="87"/>
      <c r="PUK1" s="87"/>
      <c r="PUL1" s="87"/>
      <c r="PUM1" s="87"/>
      <c r="PUN1" s="87"/>
      <c r="PUO1" s="87"/>
      <c r="PUP1" s="87"/>
      <c r="PUQ1" s="87"/>
      <c r="PUR1" s="87"/>
      <c r="PUS1" s="87"/>
      <c r="PUT1" s="87"/>
      <c r="PUU1" s="87"/>
      <c r="PUV1" s="87"/>
      <c r="PUW1" s="87"/>
      <c r="PUX1" s="87"/>
      <c r="PUY1" s="87"/>
      <c r="PUZ1" s="87"/>
      <c r="PVA1" s="87"/>
      <c r="PVB1" s="87"/>
      <c r="PVC1" s="87"/>
      <c r="PVD1" s="87"/>
      <c r="PVE1" s="87"/>
      <c r="PVF1" s="87"/>
      <c r="PVG1" s="87"/>
      <c r="PVH1" s="87"/>
      <c r="PVI1" s="87"/>
      <c r="PVJ1" s="87"/>
      <c r="PVK1" s="87"/>
      <c r="PVL1" s="87"/>
      <c r="PVM1" s="87"/>
      <c r="PVN1" s="87"/>
      <c r="PVO1" s="87"/>
      <c r="PVP1" s="87"/>
      <c r="PVQ1" s="87"/>
      <c r="PVR1" s="87"/>
      <c r="PVS1" s="87"/>
      <c r="PVT1" s="87"/>
      <c r="PVU1" s="87"/>
      <c r="PVV1" s="87"/>
      <c r="PVW1" s="87"/>
      <c r="PVX1" s="87"/>
      <c r="PVY1" s="87"/>
      <c r="PVZ1" s="87"/>
      <c r="PWA1" s="87"/>
      <c r="PWB1" s="87"/>
      <c r="PWC1" s="87"/>
      <c r="PWD1" s="87"/>
      <c r="PWE1" s="87"/>
      <c r="PWF1" s="87"/>
      <c r="PWG1" s="87"/>
      <c r="PWH1" s="87"/>
      <c r="PWI1" s="87"/>
      <c r="PWJ1" s="87"/>
      <c r="PWK1" s="87"/>
      <c r="PWL1" s="87"/>
      <c r="PWM1" s="87"/>
      <c r="PWN1" s="87"/>
      <c r="PWO1" s="87"/>
      <c r="PWP1" s="87"/>
      <c r="PWQ1" s="87"/>
      <c r="PWR1" s="87"/>
      <c r="PWS1" s="87"/>
      <c r="PWT1" s="87"/>
      <c r="PWU1" s="87"/>
      <c r="PWV1" s="87"/>
      <c r="PWW1" s="87"/>
      <c r="PWX1" s="87"/>
      <c r="PWY1" s="87"/>
      <c r="PWZ1" s="87"/>
      <c r="PXA1" s="87"/>
      <c r="PXB1" s="87"/>
      <c r="PXC1" s="87"/>
      <c r="PXD1" s="87"/>
      <c r="PXE1" s="87"/>
      <c r="PXF1" s="87"/>
      <c r="PXG1" s="87"/>
      <c r="PXH1" s="87"/>
      <c r="PXI1" s="87"/>
      <c r="PXJ1" s="87"/>
      <c r="PXK1" s="87"/>
      <c r="PXL1" s="87"/>
      <c r="PXM1" s="87"/>
      <c r="PXN1" s="87"/>
      <c r="PXO1" s="87"/>
      <c r="PXP1" s="87"/>
      <c r="PXQ1" s="87"/>
      <c r="PXR1" s="87"/>
      <c r="PXS1" s="87"/>
      <c r="PXT1" s="87"/>
      <c r="PXU1" s="87"/>
      <c r="PXV1" s="87"/>
      <c r="PXW1" s="87"/>
      <c r="PXX1" s="87"/>
      <c r="PXY1" s="87"/>
      <c r="PXZ1" s="87"/>
      <c r="PYA1" s="87"/>
      <c r="PYB1" s="87"/>
      <c r="PYC1" s="87"/>
      <c r="PYD1" s="87"/>
      <c r="PYE1" s="87"/>
      <c r="PYF1" s="87"/>
      <c r="PYG1" s="87"/>
      <c r="PYH1" s="87"/>
      <c r="PYI1" s="87"/>
      <c r="PYJ1" s="87"/>
      <c r="PYK1" s="87"/>
      <c r="PYL1" s="87"/>
      <c r="PYM1" s="87"/>
      <c r="PYN1" s="87"/>
      <c r="PYO1" s="87"/>
      <c r="PYP1" s="87"/>
      <c r="PYQ1" s="87"/>
      <c r="PYR1" s="87"/>
      <c r="PYS1" s="87"/>
      <c r="PYT1" s="87"/>
      <c r="PYU1" s="87"/>
      <c r="PYV1" s="87"/>
      <c r="PYW1" s="87"/>
      <c r="PYX1" s="87"/>
      <c r="PYY1" s="87"/>
      <c r="PYZ1" s="87"/>
      <c r="PZA1" s="87"/>
      <c r="PZB1" s="87"/>
      <c r="PZC1" s="87"/>
      <c r="PZD1" s="87"/>
      <c r="PZE1" s="87"/>
      <c r="PZF1" s="87"/>
      <c r="PZG1" s="87"/>
      <c r="PZH1" s="87"/>
      <c r="PZI1" s="87"/>
      <c r="PZJ1" s="87"/>
      <c r="PZK1" s="87"/>
      <c r="PZL1" s="87"/>
      <c r="PZM1" s="87"/>
      <c r="PZN1" s="87"/>
      <c r="PZO1" s="87"/>
      <c r="PZP1" s="87"/>
      <c r="PZQ1" s="87"/>
      <c r="PZR1" s="87"/>
      <c r="PZS1" s="87"/>
      <c r="PZT1" s="87"/>
      <c r="PZU1" s="87"/>
      <c r="PZV1" s="87"/>
      <c r="PZW1" s="87"/>
      <c r="PZX1" s="87"/>
      <c r="PZY1" s="87"/>
      <c r="PZZ1" s="87"/>
      <c r="QAA1" s="87"/>
      <c r="QAB1" s="87"/>
      <c r="QAC1" s="87"/>
      <c r="QAD1" s="87"/>
      <c r="QAE1" s="87"/>
      <c r="QAF1" s="87"/>
      <c r="QAG1" s="87"/>
      <c r="QAH1" s="87"/>
      <c r="QAI1" s="87"/>
      <c r="QAJ1" s="87"/>
      <c r="QAK1" s="87"/>
      <c r="QAL1" s="87"/>
      <c r="QAM1" s="87"/>
      <c r="QAN1" s="87"/>
      <c r="QAO1" s="87"/>
      <c r="QAP1" s="87"/>
      <c r="QAQ1" s="87"/>
      <c r="QAR1" s="87"/>
      <c r="QAS1" s="87"/>
      <c r="QAT1" s="87"/>
      <c r="QAU1" s="87"/>
      <c r="QAV1" s="87"/>
      <c r="QAW1" s="87"/>
      <c r="QAX1" s="87"/>
      <c r="QAY1" s="87"/>
      <c r="QAZ1" s="87"/>
      <c r="QBA1" s="87"/>
      <c r="QBB1" s="87"/>
      <c r="QBC1" s="87"/>
      <c r="QBD1" s="87"/>
      <c r="QBE1" s="87"/>
      <c r="QBF1" s="87"/>
      <c r="QBG1" s="87"/>
      <c r="QBH1" s="87"/>
      <c r="QBI1" s="87"/>
      <c r="QBJ1" s="87"/>
      <c r="QBK1" s="87"/>
      <c r="QBL1" s="87"/>
      <c r="QBM1" s="87"/>
      <c r="QBN1" s="87"/>
      <c r="QBO1" s="87"/>
      <c r="QBP1" s="87"/>
      <c r="QBQ1" s="87"/>
      <c r="QBR1" s="87"/>
      <c r="QBS1" s="87"/>
      <c r="QBT1" s="87"/>
      <c r="QBU1" s="87"/>
      <c r="QBV1" s="87"/>
      <c r="QBW1" s="87"/>
      <c r="QBX1" s="87"/>
      <c r="QBY1" s="87"/>
      <c r="QBZ1" s="87"/>
      <c r="QCA1" s="87"/>
      <c r="QCB1" s="87"/>
      <c r="QCC1" s="87"/>
      <c r="QCD1" s="87"/>
      <c r="QCE1" s="87"/>
      <c r="QCF1" s="87"/>
      <c r="QCG1" s="87"/>
      <c r="QCH1" s="87"/>
      <c r="QCI1" s="87"/>
      <c r="QCJ1" s="87"/>
      <c r="QCK1" s="87"/>
      <c r="QCL1" s="87"/>
      <c r="QCM1" s="87"/>
      <c r="QCN1" s="87"/>
      <c r="QCO1" s="87"/>
      <c r="QCP1" s="87"/>
      <c r="QCQ1" s="87"/>
      <c r="QCR1" s="87"/>
      <c r="QCS1" s="87"/>
      <c r="QCT1" s="87"/>
      <c r="QCU1" s="87"/>
      <c r="QCV1" s="87"/>
      <c r="QCW1" s="87"/>
      <c r="QCX1" s="87"/>
      <c r="QCY1" s="87"/>
      <c r="QCZ1" s="87"/>
      <c r="QDA1" s="87"/>
      <c r="QDB1" s="87"/>
      <c r="QDC1" s="87"/>
      <c r="QDD1" s="87"/>
      <c r="QDE1" s="87"/>
      <c r="QDF1" s="87"/>
      <c r="QDG1" s="87"/>
      <c r="QDH1" s="87"/>
      <c r="QDI1" s="87"/>
      <c r="QDJ1" s="87"/>
      <c r="QDK1" s="87"/>
      <c r="QDL1" s="87"/>
      <c r="QDM1" s="87"/>
      <c r="QDN1" s="87"/>
      <c r="QDO1" s="87"/>
      <c r="QDP1" s="87"/>
      <c r="QDQ1" s="87"/>
      <c r="QDR1" s="87"/>
      <c r="QDS1" s="87"/>
      <c r="QDT1" s="87"/>
      <c r="QDU1" s="87"/>
      <c r="QDV1" s="87"/>
      <c r="QDW1" s="87"/>
      <c r="QDX1" s="87"/>
      <c r="QDY1" s="87"/>
      <c r="QDZ1" s="87"/>
      <c r="QEA1" s="87"/>
      <c r="QEB1" s="87"/>
      <c r="QEC1" s="87"/>
      <c r="QED1" s="87"/>
      <c r="QEE1" s="87"/>
      <c r="QEF1" s="87"/>
      <c r="QEG1" s="87"/>
      <c r="QEH1" s="87"/>
      <c r="QEI1" s="87"/>
      <c r="QEJ1" s="87"/>
      <c r="QEK1" s="87"/>
      <c r="QEL1" s="87"/>
      <c r="QEM1" s="87"/>
      <c r="QEN1" s="87"/>
      <c r="QEO1" s="87"/>
      <c r="QEP1" s="87"/>
      <c r="QEQ1" s="87"/>
      <c r="QER1" s="87"/>
      <c r="QES1" s="87"/>
      <c r="QET1" s="87"/>
      <c r="QEU1" s="87"/>
      <c r="QEV1" s="87"/>
      <c r="QEW1" s="87"/>
      <c r="QEX1" s="87"/>
      <c r="QEY1" s="87"/>
      <c r="QEZ1" s="87"/>
      <c r="QFA1" s="87"/>
      <c r="QFB1" s="87"/>
      <c r="QFC1" s="87"/>
      <c r="QFD1" s="87"/>
      <c r="QFE1" s="87"/>
      <c r="QFF1" s="87"/>
      <c r="QFG1" s="87"/>
      <c r="QFH1" s="87"/>
      <c r="QFI1" s="87"/>
      <c r="QFJ1" s="87"/>
      <c r="QFK1" s="87"/>
      <c r="QFL1" s="87"/>
      <c r="QFM1" s="87"/>
      <c r="QFN1" s="87"/>
      <c r="QFO1" s="87"/>
      <c r="QFP1" s="87"/>
      <c r="QFQ1" s="87"/>
      <c r="QFR1" s="87"/>
      <c r="QFS1" s="87"/>
      <c r="QFT1" s="87"/>
      <c r="QFU1" s="87"/>
      <c r="QFV1" s="87"/>
      <c r="QFW1" s="87"/>
      <c r="QFX1" s="87"/>
      <c r="QFY1" s="87"/>
      <c r="QFZ1" s="87"/>
      <c r="QGA1" s="87"/>
      <c r="QGB1" s="87"/>
      <c r="QGC1" s="87"/>
      <c r="QGD1" s="87"/>
      <c r="QGE1" s="87"/>
      <c r="QGF1" s="87"/>
      <c r="QGG1" s="87"/>
      <c r="QGH1" s="87"/>
      <c r="QGI1" s="87"/>
      <c r="QGJ1" s="87"/>
      <c r="QGK1" s="87"/>
      <c r="QGL1" s="87"/>
      <c r="QGM1" s="87"/>
      <c r="QGN1" s="87"/>
      <c r="QGO1" s="87"/>
      <c r="QGP1" s="87"/>
      <c r="QGQ1" s="87"/>
      <c r="QGR1" s="87"/>
      <c r="QGS1" s="87"/>
      <c r="QGT1" s="87"/>
      <c r="QGU1" s="87"/>
      <c r="QGV1" s="87"/>
      <c r="QGW1" s="87"/>
      <c r="QGX1" s="87"/>
      <c r="QGY1" s="87"/>
      <c r="QGZ1" s="87"/>
      <c r="QHA1" s="87"/>
      <c r="QHB1" s="87"/>
      <c r="QHC1" s="87"/>
      <c r="QHD1" s="87"/>
      <c r="QHE1" s="87"/>
      <c r="QHF1" s="87"/>
      <c r="QHG1" s="87"/>
      <c r="QHH1" s="87"/>
      <c r="QHI1" s="87"/>
      <c r="QHJ1" s="87"/>
      <c r="QHK1" s="87"/>
      <c r="QHL1" s="87"/>
      <c r="QHM1" s="87"/>
      <c r="QHN1" s="87"/>
      <c r="QHO1" s="87"/>
      <c r="QHP1" s="87"/>
      <c r="QHQ1" s="87"/>
      <c r="QHR1" s="87"/>
      <c r="QHS1" s="87"/>
      <c r="QHT1" s="87"/>
      <c r="QHU1" s="87"/>
      <c r="QHV1" s="87"/>
      <c r="QHW1" s="87"/>
      <c r="QHX1" s="87"/>
      <c r="QHY1" s="87"/>
      <c r="QHZ1" s="87"/>
      <c r="QIA1" s="87"/>
      <c r="QIB1" s="87"/>
      <c r="QIC1" s="87"/>
      <c r="QID1" s="87"/>
      <c r="QIE1" s="87"/>
      <c r="QIF1" s="87"/>
      <c r="QIG1" s="87"/>
      <c r="QIH1" s="87"/>
      <c r="QII1" s="87"/>
      <c r="QIJ1" s="87"/>
      <c r="QIK1" s="87"/>
      <c r="QIL1" s="87"/>
      <c r="QIM1" s="87"/>
      <c r="QIN1" s="87"/>
      <c r="QIO1" s="87"/>
      <c r="QIP1" s="87"/>
      <c r="QIQ1" s="87"/>
      <c r="QIR1" s="87"/>
      <c r="QIS1" s="87"/>
      <c r="QIT1" s="87"/>
      <c r="QIU1" s="87"/>
      <c r="QIV1" s="87"/>
      <c r="QIW1" s="87"/>
      <c r="QIX1" s="87"/>
      <c r="QIY1" s="87"/>
      <c r="QIZ1" s="87"/>
      <c r="QJA1" s="87"/>
      <c r="QJB1" s="87"/>
      <c r="QJC1" s="87"/>
      <c r="QJD1" s="87"/>
      <c r="QJE1" s="87"/>
      <c r="QJF1" s="87"/>
      <c r="QJG1" s="87"/>
      <c r="QJH1" s="87"/>
      <c r="QJI1" s="87"/>
      <c r="QJJ1" s="87"/>
      <c r="QJK1" s="87"/>
      <c r="QJL1" s="87"/>
      <c r="QJM1" s="87"/>
      <c r="QJN1" s="87"/>
      <c r="QJO1" s="87"/>
      <c r="QJP1" s="87"/>
      <c r="QJQ1" s="87"/>
      <c r="QJR1" s="87"/>
      <c r="QJS1" s="87"/>
      <c r="QJT1" s="87"/>
      <c r="QJU1" s="87"/>
      <c r="QJV1" s="87"/>
      <c r="QJW1" s="87"/>
      <c r="QJX1" s="87"/>
      <c r="QJY1" s="87"/>
      <c r="QJZ1" s="87"/>
      <c r="QKA1" s="87"/>
      <c r="QKB1" s="87"/>
      <c r="QKC1" s="87"/>
      <c r="QKD1" s="87"/>
      <c r="QKE1" s="87"/>
      <c r="QKF1" s="87"/>
      <c r="QKG1" s="87"/>
      <c r="QKH1" s="87"/>
      <c r="QKI1" s="87"/>
      <c r="QKJ1" s="87"/>
      <c r="QKK1" s="87"/>
      <c r="QKL1" s="87"/>
      <c r="QKM1" s="87"/>
      <c r="QKN1" s="87"/>
      <c r="QKO1" s="87"/>
      <c r="QKP1" s="87"/>
      <c r="QKQ1" s="87"/>
      <c r="QKR1" s="87"/>
      <c r="QKS1" s="87"/>
      <c r="QKT1" s="87"/>
      <c r="QKU1" s="87"/>
      <c r="QKV1" s="87"/>
      <c r="QKW1" s="87"/>
      <c r="QKX1" s="87"/>
      <c r="QKY1" s="87"/>
      <c r="QKZ1" s="87"/>
      <c r="QLA1" s="87"/>
      <c r="QLB1" s="87"/>
      <c r="QLC1" s="87"/>
      <c r="QLD1" s="87"/>
      <c r="QLE1" s="87"/>
      <c r="QLF1" s="87"/>
      <c r="QLG1" s="87"/>
      <c r="QLH1" s="87"/>
      <c r="QLI1" s="87"/>
      <c r="QLJ1" s="87"/>
      <c r="QLK1" s="87"/>
      <c r="QLL1" s="87"/>
      <c r="QLM1" s="87"/>
      <c r="QLN1" s="87"/>
      <c r="QLO1" s="87"/>
      <c r="QLP1" s="87"/>
      <c r="QLQ1" s="87"/>
      <c r="QLR1" s="87"/>
      <c r="QLS1" s="87"/>
      <c r="QLT1" s="87"/>
      <c r="QLU1" s="87"/>
      <c r="QLV1" s="87"/>
      <c r="QLW1" s="87"/>
      <c r="QLX1" s="87"/>
      <c r="QLY1" s="87"/>
      <c r="QLZ1" s="87"/>
      <c r="QMA1" s="87"/>
      <c r="QMB1" s="87"/>
      <c r="QMC1" s="87"/>
      <c r="QMD1" s="87"/>
      <c r="QME1" s="87"/>
      <c r="QMF1" s="87"/>
      <c r="QMG1" s="87"/>
      <c r="QMH1" s="87"/>
      <c r="QMI1" s="87"/>
      <c r="QMJ1" s="87"/>
      <c r="QMK1" s="87"/>
      <c r="QML1" s="87"/>
      <c r="QMM1" s="87"/>
      <c r="QMN1" s="87"/>
      <c r="QMO1" s="87"/>
      <c r="QMP1" s="87"/>
      <c r="QMQ1" s="87"/>
      <c r="QMR1" s="87"/>
      <c r="QMS1" s="87"/>
      <c r="QMT1" s="87"/>
      <c r="QMU1" s="87"/>
      <c r="QMV1" s="87"/>
      <c r="QMW1" s="87"/>
      <c r="QMX1" s="87"/>
      <c r="QMY1" s="87"/>
      <c r="QMZ1" s="87"/>
      <c r="QNA1" s="87"/>
      <c r="QNB1" s="87"/>
      <c r="QNC1" s="87"/>
      <c r="QND1" s="87"/>
      <c r="QNE1" s="87"/>
      <c r="QNF1" s="87"/>
      <c r="QNG1" s="87"/>
      <c r="QNH1" s="87"/>
      <c r="QNI1" s="87"/>
      <c r="QNJ1" s="87"/>
      <c r="QNK1" s="87"/>
      <c r="QNL1" s="87"/>
      <c r="QNM1" s="87"/>
      <c r="QNN1" s="87"/>
      <c r="QNO1" s="87"/>
      <c r="QNP1" s="87"/>
      <c r="QNQ1" s="87"/>
      <c r="QNR1" s="87"/>
      <c r="QNS1" s="87"/>
      <c r="QNT1" s="87"/>
      <c r="QNU1" s="87"/>
      <c r="QNV1" s="87"/>
      <c r="QNW1" s="87"/>
      <c r="QNX1" s="87"/>
      <c r="QNY1" s="87"/>
      <c r="QNZ1" s="87"/>
      <c r="QOA1" s="87"/>
      <c r="QOB1" s="87"/>
      <c r="QOC1" s="87"/>
      <c r="QOD1" s="87"/>
      <c r="QOE1" s="87"/>
      <c r="QOF1" s="87"/>
      <c r="QOG1" s="87"/>
      <c r="QOH1" s="87"/>
      <c r="QOI1" s="87"/>
      <c r="QOJ1" s="87"/>
      <c r="QOK1" s="87"/>
      <c r="QOL1" s="87"/>
      <c r="QOM1" s="87"/>
      <c r="QON1" s="87"/>
      <c r="QOO1" s="87"/>
      <c r="QOP1" s="87"/>
      <c r="QOQ1" s="87"/>
      <c r="QOR1" s="87"/>
      <c r="QOS1" s="87"/>
      <c r="QOT1" s="87"/>
      <c r="QOU1" s="87"/>
      <c r="QOV1" s="87"/>
      <c r="QOW1" s="87"/>
      <c r="QOX1" s="87"/>
      <c r="QOY1" s="87"/>
      <c r="QOZ1" s="87"/>
      <c r="QPA1" s="87"/>
      <c r="QPB1" s="87"/>
      <c r="QPC1" s="87"/>
      <c r="QPD1" s="87"/>
      <c r="QPE1" s="87"/>
      <c r="QPF1" s="87"/>
      <c r="QPG1" s="87"/>
      <c r="QPH1" s="87"/>
      <c r="QPI1" s="87"/>
      <c r="QPJ1" s="87"/>
      <c r="QPK1" s="87"/>
      <c r="QPL1" s="87"/>
      <c r="QPM1" s="87"/>
      <c r="QPN1" s="87"/>
      <c r="QPO1" s="87"/>
      <c r="QPP1" s="87"/>
      <c r="QPQ1" s="87"/>
      <c r="QPR1" s="87"/>
      <c r="QPS1" s="87"/>
      <c r="QPT1" s="87"/>
      <c r="QPU1" s="87"/>
      <c r="QPV1" s="87"/>
      <c r="QPW1" s="87"/>
      <c r="QPX1" s="87"/>
      <c r="QPY1" s="87"/>
      <c r="QPZ1" s="87"/>
      <c r="QQA1" s="87"/>
      <c r="QQB1" s="87"/>
      <c r="QQC1" s="87"/>
      <c r="QQD1" s="87"/>
      <c r="QQE1" s="87"/>
      <c r="QQF1" s="87"/>
      <c r="QQG1" s="87"/>
      <c r="QQH1" s="87"/>
      <c r="QQI1" s="87"/>
      <c r="QQJ1" s="87"/>
      <c r="QQK1" s="87"/>
      <c r="QQL1" s="87"/>
      <c r="QQM1" s="87"/>
      <c r="QQN1" s="87"/>
      <c r="QQO1" s="87"/>
      <c r="QQP1" s="87"/>
      <c r="QQQ1" s="87"/>
      <c r="QQR1" s="87"/>
      <c r="QQS1" s="87"/>
      <c r="QQT1" s="87"/>
      <c r="QQU1" s="87"/>
      <c r="QQV1" s="87"/>
      <c r="QQW1" s="87"/>
      <c r="QQX1" s="87"/>
      <c r="QQY1" s="87"/>
      <c r="QQZ1" s="87"/>
      <c r="QRA1" s="87"/>
      <c r="QRB1" s="87"/>
      <c r="QRC1" s="87"/>
      <c r="QRD1" s="87"/>
      <c r="QRE1" s="87"/>
      <c r="QRF1" s="87"/>
      <c r="QRG1" s="87"/>
      <c r="QRH1" s="87"/>
      <c r="QRI1" s="87"/>
      <c r="QRJ1" s="87"/>
      <c r="QRK1" s="87"/>
      <c r="QRL1" s="87"/>
      <c r="QRM1" s="87"/>
      <c r="QRN1" s="87"/>
      <c r="QRO1" s="87"/>
      <c r="QRP1" s="87"/>
      <c r="QRQ1" s="87"/>
      <c r="QRR1" s="87"/>
      <c r="QRS1" s="87"/>
      <c r="QRT1" s="87"/>
      <c r="QRU1" s="87"/>
      <c r="QRV1" s="87"/>
      <c r="QRW1" s="87"/>
      <c r="QRX1" s="87"/>
      <c r="QRY1" s="87"/>
      <c r="QRZ1" s="87"/>
      <c r="QSA1" s="87"/>
      <c r="QSB1" s="87"/>
      <c r="QSC1" s="87"/>
      <c r="QSD1" s="87"/>
      <c r="QSE1" s="87"/>
      <c r="QSF1" s="87"/>
      <c r="QSG1" s="87"/>
      <c r="QSH1" s="87"/>
      <c r="QSI1" s="87"/>
      <c r="QSJ1" s="87"/>
      <c r="QSK1" s="87"/>
      <c r="QSL1" s="87"/>
      <c r="QSM1" s="87"/>
      <c r="QSN1" s="87"/>
      <c r="QSO1" s="87"/>
      <c r="QSP1" s="87"/>
      <c r="QSQ1" s="87"/>
      <c r="QSR1" s="87"/>
      <c r="QSS1" s="87"/>
      <c r="QST1" s="87"/>
      <c r="QSU1" s="87"/>
      <c r="QSV1" s="87"/>
      <c r="QSW1" s="87"/>
      <c r="QSX1" s="87"/>
      <c r="QSY1" s="87"/>
      <c r="QSZ1" s="87"/>
      <c r="QTA1" s="87"/>
      <c r="QTB1" s="87"/>
      <c r="QTC1" s="87"/>
      <c r="QTD1" s="87"/>
      <c r="QTE1" s="87"/>
      <c r="QTF1" s="87"/>
      <c r="QTG1" s="87"/>
      <c r="QTH1" s="87"/>
      <c r="QTI1" s="87"/>
      <c r="QTJ1" s="87"/>
      <c r="QTK1" s="87"/>
      <c r="QTL1" s="87"/>
      <c r="QTM1" s="87"/>
      <c r="QTN1" s="87"/>
      <c r="QTO1" s="87"/>
      <c r="QTP1" s="87"/>
      <c r="QTQ1" s="87"/>
      <c r="QTR1" s="87"/>
      <c r="QTS1" s="87"/>
      <c r="QTT1" s="87"/>
      <c r="QTU1" s="87"/>
      <c r="QTV1" s="87"/>
      <c r="QTW1" s="87"/>
      <c r="QTX1" s="87"/>
      <c r="QTY1" s="87"/>
      <c r="QTZ1" s="87"/>
      <c r="QUA1" s="87"/>
      <c r="QUB1" s="87"/>
      <c r="QUC1" s="87"/>
      <c r="QUD1" s="87"/>
      <c r="QUE1" s="87"/>
      <c r="QUF1" s="87"/>
      <c r="QUG1" s="87"/>
      <c r="QUH1" s="87"/>
      <c r="QUI1" s="87"/>
      <c r="QUJ1" s="87"/>
      <c r="QUK1" s="87"/>
      <c r="QUL1" s="87"/>
      <c r="QUM1" s="87"/>
      <c r="QUN1" s="87"/>
      <c r="QUO1" s="87"/>
      <c r="QUP1" s="87"/>
      <c r="QUQ1" s="87"/>
      <c r="QUR1" s="87"/>
      <c r="QUS1" s="87"/>
      <c r="QUT1" s="87"/>
      <c r="QUU1" s="87"/>
      <c r="QUV1" s="87"/>
      <c r="QUW1" s="87"/>
      <c r="QUX1" s="87"/>
      <c r="QUY1" s="87"/>
      <c r="QUZ1" s="87"/>
      <c r="QVA1" s="87"/>
      <c r="QVB1" s="87"/>
      <c r="QVC1" s="87"/>
      <c r="QVD1" s="87"/>
      <c r="QVE1" s="87"/>
      <c r="QVF1" s="87"/>
      <c r="QVG1" s="87"/>
      <c r="QVH1" s="87"/>
      <c r="QVI1" s="87"/>
      <c r="QVJ1" s="87"/>
      <c r="QVK1" s="87"/>
      <c r="QVL1" s="87"/>
      <c r="QVM1" s="87"/>
      <c r="QVN1" s="87"/>
      <c r="QVO1" s="87"/>
      <c r="QVP1" s="87"/>
      <c r="QVQ1" s="87"/>
      <c r="QVR1" s="87"/>
      <c r="QVS1" s="87"/>
      <c r="QVT1" s="87"/>
      <c r="QVU1" s="87"/>
      <c r="QVV1" s="87"/>
      <c r="QVW1" s="87"/>
      <c r="QVX1" s="87"/>
      <c r="QVY1" s="87"/>
      <c r="QVZ1" s="87"/>
      <c r="QWA1" s="87"/>
      <c r="QWB1" s="87"/>
      <c r="QWC1" s="87"/>
      <c r="QWD1" s="87"/>
      <c r="QWE1" s="87"/>
      <c r="QWF1" s="87"/>
      <c r="QWG1" s="87"/>
      <c r="QWH1" s="87"/>
      <c r="QWI1" s="87"/>
      <c r="QWJ1" s="87"/>
      <c r="QWK1" s="87"/>
      <c r="QWL1" s="87"/>
      <c r="QWM1" s="87"/>
      <c r="QWN1" s="87"/>
      <c r="QWO1" s="87"/>
      <c r="QWP1" s="87"/>
      <c r="QWQ1" s="87"/>
      <c r="QWR1" s="87"/>
      <c r="QWS1" s="87"/>
      <c r="QWT1" s="87"/>
      <c r="QWU1" s="87"/>
      <c r="QWV1" s="87"/>
      <c r="QWW1" s="87"/>
      <c r="QWX1" s="87"/>
      <c r="QWY1" s="87"/>
      <c r="QWZ1" s="87"/>
      <c r="QXA1" s="87"/>
      <c r="QXB1" s="87"/>
      <c r="QXC1" s="87"/>
      <c r="QXD1" s="87"/>
      <c r="QXE1" s="87"/>
      <c r="QXF1" s="87"/>
      <c r="QXG1" s="87"/>
      <c r="QXH1" s="87"/>
      <c r="QXI1" s="87"/>
      <c r="QXJ1" s="87"/>
      <c r="QXK1" s="87"/>
      <c r="QXL1" s="87"/>
      <c r="QXM1" s="87"/>
      <c r="QXN1" s="87"/>
      <c r="QXO1" s="87"/>
      <c r="QXP1" s="87"/>
      <c r="QXQ1" s="87"/>
      <c r="QXR1" s="87"/>
      <c r="QXS1" s="87"/>
      <c r="QXT1" s="87"/>
      <c r="QXU1" s="87"/>
      <c r="QXV1" s="87"/>
      <c r="QXW1" s="87"/>
      <c r="QXX1" s="87"/>
      <c r="QXY1" s="87"/>
      <c r="QXZ1" s="87"/>
      <c r="QYA1" s="87"/>
      <c r="QYB1" s="87"/>
      <c r="QYC1" s="87"/>
      <c r="QYD1" s="87"/>
      <c r="QYE1" s="87"/>
      <c r="QYF1" s="87"/>
      <c r="QYG1" s="87"/>
      <c r="QYH1" s="87"/>
      <c r="QYI1" s="87"/>
      <c r="QYJ1" s="87"/>
      <c r="QYK1" s="87"/>
      <c r="QYL1" s="87"/>
      <c r="QYM1" s="87"/>
      <c r="QYN1" s="87"/>
      <c r="QYO1" s="87"/>
      <c r="QYP1" s="87"/>
      <c r="QYQ1" s="87"/>
      <c r="QYR1" s="87"/>
      <c r="QYS1" s="87"/>
      <c r="QYT1" s="87"/>
      <c r="QYU1" s="87"/>
      <c r="QYV1" s="87"/>
      <c r="QYW1" s="87"/>
      <c r="QYX1" s="87"/>
      <c r="QYY1" s="87"/>
      <c r="QYZ1" s="87"/>
      <c r="QZA1" s="87"/>
      <c r="QZB1" s="87"/>
      <c r="QZC1" s="87"/>
      <c r="QZD1" s="87"/>
      <c r="QZE1" s="87"/>
      <c r="QZF1" s="87"/>
      <c r="QZG1" s="87"/>
      <c r="QZH1" s="87"/>
      <c r="QZI1" s="87"/>
      <c r="QZJ1" s="87"/>
      <c r="QZK1" s="87"/>
      <c r="QZL1" s="87"/>
      <c r="QZM1" s="87"/>
      <c r="QZN1" s="87"/>
      <c r="QZO1" s="87"/>
      <c r="QZP1" s="87"/>
      <c r="QZQ1" s="87"/>
      <c r="QZR1" s="87"/>
      <c r="QZS1" s="87"/>
      <c r="QZT1" s="87"/>
      <c r="QZU1" s="87"/>
      <c r="QZV1" s="87"/>
      <c r="QZW1" s="87"/>
      <c r="QZX1" s="87"/>
      <c r="QZY1" s="87"/>
      <c r="QZZ1" s="87"/>
      <c r="RAA1" s="87"/>
      <c r="RAB1" s="87"/>
      <c r="RAC1" s="87"/>
      <c r="RAD1" s="87"/>
      <c r="RAE1" s="87"/>
      <c r="RAF1" s="87"/>
      <c r="RAG1" s="87"/>
      <c r="RAH1" s="87"/>
      <c r="RAI1" s="87"/>
      <c r="RAJ1" s="87"/>
      <c r="RAK1" s="87"/>
      <c r="RAL1" s="87"/>
      <c r="RAM1" s="87"/>
      <c r="RAN1" s="87"/>
      <c r="RAO1" s="87"/>
      <c r="RAP1" s="87"/>
      <c r="RAQ1" s="87"/>
      <c r="RAR1" s="87"/>
      <c r="RAS1" s="87"/>
      <c r="RAT1" s="87"/>
      <c r="RAU1" s="87"/>
      <c r="RAV1" s="87"/>
      <c r="RAW1" s="87"/>
      <c r="RAX1" s="87"/>
      <c r="RAY1" s="87"/>
      <c r="RAZ1" s="87"/>
      <c r="RBA1" s="87"/>
      <c r="RBB1" s="87"/>
      <c r="RBC1" s="87"/>
      <c r="RBD1" s="87"/>
      <c r="RBE1" s="87"/>
      <c r="RBF1" s="87"/>
      <c r="RBG1" s="87"/>
      <c r="RBH1" s="87"/>
      <c r="RBI1" s="87"/>
      <c r="RBJ1" s="87"/>
      <c r="RBK1" s="87"/>
      <c r="RBL1" s="87"/>
      <c r="RBM1" s="87"/>
      <c r="RBN1" s="87"/>
      <c r="RBO1" s="87"/>
      <c r="RBP1" s="87"/>
      <c r="RBQ1" s="87"/>
      <c r="RBR1" s="87"/>
      <c r="RBS1" s="87"/>
      <c r="RBT1" s="87"/>
      <c r="RBU1" s="87"/>
      <c r="RBV1" s="87"/>
      <c r="RBW1" s="87"/>
      <c r="RBX1" s="87"/>
      <c r="RBY1" s="87"/>
      <c r="RBZ1" s="87"/>
      <c r="RCA1" s="87"/>
      <c r="RCB1" s="87"/>
      <c r="RCC1" s="87"/>
      <c r="RCD1" s="87"/>
      <c r="RCE1" s="87"/>
      <c r="RCF1" s="87"/>
      <c r="RCG1" s="87"/>
      <c r="RCH1" s="87"/>
      <c r="RCI1" s="87"/>
      <c r="RCJ1" s="87"/>
      <c r="RCK1" s="87"/>
      <c r="RCL1" s="87"/>
      <c r="RCM1" s="87"/>
      <c r="RCN1" s="87"/>
      <c r="RCO1" s="87"/>
      <c r="RCP1" s="87"/>
      <c r="RCQ1" s="87"/>
      <c r="RCR1" s="87"/>
      <c r="RCS1" s="87"/>
      <c r="RCT1" s="87"/>
      <c r="RCU1" s="87"/>
      <c r="RCV1" s="87"/>
      <c r="RCW1" s="87"/>
      <c r="RCX1" s="87"/>
      <c r="RCY1" s="87"/>
      <c r="RCZ1" s="87"/>
      <c r="RDA1" s="87"/>
      <c r="RDB1" s="87"/>
      <c r="RDC1" s="87"/>
      <c r="RDD1" s="87"/>
      <c r="RDE1" s="87"/>
      <c r="RDF1" s="87"/>
      <c r="RDG1" s="87"/>
      <c r="RDH1" s="87"/>
      <c r="RDI1" s="87"/>
      <c r="RDJ1" s="87"/>
      <c r="RDK1" s="87"/>
      <c r="RDL1" s="87"/>
      <c r="RDM1" s="87"/>
      <c r="RDN1" s="87"/>
      <c r="RDO1" s="87"/>
      <c r="RDP1" s="87"/>
      <c r="RDQ1" s="87"/>
      <c r="RDR1" s="87"/>
      <c r="RDS1" s="87"/>
      <c r="RDT1" s="87"/>
      <c r="RDU1" s="87"/>
      <c r="RDV1" s="87"/>
      <c r="RDW1" s="87"/>
      <c r="RDX1" s="87"/>
      <c r="RDY1" s="87"/>
      <c r="RDZ1" s="87"/>
      <c r="REA1" s="87"/>
      <c r="REB1" s="87"/>
      <c r="REC1" s="87"/>
      <c r="RED1" s="87"/>
      <c r="REE1" s="87"/>
      <c r="REF1" s="87"/>
      <c r="REG1" s="87"/>
      <c r="REH1" s="87"/>
      <c r="REI1" s="87"/>
      <c r="REJ1" s="87"/>
      <c r="REK1" s="87"/>
      <c r="REL1" s="87"/>
      <c r="REM1" s="87"/>
      <c r="REN1" s="87"/>
      <c r="REO1" s="87"/>
      <c r="REP1" s="87"/>
      <c r="REQ1" s="87"/>
      <c r="RER1" s="87"/>
      <c r="RES1" s="87"/>
      <c r="RET1" s="87"/>
      <c r="REU1" s="87"/>
      <c r="REV1" s="87"/>
      <c r="REW1" s="87"/>
      <c r="REX1" s="87"/>
      <c r="REY1" s="87"/>
      <c r="REZ1" s="87"/>
      <c r="RFA1" s="87"/>
      <c r="RFB1" s="87"/>
      <c r="RFC1" s="87"/>
      <c r="RFD1" s="87"/>
      <c r="RFE1" s="87"/>
      <c r="RFF1" s="87"/>
      <c r="RFG1" s="87"/>
      <c r="RFH1" s="87"/>
      <c r="RFI1" s="87"/>
      <c r="RFJ1" s="87"/>
      <c r="RFK1" s="87"/>
      <c r="RFL1" s="87"/>
      <c r="RFM1" s="87"/>
      <c r="RFN1" s="87"/>
      <c r="RFO1" s="87"/>
      <c r="RFP1" s="87"/>
      <c r="RFQ1" s="87"/>
      <c r="RFR1" s="87"/>
      <c r="RFS1" s="87"/>
      <c r="RFT1" s="87"/>
      <c r="RFU1" s="87"/>
      <c r="RFV1" s="87"/>
      <c r="RFW1" s="87"/>
      <c r="RFX1" s="87"/>
      <c r="RFY1" s="87"/>
      <c r="RFZ1" s="87"/>
      <c r="RGA1" s="87"/>
      <c r="RGB1" s="87"/>
      <c r="RGC1" s="87"/>
      <c r="RGD1" s="87"/>
      <c r="RGE1" s="87"/>
      <c r="RGF1" s="87"/>
      <c r="RGG1" s="87"/>
      <c r="RGH1" s="87"/>
      <c r="RGI1" s="87"/>
      <c r="RGJ1" s="87"/>
      <c r="RGK1" s="87"/>
      <c r="RGL1" s="87"/>
      <c r="RGM1" s="87"/>
      <c r="RGN1" s="87"/>
      <c r="RGO1" s="87"/>
      <c r="RGP1" s="87"/>
      <c r="RGQ1" s="87"/>
      <c r="RGR1" s="87"/>
      <c r="RGS1" s="87"/>
      <c r="RGT1" s="87"/>
      <c r="RGU1" s="87"/>
      <c r="RGV1" s="87"/>
      <c r="RGW1" s="87"/>
      <c r="RGX1" s="87"/>
      <c r="RGY1" s="87"/>
      <c r="RGZ1" s="87"/>
      <c r="RHA1" s="87"/>
      <c r="RHB1" s="87"/>
      <c r="RHC1" s="87"/>
      <c r="RHD1" s="87"/>
      <c r="RHE1" s="87"/>
      <c r="RHF1" s="87"/>
      <c r="RHG1" s="87"/>
      <c r="RHH1" s="87"/>
      <c r="RHI1" s="87"/>
      <c r="RHJ1" s="87"/>
      <c r="RHK1" s="87"/>
      <c r="RHL1" s="87"/>
      <c r="RHM1" s="87"/>
      <c r="RHN1" s="87"/>
      <c r="RHO1" s="87"/>
      <c r="RHP1" s="87"/>
      <c r="RHQ1" s="87"/>
      <c r="RHR1" s="87"/>
      <c r="RHS1" s="87"/>
      <c r="RHT1" s="87"/>
      <c r="RHU1" s="87"/>
      <c r="RHV1" s="87"/>
      <c r="RHW1" s="87"/>
      <c r="RHX1" s="87"/>
      <c r="RHY1" s="87"/>
      <c r="RHZ1" s="87"/>
      <c r="RIA1" s="87"/>
      <c r="RIB1" s="87"/>
      <c r="RIC1" s="87"/>
      <c r="RID1" s="87"/>
      <c r="RIE1" s="87"/>
      <c r="RIF1" s="87"/>
      <c r="RIG1" s="87"/>
      <c r="RIH1" s="87"/>
      <c r="RII1" s="87"/>
      <c r="RIJ1" s="87"/>
      <c r="RIK1" s="87"/>
      <c r="RIL1" s="87"/>
      <c r="RIM1" s="87"/>
      <c r="RIN1" s="87"/>
      <c r="RIO1" s="87"/>
      <c r="RIP1" s="87"/>
      <c r="RIQ1" s="87"/>
      <c r="RIR1" s="87"/>
      <c r="RIS1" s="87"/>
      <c r="RIT1" s="87"/>
      <c r="RIU1" s="87"/>
      <c r="RIV1" s="87"/>
      <c r="RIW1" s="87"/>
      <c r="RIX1" s="87"/>
      <c r="RIY1" s="87"/>
      <c r="RIZ1" s="87"/>
      <c r="RJA1" s="87"/>
      <c r="RJB1" s="87"/>
      <c r="RJC1" s="87"/>
      <c r="RJD1" s="87"/>
      <c r="RJE1" s="87"/>
      <c r="RJF1" s="87"/>
      <c r="RJG1" s="87"/>
      <c r="RJH1" s="87"/>
      <c r="RJI1" s="87"/>
      <c r="RJJ1" s="87"/>
      <c r="RJK1" s="87"/>
      <c r="RJL1" s="87"/>
      <c r="RJM1" s="87"/>
      <c r="RJN1" s="87"/>
      <c r="RJO1" s="87"/>
      <c r="RJP1" s="87"/>
      <c r="RJQ1" s="87"/>
      <c r="RJR1" s="87"/>
      <c r="RJS1" s="87"/>
      <c r="RJT1" s="87"/>
      <c r="RJU1" s="87"/>
      <c r="RJV1" s="87"/>
      <c r="RJW1" s="87"/>
      <c r="RJX1" s="87"/>
      <c r="RJY1" s="87"/>
      <c r="RJZ1" s="87"/>
      <c r="RKA1" s="87"/>
      <c r="RKB1" s="87"/>
      <c r="RKC1" s="87"/>
      <c r="RKD1" s="87"/>
      <c r="RKE1" s="87"/>
      <c r="RKF1" s="87"/>
      <c r="RKG1" s="87"/>
      <c r="RKH1" s="87"/>
      <c r="RKI1" s="87"/>
      <c r="RKJ1" s="87"/>
      <c r="RKK1" s="87"/>
      <c r="RKL1" s="87"/>
      <c r="RKM1" s="87"/>
      <c r="RKN1" s="87"/>
      <c r="RKO1" s="87"/>
      <c r="RKP1" s="87"/>
      <c r="RKQ1" s="87"/>
      <c r="RKR1" s="87"/>
      <c r="RKS1" s="87"/>
      <c r="RKT1" s="87"/>
      <c r="RKU1" s="87"/>
      <c r="RKV1" s="87"/>
      <c r="RKW1" s="87"/>
      <c r="RKX1" s="87"/>
      <c r="RKY1" s="87"/>
      <c r="RKZ1" s="87"/>
      <c r="RLA1" s="87"/>
      <c r="RLB1" s="87"/>
      <c r="RLC1" s="87"/>
      <c r="RLD1" s="87"/>
      <c r="RLE1" s="87"/>
      <c r="RLF1" s="87"/>
      <c r="RLG1" s="87"/>
      <c r="RLH1" s="87"/>
      <c r="RLI1" s="87"/>
      <c r="RLJ1" s="87"/>
      <c r="RLK1" s="87"/>
      <c r="RLL1" s="87"/>
      <c r="RLM1" s="87"/>
      <c r="RLN1" s="87"/>
      <c r="RLO1" s="87"/>
      <c r="RLP1" s="87"/>
      <c r="RLQ1" s="87"/>
      <c r="RLR1" s="87"/>
      <c r="RLS1" s="87"/>
      <c r="RLT1" s="87"/>
      <c r="RLU1" s="87"/>
      <c r="RLV1" s="87"/>
      <c r="RLW1" s="87"/>
      <c r="RLX1" s="87"/>
      <c r="RLY1" s="87"/>
      <c r="RLZ1" s="87"/>
      <c r="RMA1" s="87"/>
      <c r="RMB1" s="87"/>
      <c r="RMC1" s="87"/>
      <c r="RMD1" s="87"/>
      <c r="RME1" s="87"/>
      <c r="RMF1" s="87"/>
      <c r="RMG1" s="87"/>
      <c r="RMH1" s="87"/>
      <c r="RMI1" s="87"/>
      <c r="RMJ1" s="87"/>
      <c r="RMK1" s="87"/>
      <c r="RML1" s="87"/>
      <c r="RMM1" s="87"/>
      <c r="RMN1" s="87"/>
      <c r="RMO1" s="87"/>
      <c r="RMP1" s="87"/>
      <c r="RMQ1" s="87"/>
      <c r="RMR1" s="87"/>
      <c r="RMS1" s="87"/>
      <c r="RMT1" s="87"/>
      <c r="RMU1" s="87"/>
      <c r="RMV1" s="87"/>
      <c r="RMW1" s="87"/>
      <c r="RMX1" s="87"/>
      <c r="RMY1" s="87"/>
      <c r="RMZ1" s="87"/>
      <c r="RNA1" s="87"/>
      <c r="RNB1" s="87"/>
      <c r="RNC1" s="87"/>
      <c r="RND1" s="87"/>
      <c r="RNE1" s="87"/>
      <c r="RNF1" s="87"/>
      <c r="RNG1" s="87"/>
      <c r="RNH1" s="87"/>
      <c r="RNI1" s="87"/>
      <c r="RNJ1" s="87"/>
      <c r="RNK1" s="87"/>
      <c r="RNL1" s="87"/>
      <c r="RNM1" s="87"/>
      <c r="RNN1" s="87"/>
      <c r="RNO1" s="87"/>
      <c r="RNP1" s="87"/>
      <c r="RNQ1" s="87"/>
      <c r="RNR1" s="87"/>
      <c r="RNS1" s="87"/>
      <c r="RNT1" s="87"/>
      <c r="RNU1" s="87"/>
      <c r="RNV1" s="87"/>
      <c r="RNW1" s="87"/>
      <c r="RNX1" s="87"/>
      <c r="RNY1" s="87"/>
      <c r="RNZ1" s="87"/>
      <c r="ROA1" s="87"/>
      <c r="ROB1" s="87"/>
      <c r="ROC1" s="87"/>
      <c r="ROD1" s="87"/>
      <c r="ROE1" s="87"/>
      <c r="ROF1" s="87"/>
      <c r="ROG1" s="87"/>
      <c r="ROH1" s="87"/>
      <c r="ROI1" s="87"/>
      <c r="ROJ1" s="87"/>
      <c r="ROK1" s="87"/>
      <c r="ROL1" s="87"/>
      <c r="ROM1" s="87"/>
      <c r="RON1" s="87"/>
      <c r="ROO1" s="87"/>
      <c r="ROP1" s="87"/>
      <c r="ROQ1" s="87"/>
      <c r="ROR1" s="87"/>
      <c r="ROS1" s="87"/>
      <c r="ROT1" s="87"/>
      <c r="ROU1" s="87"/>
      <c r="ROV1" s="87"/>
      <c r="ROW1" s="87"/>
      <c r="ROX1" s="87"/>
      <c r="ROY1" s="87"/>
      <c r="ROZ1" s="87"/>
      <c r="RPA1" s="87"/>
      <c r="RPB1" s="87"/>
      <c r="RPC1" s="87"/>
      <c r="RPD1" s="87"/>
      <c r="RPE1" s="87"/>
      <c r="RPF1" s="87"/>
      <c r="RPG1" s="87"/>
      <c r="RPH1" s="87"/>
      <c r="RPI1" s="87"/>
      <c r="RPJ1" s="87"/>
      <c r="RPK1" s="87"/>
      <c r="RPL1" s="87"/>
      <c r="RPM1" s="87"/>
      <c r="RPN1" s="87"/>
      <c r="RPO1" s="87"/>
      <c r="RPP1" s="87"/>
      <c r="RPQ1" s="87"/>
      <c r="RPR1" s="87"/>
      <c r="RPS1" s="87"/>
      <c r="RPT1" s="87"/>
      <c r="RPU1" s="87"/>
      <c r="RPV1" s="87"/>
      <c r="RPW1" s="87"/>
      <c r="RPX1" s="87"/>
      <c r="RPY1" s="87"/>
      <c r="RPZ1" s="87"/>
      <c r="RQA1" s="87"/>
      <c r="RQB1" s="87"/>
      <c r="RQC1" s="87"/>
      <c r="RQD1" s="87"/>
      <c r="RQE1" s="87"/>
      <c r="RQF1" s="87"/>
      <c r="RQG1" s="87"/>
      <c r="RQH1" s="87"/>
      <c r="RQI1" s="87"/>
      <c r="RQJ1" s="87"/>
      <c r="RQK1" s="87"/>
      <c r="RQL1" s="87"/>
      <c r="RQM1" s="87"/>
      <c r="RQN1" s="87"/>
      <c r="RQO1" s="87"/>
      <c r="RQP1" s="87"/>
      <c r="RQQ1" s="87"/>
      <c r="RQR1" s="87"/>
      <c r="RQS1" s="87"/>
      <c r="RQT1" s="87"/>
      <c r="RQU1" s="87"/>
      <c r="RQV1" s="87"/>
      <c r="RQW1" s="87"/>
      <c r="RQX1" s="87"/>
      <c r="RQY1" s="87"/>
      <c r="RQZ1" s="87"/>
      <c r="RRA1" s="87"/>
      <c r="RRB1" s="87"/>
      <c r="RRC1" s="87"/>
      <c r="RRD1" s="87"/>
      <c r="RRE1" s="87"/>
      <c r="RRF1" s="87"/>
      <c r="RRG1" s="87"/>
      <c r="RRH1" s="87"/>
      <c r="RRI1" s="87"/>
      <c r="RRJ1" s="87"/>
      <c r="RRK1" s="87"/>
      <c r="RRL1" s="87"/>
      <c r="RRM1" s="87"/>
      <c r="RRN1" s="87"/>
      <c r="RRO1" s="87"/>
      <c r="RRP1" s="87"/>
      <c r="RRQ1" s="87"/>
      <c r="RRR1" s="87"/>
      <c r="RRS1" s="87"/>
      <c r="RRT1" s="87"/>
      <c r="RRU1" s="87"/>
      <c r="RRV1" s="87"/>
      <c r="RRW1" s="87"/>
      <c r="RRX1" s="87"/>
      <c r="RRY1" s="87"/>
      <c r="RRZ1" s="87"/>
      <c r="RSA1" s="87"/>
      <c r="RSB1" s="87"/>
      <c r="RSC1" s="87"/>
      <c r="RSD1" s="87"/>
      <c r="RSE1" s="87"/>
      <c r="RSF1" s="87"/>
      <c r="RSG1" s="87"/>
      <c r="RSH1" s="87"/>
      <c r="RSI1" s="87"/>
      <c r="RSJ1" s="87"/>
      <c r="RSK1" s="87"/>
      <c r="RSL1" s="87"/>
      <c r="RSM1" s="87"/>
      <c r="RSN1" s="87"/>
      <c r="RSO1" s="87"/>
      <c r="RSP1" s="87"/>
      <c r="RSQ1" s="87"/>
      <c r="RSR1" s="87"/>
      <c r="RSS1" s="87"/>
      <c r="RST1" s="87"/>
      <c r="RSU1" s="87"/>
      <c r="RSV1" s="87"/>
      <c r="RSW1" s="87"/>
      <c r="RSX1" s="87"/>
      <c r="RSY1" s="87"/>
      <c r="RSZ1" s="87"/>
      <c r="RTA1" s="87"/>
      <c r="RTB1" s="87"/>
      <c r="RTC1" s="87"/>
      <c r="RTD1" s="87"/>
      <c r="RTE1" s="87"/>
      <c r="RTF1" s="87"/>
      <c r="RTG1" s="87"/>
      <c r="RTH1" s="87"/>
      <c r="RTI1" s="87"/>
      <c r="RTJ1" s="87"/>
      <c r="RTK1" s="87"/>
      <c r="RTL1" s="87"/>
      <c r="RTM1" s="87"/>
      <c r="RTN1" s="87"/>
      <c r="RTO1" s="87"/>
      <c r="RTP1" s="87"/>
      <c r="RTQ1" s="87"/>
      <c r="RTR1" s="87"/>
      <c r="RTS1" s="87"/>
      <c r="RTT1" s="87"/>
      <c r="RTU1" s="87"/>
      <c r="RTV1" s="87"/>
      <c r="RTW1" s="87"/>
      <c r="RTX1" s="87"/>
      <c r="RTY1" s="87"/>
      <c r="RTZ1" s="87"/>
      <c r="RUA1" s="87"/>
      <c r="RUB1" s="87"/>
      <c r="RUC1" s="87"/>
      <c r="RUD1" s="87"/>
      <c r="RUE1" s="87"/>
      <c r="RUF1" s="87"/>
      <c r="RUG1" s="87"/>
      <c r="RUH1" s="87"/>
      <c r="RUI1" s="87"/>
      <c r="RUJ1" s="87"/>
      <c r="RUK1" s="87"/>
      <c r="RUL1" s="87"/>
      <c r="RUM1" s="87"/>
      <c r="RUN1" s="87"/>
      <c r="RUO1" s="87"/>
      <c r="RUP1" s="87"/>
      <c r="RUQ1" s="87"/>
      <c r="RUR1" s="87"/>
      <c r="RUS1" s="87"/>
      <c r="RUT1" s="87"/>
      <c r="RUU1" s="87"/>
      <c r="RUV1" s="87"/>
      <c r="RUW1" s="87"/>
      <c r="RUX1" s="87"/>
      <c r="RUY1" s="87"/>
      <c r="RUZ1" s="87"/>
      <c r="RVA1" s="87"/>
      <c r="RVB1" s="87"/>
      <c r="RVC1" s="87"/>
      <c r="RVD1" s="87"/>
      <c r="RVE1" s="87"/>
      <c r="RVF1" s="87"/>
      <c r="RVG1" s="87"/>
      <c r="RVH1" s="87"/>
      <c r="RVI1" s="87"/>
      <c r="RVJ1" s="87"/>
      <c r="RVK1" s="87"/>
      <c r="RVL1" s="87"/>
      <c r="RVM1" s="87"/>
      <c r="RVN1" s="87"/>
      <c r="RVO1" s="87"/>
      <c r="RVP1" s="87"/>
      <c r="RVQ1" s="87"/>
      <c r="RVR1" s="87"/>
      <c r="RVS1" s="87"/>
      <c r="RVT1" s="87"/>
      <c r="RVU1" s="87"/>
      <c r="RVV1" s="87"/>
      <c r="RVW1" s="87"/>
      <c r="RVX1" s="87"/>
      <c r="RVY1" s="87"/>
      <c r="RVZ1" s="87"/>
      <c r="RWA1" s="87"/>
      <c r="RWB1" s="87"/>
      <c r="RWC1" s="87"/>
      <c r="RWD1" s="87"/>
      <c r="RWE1" s="87"/>
      <c r="RWF1" s="87"/>
      <c r="RWG1" s="87"/>
      <c r="RWH1" s="87"/>
      <c r="RWI1" s="87"/>
      <c r="RWJ1" s="87"/>
      <c r="RWK1" s="87"/>
      <c r="RWL1" s="87"/>
      <c r="RWM1" s="87"/>
      <c r="RWN1" s="87"/>
      <c r="RWO1" s="87"/>
      <c r="RWP1" s="87"/>
      <c r="RWQ1" s="87"/>
      <c r="RWR1" s="87"/>
      <c r="RWS1" s="87"/>
      <c r="RWT1" s="87"/>
      <c r="RWU1" s="87"/>
      <c r="RWV1" s="87"/>
      <c r="RWW1" s="87"/>
      <c r="RWX1" s="87"/>
      <c r="RWY1" s="87"/>
      <c r="RWZ1" s="87"/>
      <c r="RXA1" s="87"/>
      <c r="RXB1" s="87"/>
      <c r="RXC1" s="87"/>
      <c r="RXD1" s="87"/>
      <c r="RXE1" s="87"/>
      <c r="RXF1" s="87"/>
      <c r="RXG1" s="87"/>
      <c r="RXH1" s="87"/>
      <c r="RXI1" s="87"/>
      <c r="RXJ1" s="87"/>
      <c r="RXK1" s="87"/>
      <c r="RXL1" s="87"/>
      <c r="RXM1" s="87"/>
      <c r="RXN1" s="87"/>
      <c r="RXO1" s="87"/>
      <c r="RXP1" s="87"/>
      <c r="RXQ1" s="87"/>
      <c r="RXR1" s="87"/>
      <c r="RXS1" s="87"/>
      <c r="RXT1" s="87"/>
      <c r="RXU1" s="87"/>
      <c r="RXV1" s="87"/>
      <c r="RXW1" s="87"/>
      <c r="RXX1" s="87"/>
      <c r="RXY1" s="87"/>
      <c r="RXZ1" s="87"/>
      <c r="RYA1" s="87"/>
      <c r="RYB1" s="87"/>
      <c r="RYC1" s="87"/>
      <c r="RYD1" s="87"/>
      <c r="RYE1" s="87"/>
      <c r="RYF1" s="87"/>
      <c r="RYG1" s="87"/>
      <c r="RYH1" s="87"/>
      <c r="RYI1" s="87"/>
      <c r="RYJ1" s="87"/>
      <c r="RYK1" s="87"/>
      <c r="RYL1" s="87"/>
      <c r="RYM1" s="87"/>
      <c r="RYN1" s="87"/>
      <c r="RYO1" s="87"/>
      <c r="RYP1" s="87"/>
      <c r="RYQ1" s="87"/>
      <c r="RYR1" s="87"/>
      <c r="RYS1" s="87"/>
      <c r="RYT1" s="87"/>
      <c r="RYU1" s="87"/>
      <c r="RYV1" s="87"/>
      <c r="RYW1" s="87"/>
      <c r="RYX1" s="87"/>
      <c r="RYY1" s="87"/>
      <c r="RYZ1" s="87"/>
      <c r="RZA1" s="87"/>
      <c r="RZB1" s="87"/>
      <c r="RZC1" s="87"/>
      <c r="RZD1" s="87"/>
      <c r="RZE1" s="87"/>
      <c r="RZF1" s="87"/>
      <c r="RZG1" s="87"/>
      <c r="RZH1" s="87"/>
      <c r="RZI1" s="87"/>
      <c r="RZJ1" s="87"/>
      <c r="RZK1" s="87"/>
      <c r="RZL1" s="87"/>
      <c r="RZM1" s="87"/>
      <c r="RZN1" s="87"/>
      <c r="RZO1" s="87"/>
      <c r="RZP1" s="87"/>
      <c r="RZQ1" s="87"/>
      <c r="RZR1" s="87"/>
      <c r="RZS1" s="87"/>
      <c r="RZT1" s="87"/>
      <c r="RZU1" s="87"/>
      <c r="RZV1" s="87"/>
      <c r="RZW1" s="87"/>
      <c r="RZX1" s="87"/>
      <c r="RZY1" s="87"/>
      <c r="RZZ1" s="87"/>
      <c r="SAA1" s="87"/>
      <c r="SAB1" s="87"/>
      <c r="SAC1" s="87"/>
      <c r="SAD1" s="87"/>
      <c r="SAE1" s="87"/>
      <c r="SAF1" s="87"/>
      <c r="SAG1" s="87"/>
      <c r="SAH1" s="87"/>
      <c r="SAI1" s="87"/>
      <c r="SAJ1" s="87"/>
      <c r="SAK1" s="87"/>
      <c r="SAL1" s="87"/>
      <c r="SAM1" s="87"/>
      <c r="SAN1" s="87"/>
      <c r="SAO1" s="87"/>
      <c r="SAP1" s="87"/>
      <c r="SAQ1" s="87"/>
      <c r="SAR1" s="87"/>
      <c r="SAS1" s="87"/>
      <c r="SAT1" s="87"/>
      <c r="SAU1" s="87"/>
      <c r="SAV1" s="87"/>
      <c r="SAW1" s="87"/>
      <c r="SAX1" s="87"/>
      <c r="SAY1" s="87"/>
      <c r="SAZ1" s="87"/>
      <c r="SBA1" s="87"/>
      <c r="SBB1" s="87"/>
      <c r="SBC1" s="87"/>
      <c r="SBD1" s="87"/>
      <c r="SBE1" s="87"/>
      <c r="SBF1" s="87"/>
      <c r="SBG1" s="87"/>
      <c r="SBH1" s="87"/>
      <c r="SBI1" s="87"/>
      <c r="SBJ1" s="87"/>
      <c r="SBK1" s="87"/>
      <c r="SBL1" s="87"/>
      <c r="SBM1" s="87"/>
      <c r="SBN1" s="87"/>
      <c r="SBO1" s="87"/>
      <c r="SBP1" s="87"/>
      <c r="SBQ1" s="87"/>
      <c r="SBR1" s="87"/>
      <c r="SBS1" s="87"/>
      <c r="SBT1" s="87"/>
      <c r="SBU1" s="87"/>
      <c r="SBV1" s="87"/>
      <c r="SBW1" s="87"/>
      <c r="SBX1" s="87"/>
      <c r="SBY1" s="87"/>
      <c r="SBZ1" s="87"/>
      <c r="SCA1" s="87"/>
      <c r="SCB1" s="87"/>
      <c r="SCC1" s="87"/>
      <c r="SCD1" s="87"/>
      <c r="SCE1" s="87"/>
      <c r="SCF1" s="87"/>
      <c r="SCG1" s="87"/>
      <c r="SCH1" s="87"/>
      <c r="SCI1" s="87"/>
      <c r="SCJ1" s="87"/>
      <c r="SCK1" s="87"/>
      <c r="SCL1" s="87"/>
      <c r="SCM1" s="87"/>
      <c r="SCN1" s="87"/>
      <c r="SCO1" s="87"/>
      <c r="SCP1" s="87"/>
      <c r="SCQ1" s="87"/>
      <c r="SCR1" s="87"/>
      <c r="SCS1" s="87"/>
      <c r="SCT1" s="87"/>
      <c r="SCU1" s="87"/>
      <c r="SCV1" s="87"/>
      <c r="SCW1" s="87"/>
      <c r="SCX1" s="87"/>
      <c r="SCY1" s="87"/>
      <c r="SCZ1" s="87"/>
      <c r="SDA1" s="87"/>
      <c r="SDB1" s="87"/>
      <c r="SDC1" s="87"/>
      <c r="SDD1" s="87"/>
      <c r="SDE1" s="87"/>
      <c r="SDF1" s="87"/>
      <c r="SDG1" s="87"/>
      <c r="SDH1" s="87"/>
      <c r="SDI1" s="87"/>
      <c r="SDJ1" s="87"/>
      <c r="SDK1" s="87"/>
      <c r="SDL1" s="87"/>
      <c r="SDM1" s="87"/>
      <c r="SDN1" s="87"/>
      <c r="SDO1" s="87"/>
      <c r="SDP1" s="87"/>
      <c r="SDQ1" s="87"/>
      <c r="SDR1" s="87"/>
      <c r="SDS1" s="87"/>
      <c r="SDT1" s="87"/>
      <c r="SDU1" s="87"/>
      <c r="SDV1" s="87"/>
      <c r="SDW1" s="87"/>
      <c r="SDX1" s="87"/>
      <c r="SDY1" s="87"/>
      <c r="SDZ1" s="87"/>
      <c r="SEA1" s="87"/>
      <c r="SEB1" s="87"/>
      <c r="SEC1" s="87"/>
      <c r="SED1" s="87"/>
      <c r="SEE1" s="87"/>
      <c r="SEF1" s="87"/>
      <c r="SEG1" s="87"/>
      <c r="SEH1" s="87"/>
      <c r="SEI1" s="87"/>
      <c r="SEJ1" s="87"/>
      <c r="SEK1" s="87"/>
      <c r="SEL1" s="87"/>
      <c r="SEM1" s="87"/>
      <c r="SEN1" s="87"/>
      <c r="SEO1" s="87"/>
      <c r="SEP1" s="87"/>
      <c r="SEQ1" s="87"/>
      <c r="SER1" s="87"/>
      <c r="SES1" s="87"/>
      <c r="SET1" s="87"/>
      <c r="SEU1" s="87"/>
      <c r="SEV1" s="87"/>
      <c r="SEW1" s="87"/>
      <c r="SEX1" s="87"/>
      <c r="SEY1" s="87"/>
      <c r="SEZ1" s="87"/>
      <c r="SFA1" s="87"/>
      <c r="SFB1" s="87"/>
      <c r="SFC1" s="87"/>
      <c r="SFD1" s="87"/>
      <c r="SFE1" s="87"/>
      <c r="SFF1" s="87"/>
      <c r="SFG1" s="87"/>
      <c r="SFH1" s="87"/>
      <c r="SFI1" s="87"/>
      <c r="SFJ1" s="87"/>
      <c r="SFK1" s="87"/>
      <c r="SFL1" s="87"/>
      <c r="SFM1" s="87"/>
      <c r="SFN1" s="87"/>
      <c r="SFO1" s="87"/>
      <c r="SFP1" s="87"/>
      <c r="SFQ1" s="87"/>
      <c r="SFR1" s="87"/>
      <c r="SFS1" s="87"/>
      <c r="SFT1" s="87"/>
      <c r="SFU1" s="87"/>
      <c r="SFV1" s="87"/>
      <c r="SFW1" s="87"/>
      <c r="SFX1" s="87"/>
      <c r="SFY1" s="87"/>
      <c r="SFZ1" s="87"/>
      <c r="SGA1" s="87"/>
      <c r="SGB1" s="87"/>
      <c r="SGC1" s="87"/>
      <c r="SGD1" s="87"/>
      <c r="SGE1" s="87"/>
      <c r="SGF1" s="87"/>
      <c r="SGG1" s="87"/>
      <c r="SGH1" s="87"/>
      <c r="SGI1" s="87"/>
      <c r="SGJ1" s="87"/>
      <c r="SGK1" s="87"/>
      <c r="SGL1" s="87"/>
      <c r="SGM1" s="87"/>
      <c r="SGN1" s="87"/>
      <c r="SGO1" s="87"/>
      <c r="SGP1" s="87"/>
      <c r="SGQ1" s="87"/>
      <c r="SGR1" s="87"/>
      <c r="SGS1" s="87"/>
      <c r="SGT1" s="87"/>
      <c r="SGU1" s="87"/>
      <c r="SGV1" s="87"/>
      <c r="SGW1" s="87"/>
      <c r="SGX1" s="87"/>
      <c r="SGY1" s="87"/>
      <c r="SGZ1" s="87"/>
      <c r="SHA1" s="87"/>
      <c r="SHB1" s="87"/>
      <c r="SHC1" s="87"/>
      <c r="SHD1" s="87"/>
      <c r="SHE1" s="87"/>
      <c r="SHF1" s="87"/>
      <c r="SHG1" s="87"/>
      <c r="SHH1" s="87"/>
      <c r="SHI1" s="87"/>
      <c r="SHJ1" s="87"/>
      <c r="SHK1" s="87"/>
      <c r="SHL1" s="87"/>
      <c r="SHM1" s="87"/>
      <c r="SHN1" s="87"/>
      <c r="SHO1" s="87"/>
      <c r="SHP1" s="87"/>
      <c r="SHQ1" s="87"/>
      <c r="SHR1" s="87"/>
      <c r="SHS1" s="87"/>
      <c r="SHT1" s="87"/>
      <c r="SHU1" s="87"/>
      <c r="SHV1" s="87"/>
      <c r="SHW1" s="87"/>
      <c r="SHX1" s="87"/>
      <c r="SHY1" s="87"/>
      <c r="SHZ1" s="87"/>
      <c r="SIA1" s="87"/>
      <c r="SIB1" s="87"/>
      <c r="SIC1" s="87"/>
      <c r="SID1" s="87"/>
      <c r="SIE1" s="87"/>
      <c r="SIF1" s="87"/>
      <c r="SIG1" s="87"/>
      <c r="SIH1" s="87"/>
      <c r="SII1" s="87"/>
      <c r="SIJ1" s="87"/>
      <c r="SIK1" s="87"/>
      <c r="SIL1" s="87"/>
      <c r="SIM1" s="87"/>
      <c r="SIN1" s="87"/>
      <c r="SIO1" s="87"/>
      <c r="SIP1" s="87"/>
      <c r="SIQ1" s="87"/>
      <c r="SIR1" s="87"/>
      <c r="SIS1" s="87"/>
      <c r="SIT1" s="87"/>
      <c r="SIU1" s="87"/>
      <c r="SIV1" s="87"/>
      <c r="SIW1" s="87"/>
      <c r="SIX1" s="87"/>
      <c r="SIY1" s="87"/>
      <c r="SIZ1" s="87"/>
      <c r="SJA1" s="87"/>
      <c r="SJB1" s="87"/>
      <c r="SJC1" s="87"/>
      <c r="SJD1" s="87"/>
      <c r="SJE1" s="87"/>
      <c r="SJF1" s="87"/>
      <c r="SJG1" s="87"/>
      <c r="SJH1" s="87"/>
      <c r="SJI1" s="87"/>
      <c r="SJJ1" s="87"/>
      <c r="SJK1" s="87"/>
      <c r="SJL1" s="87"/>
      <c r="SJM1" s="87"/>
      <c r="SJN1" s="87"/>
      <c r="SJO1" s="87"/>
      <c r="SJP1" s="87"/>
      <c r="SJQ1" s="87"/>
      <c r="SJR1" s="87"/>
      <c r="SJS1" s="87"/>
      <c r="SJT1" s="87"/>
      <c r="SJU1" s="87"/>
      <c r="SJV1" s="87"/>
      <c r="SJW1" s="87"/>
      <c r="SJX1" s="87"/>
      <c r="SJY1" s="87"/>
      <c r="SJZ1" s="87"/>
      <c r="SKA1" s="87"/>
      <c r="SKB1" s="87"/>
      <c r="SKC1" s="87"/>
      <c r="SKD1" s="87"/>
      <c r="SKE1" s="87"/>
      <c r="SKF1" s="87"/>
      <c r="SKG1" s="87"/>
      <c r="SKH1" s="87"/>
      <c r="SKI1" s="87"/>
      <c r="SKJ1" s="87"/>
      <c r="SKK1" s="87"/>
      <c r="SKL1" s="87"/>
      <c r="SKM1" s="87"/>
      <c r="SKN1" s="87"/>
      <c r="SKO1" s="87"/>
      <c r="SKP1" s="87"/>
      <c r="SKQ1" s="87"/>
      <c r="SKR1" s="87"/>
      <c r="SKS1" s="87"/>
      <c r="SKT1" s="87"/>
      <c r="SKU1" s="87"/>
      <c r="SKV1" s="87"/>
      <c r="SKW1" s="87"/>
      <c r="SKX1" s="87"/>
      <c r="SKY1" s="87"/>
      <c r="SKZ1" s="87"/>
      <c r="SLA1" s="87"/>
      <c r="SLB1" s="87"/>
      <c r="SLC1" s="87"/>
      <c r="SLD1" s="87"/>
      <c r="SLE1" s="87"/>
      <c r="SLF1" s="87"/>
      <c r="SLG1" s="87"/>
      <c r="SLH1" s="87"/>
      <c r="SLI1" s="87"/>
      <c r="SLJ1" s="87"/>
      <c r="SLK1" s="87"/>
      <c r="SLL1" s="87"/>
      <c r="SLM1" s="87"/>
      <c r="SLN1" s="87"/>
      <c r="SLO1" s="87"/>
      <c r="SLP1" s="87"/>
      <c r="SLQ1" s="87"/>
      <c r="SLR1" s="87"/>
      <c r="SLS1" s="87"/>
      <c r="SLT1" s="87"/>
      <c r="SLU1" s="87"/>
      <c r="SLV1" s="87"/>
      <c r="SLW1" s="87"/>
      <c r="SLX1" s="87"/>
      <c r="SLY1" s="87"/>
      <c r="SLZ1" s="87"/>
      <c r="SMA1" s="87"/>
      <c r="SMB1" s="87"/>
      <c r="SMC1" s="87"/>
      <c r="SMD1" s="87"/>
      <c r="SME1" s="87"/>
      <c r="SMF1" s="87"/>
      <c r="SMG1" s="87"/>
      <c r="SMH1" s="87"/>
      <c r="SMI1" s="87"/>
      <c r="SMJ1" s="87"/>
      <c r="SMK1" s="87"/>
      <c r="SML1" s="87"/>
      <c r="SMM1" s="87"/>
      <c r="SMN1" s="87"/>
      <c r="SMO1" s="87"/>
      <c r="SMP1" s="87"/>
      <c r="SMQ1" s="87"/>
      <c r="SMR1" s="87"/>
      <c r="SMS1" s="87"/>
      <c r="SMT1" s="87"/>
      <c r="SMU1" s="87"/>
      <c r="SMV1" s="87"/>
      <c r="SMW1" s="87"/>
      <c r="SMX1" s="87"/>
      <c r="SMY1" s="87"/>
      <c r="SMZ1" s="87"/>
      <c r="SNA1" s="87"/>
      <c r="SNB1" s="87"/>
      <c r="SNC1" s="87"/>
      <c r="SND1" s="87"/>
      <c r="SNE1" s="87"/>
      <c r="SNF1" s="87"/>
      <c r="SNG1" s="87"/>
      <c r="SNH1" s="87"/>
      <c r="SNI1" s="87"/>
      <c r="SNJ1" s="87"/>
      <c r="SNK1" s="87"/>
      <c r="SNL1" s="87"/>
      <c r="SNM1" s="87"/>
      <c r="SNN1" s="87"/>
      <c r="SNO1" s="87"/>
      <c r="SNP1" s="87"/>
      <c r="SNQ1" s="87"/>
      <c r="SNR1" s="87"/>
      <c r="SNS1" s="87"/>
      <c r="SNT1" s="87"/>
      <c r="SNU1" s="87"/>
      <c r="SNV1" s="87"/>
      <c r="SNW1" s="87"/>
      <c r="SNX1" s="87"/>
      <c r="SNY1" s="87"/>
      <c r="SNZ1" s="87"/>
      <c r="SOA1" s="87"/>
      <c r="SOB1" s="87"/>
      <c r="SOC1" s="87"/>
      <c r="SOD1" s="87"/>
      <c r="SOE1" s="87"/>
      <c r="SOF1" s="87"/>
      <c r="SOG1" s="87"/>
      <c r="SOH1" s="87"/>
      <c r="SOI1" s="87"/>
      <c r="SOJ1" s="87"/>
      <c r="SOK1" s="87"/>
      <c r="SOL1" s="87"/>
      <c r="SOM1" s="87"/>
      <c r="SON1" s="87"/>
      <c r="SOO1" s="87"/>
      <c r="SOP1" s="87"/>
      <c r="SOQ1" s="87"/>
      <c r="SOR1" s="87"/>
      <c r="SOS1" s="87"/>
      <c r="SOT1" s="87"/>
      <c r="SOU1" s="87"/>
      <c r="SOV1" s="87"/>
      <c r="SOW1" s="87"/>
      <c r="SOX1" s="87"/>
      <c r="SOY1" s="87"/>
      <c r="SOZ1" s="87"/>
      <c r="SPA1" s="87"/>
      <c r="SPB1" s="87"/>
      <c r="SPC1" s="87"/>
      <c r="SPD1" s="87"/>
      <c r="SPE1" s="87"/>
      <c r="SPF1" s="87"/>
      <c r="SPG1" s="87"/>
      <c r="SPH1" s="87"/>
      <c r="SPI1" s="87"/>
      <c r="SPJ1" s="87"/>
      <c r="SPK1" s="87"/>
      <c r="SPL1" s="87"/>
      <c r="SPM1" s="87"/>
      <c r="SPN1" s="87"/>
      <c r="SPO1" s="87"/>
      <c r="SPP1" s="87"/>
      <c r="SPQ1" s="87"/>
      <c r="SPR1" s="87"/>
      <c r="SPS1" s="87"/>
      <c r="SPT1" s="87"/>
      <c r="SPU1" s="87"/>
      <c r="SPV1" s="87"/>
      <c r="SPW1" s="87"/>
      <c r="SPX1" s="87"/>
      <c r="SPY1" s="87"/>
      <c r="SPZ1" s="87"/>
      <c r="SQA1" s="87"/>
      <c r="SQB1" s="87"/>
      <c r="SQC1" s="87"/>
      <c r="SQD1" s="87"/>
      <c r="SQE1" s="87"/>
      <c r="SQF1" s="87"/>
      <c r="SQG1" s="87"/>
      <c r="SQH1" s="87"/>
      <c r="SQI1" s="87"/>
      <c r="SQJ1" s="87"/>
      <c r="SQK1" s="87"/>
      <c r="SQL1" s="87"/>
      <c r="SQM1" s="87"/>
      <c r="SQN1" s="87"/>
      <c r="SQO1" s="87"/>
      <c r="SQP1" s="87"/>
      <c r="SQQ1" s="87"/>
      <c r="SQR1" s="87"/>
      <c r="SQS1" s="87"/>
      <c r="SQT1" s="87"/>
      <c r="SQU1" s="87"/>
      <c r="SQV1" s="87"/>
      <c r="SQW1" s="87"/>
      <c r="SQX1" s="87"/>
      <c r="SQY1" s="87"/>
      <c r="SQZ1" s="87"/>
      <c r="SRA1" s="87"/>
      <c r="SRB1" s="87"/>
      <c r="SRC1" s="87"/>
      <c r="SRD1" s="87"/>
      <c r="SRE1" s="87"/>
      <c r="SRF1" s="87"/>
      <c r="SRG1" s="87"/>
      <c r="SRH1" s="87"/>
      <c r="SRI1" s="87"/>
      <c r="SRJ1" s="87"/>
      <c r="SRK1" s="87"/>
      <c r="SRL1" s="87"/>
      <c r="SRM1" s="87"/>
      <c r="SRN1" s="87"/>
      <c r="SRO1" s="87"/>
      <c r="SRP1" s="87"/>
      <c r="SRQ1" s="87"/>
      <c r="SRR1" s="87"/>
      <c r="SRS1" s="87"/>
      <c r="SRT1" s="87"/>
      <c r="SRU1" s="87"/>
      <c r="SRV1" s="87"/>
      <c r="SRW1" s="87"/>
      <c r="SRX1" s="87"/>
      <c r="SRY1" s="87"/>
      <c r="SRZ1" s="87"/>
      <c r="SSA1" s="87"/>
      <c r="SSB1" s="87"/>
      <c r="SSC1" s="87"/>
      <c r="SSD1" s="87"/>
      <c r="SSE1" s="87"/>
      <c r="SSF1" s="87"/>
      <c r="SSG1" s="87"/>
      <c r="SSH1" s="87"/>
      <c r="SSI1" s="87"/>
      <c r="SSJ1" s="87"/>
      <c r="SSK1" s="87"/>
      <c r="SSL1" s="87"/>
      <c r="SSM1" s="87"/>
      <c r="SSN1" s="87"/>
      <c r="SSO1" s="87"/>
      <c r="SSP1" s="87"/>
      <c r="SSQ1" s="87"/>
      <c r="SSR1" s="87"/>
      <c r="SSS1" s="87"/>
      <c r="SST1" s="87"/>
      <c r="SSU1" s="87"/>
      <c r="SSV1" s="87"/>
      <c r="SSW1" s="87"/>
      <c r="SSX1" s="87"/>
      <c r="SSY1" s="87"/>
      <c r="SSZ1" s="87"/>
      <c r="STA1" s="87"/>
      <c r="STB1" s="87"/>
      <c r="STC1" s="87"/>
      <c r="STD1" s="87"/>
      <c r="STE1" s="87"/>
      <c r="STF1" s="87"/>
      <c r="STG1" s="87"/>
      <c r="STH1" s="87"/>
      <c r="STI1" s="87"/>
      <c r="STJ1" s="87"/>
      <c r="STK1" s="87"/>
      <c r="STL1" s="87"/>
      <c r="STM1" s="87"/>
      <c r="STN1" s="87"/>
      <c r="STO1" s="87"/>
      <c r="STP1" s="87"/>
      <c r="STQ1" s="87"/>
      <c r="STR1" s="87"/>
      <c r="STS1" s="87"/>
      <c r="STT1" s="87"/>
      <c r="STU1" s="87"/>
      <c r="STV1" s="87"/>
      <c r="STW1" s="87"/>
      <c r="STX1" s="87"/>
      <c r="STY1" s="87"/>
      <c r="STZ1" s="87"/>
      <c r="SUA1" s="87"/>
      <c r="SUB1" s="87"/>
      <c r="SUC1" s="87"/>
      <c r="SUD1" s="87"/>
      <c r="SUE1" s="87"/>
      <c r="SUF1" s="87"/>
      <c r="SUG1" s="87"/>
      <c r="SUH1" s="87"/>
      <c r="SUI1" s="87"/>
      <c r="SUJ1" s="87"/>
      <c r="SUK1" s="87"/>
      <c r="SUL1" s="87"/>
      <c r="SUM1" s="87"/>
      <c r="SUN1" s="87"/>
      <c r="SUO1" s="87"/>
      <c r="SUP1" s="87"/>
      <c r="SUQ1" s="87"/>
      <c r="SUR1" s="87"/>
      <c r="SUS1" s="87"/>
      <c r="SUT1" s="87"/>
      <c r="SUU1" s="87"/>
      <c r="SUV1" s="87"/>
      <c r="SUW1" s="87"/>
      <c r="SUX1" s="87"/>
      <c r="SUY1" s="87"/>
      <c r="SUZ1" s="87"/>
      <c r="SVA1" s="87"/>
      <c r="SVB1" s="87"/>
      <c r="SVC1" s="87"/>
      <c r="SVD1" s="87"/>
      <c r="SVE1" s="87"/>
      <c r="SVF1" s="87"/>
      <c r="SVG1" s="87"/>
      <c r="SVH1" s="87"/>
      <c r="SVI1" s="87"/>
      <c r="SVJ1" s="87"/>
      <c r="SVK1" s="87"/>
      <c r="SVL1" s="87"/>
      <c r="SVM1" s="87"/>
      <c r="SVN1" s="87"/>
      <c r="SVO1" s="87"/>
      <c r="SVP1" s="87"/>
      <c r="SVQ1" s="87"/>
      <c r="SVR1" s="87"/>
      <c r="SVS1" s="87"/>
      <c r="SVT1" s="87"/>
      <c r="SVU1" s="87"/>
      <c r="SVV1" s="87"/>
      <c r="SVW1" s="87"/>
      <c r="SVX1" s="87"/>
      <c r="SVY1" s="87"/>
      <c r="SVZ1" s="87"/>
      <c r="SWA1" s="87"/>
      <c r="SWB1" s="87"/>
      <c r="SWC1" s="87"/>
      <c r="SWD1" s="87"/>
      <c r="SWE1" s="87"/>
      <c r="SWF1" s="87"/>
      <c r="SWG1" s="87"/>
      <c r="SWH1" s="87"/>
      <c r="SWI1" s="87"/>
      <c r="SWJ1" s="87"/>
      <c r="SWK1" s="87"/>
      <c r="SWL1" s="87"/>
      <c r="SWM1" s="87"/>
      <c r="SWN1" s="87"/>
      <c r="SWO1" s="87"/>
      <c r="SWP1" s="87"/>
      <c r="SWQ1" s="87"/>
      <c r="SWR1" s="87"/>
      <c r="SWS1" s="87"/>
      <c r="SWT1" s="87"/>
      <c r="SWU1" s="87"/>
      <c r="SWV1" s="87"/>
      <c r="SWW1" s="87"/>
      <c r="SWX1" s="87"/>
      <c r="SWY1" s="87"/>
      <c r="SWZ1" s="87"/>
      <c r="SXA1" s="87"/>
      <c r="SXB1" s="87"/>
      <c r="SXC1" s="87"/>
      <c r="SXD1" s="87"/>
      <c r="SXE1" s="87"/>
      <c r="SXF1" s="87"/>
      <c r="SXG1" s="87"/>
      <c r="SXH1" s="87"/>
      <c r="SXI1" s="87"/>
      <c r="SXJ1" s="87"/>
      <c r="SXK1" s="87"/>
      <c r="SXL1" s="87"/>
      <c r="SXM1" s="87"/>
      <c r="SXN1" s="87"/>
      <c r="SXO1" s="87"/>
      <c r="SXP1" s="87"/>
      <c r="SXQ1" s="87"/>
      <c r="SXR1" s="87"/>
      <c r="SXS1" s="87"/>
      <c r="SXT1" s="87"/>
      <c r="SXU1" s="87"/>
      <c r="SXV1" s="87"/>
      <c r="SXW1" s="87"/>
      <c r="SXX1" s="87"/>
      <c r="SXY1" s="87"/>
      <c r="SXZ1" s="87"/>
      <c r="SYA1" s="87"/>
      <c r="SYB1" s="87"/>
      <c r="SYC1" s="87"/>
      <c r="SYD1" s="87"/>
      <c r="SYE1" s="87"/>
      <c r="SYF1" s="87"/>
      <c r="SYG1" s="87"/>
      <c r="SYH1" s="87"/>
      <c r="SYI1" s="87"/>
      <c r="SYJ1" s="87"/>
      <c r="SYK1" s="87"/>
      <c r="SYL1" s="87"/>
      <c r="SYM1" s="87"/>
      <c r="SYN1" s="87"/>
      <c r="SYO1" s="87"/>
      <c r="SYP1" s="87"/>
      <c r="SYQ1" s="87"/>
      <c r="SYR1" s="87"/>
      <c r="SYS1" s="87"/>
      <c r="SYT1" s="87"/>
      <c r="SYU1" s="87"/>
      <c r="SYV1" s="87"/>
      <c r="SYW1" s="87"/>
      <c r="SYX1" s="87"/>
      <c r="SYY1" s="87"/>
      <c r="SYZ1" s="87"/>
      <c r="SZA1" s="87"/>
      <c r="SZB1" s="87"/>
      <c r="SZC1" s="87"/>
      <c r="SZD1" s="87"/>
      <c r="SZE1" s="87"/>
      <c r="SZF1" s="87"/>
      <c r="SZG1" s="87"/>
      <c r="SZH1" s="87"/>
      <c r="SZI1" s="87"/>
      <c r="SZJ1" s="87"/>
      <c r="SZK1" s="87"/>
      <c r="SZL1" s="87"/>
      <c r="SZM1" s="87"/>
      <c r="SZN1" s="87"/>
      <c r="SZO1" s="87"/>
      <c r="SZP1" s="87"/>
      <c r="SZQ1" s="87"/>
      <c r="SZR1" s="87"/>
      <c r="SZS1" s="87"/>
      <c r="SZT1" s="87"/>
      <c r="SZU1" s="87"/>
      <c r="SZV1" s="87"/>
      <c r="SZW1" s="87"/>
      <c r="SZX1" s="87"/>
      <c r="SZY1" s="87"/>
      <c r="SZZ1" s="87"/>
      <c r="TAA1" s="87"/>
      <c r="TAB1" s="87"/>
      <c r="TAC1" s="87"/>
      <c r="TAD1" s="87"/>
      <c r="TAE1" s="87"/>
      <c r="TAF1" s="87"/>
      <c r="TAG1" s="87"/>
      <c r="TAH1" s="87"/>
      <c r="TAI1" s="87"/>
      <c r="TAJ1" s="87"/>
      <c r="TAK1" s="87"/>
      <c r="TAL1" s="87"/>
      <c r="TAM1" s="87"/>
      <c r="TAN1" s="87"/>
      <c r="TAO1" s="87"/>
      <c r="TAP1" s="87"/>
      <c r="TAQ1" s="87"/>
      <c r="TAR1" s="87"/>
      <c r="TAS1" s="87"/>
      <c r="TAT1" s="87"/>
      <c r="TAU1" s="87"/>
      <c r="TAV1" s="87"/>
      <c r="TAW1" s="87"/>
      <c r="TAX1" s="87"/>
      <c r="TAY1" s="87"/>
      <c r="TAZ1" s="87"/>
      <c r="TBA1" s="87"/>
      <c r="TBB1" s="87"/>
      <c r="TBC1" s="87"/>
      <c r="TBD1" s="87"/>
      <c r="TBE1" s="87"/>
      <c r="TBF1" s="87"/>
      <c r="TBG1" s="87"/>
      <c r="TBH1" s="87"/>
      <c r="TBI1" s="87"/>
      <c r="TBJ1" s="87"/>
      <c r="TBK1" s="87"/>
      <c r="TBL1" s="87"/>
      <c r="TBM1" s="87"/>
      <c r="TBN1" s="87"/>
      <c r="TBO1" s="87"/>
      <c r="TBP1" s="87"/>
      <c r="TBQ1" s="87"/>
      <c r="TBR1" s="87"/>
      <c r="TBS1" s="87"/>
      <c r="TBT1" s="87"/>
      <c r="TBU1" s="87"/>
      <c r="TBV1" s="87"/>
      <c r="TBW1" s="87"/>
      <c r="TBX1" s="87"/>
      <c r="TBY1" s="87"/>
      <c r="TBZ1" s="87"/>
      <c r="TCA1" s="87"/>
      <c r="TCB1" s="87"/>
      <c r="TCC1" s="87"/>
      <c r="TCD1" s="87"/>
      <c r="TCE1" s="87"/>
      <c r="TCF1" s="87"/>
      <c r="TCG1" s="87"/>
      <c r="TCH1" s="87"/>
      <c r="TCI1" s="87"/>
      <c r="TCJ1" s="87"/>
      <c r="TCK1" s="87"/>
      <c r="TCL1" s="87"/>
      <c r="TCM1" s="87"/>
      <c r="TCN1" s="87"/>
      <c r="TCO1" s="87"/>
      <c r="TCP1" s="87"/>
      <c r="TCQ1" s="87"/>
      <c r="TCR1" s="87"/>
      <c r="TCS1" s="87"/>
      <c r="TCT1" s="87"/>
      <c r="TCU1" s="87"/>
      <c r="TCV1" s="87"/>
      <c r="TCW1" s="87"/>
      <c r="TCX1" s="87"/>
      <c r="TCY1" s="87"/>
      <c r="TCZ1" s="87"/>
      <c r="TDA1" s="87"/>
      <c r="TDB1" s="87"/>
      <c r="TDC1" s="87"/>
      <c r="TDD1" s="87"/>
      <c r="TDE1" s="87"/>
      <c r="TDF1" s="87"/>
      <c r="TDG1" s="87"/>
      <c r="TDH1" s="87"/>
      <c r="TDI1" s="87"/>
      <c r="TDJ1" s="87"/>
      <c r="TDK1" s="87"/>
      <c r="TDL1" s="87"/>
      <c r="TDM1" s="87"/>
      <c r="TDN1" s="87"/>
      <c r="TDO1" s="87"/>
      <c r="TDP1" s="87"/>
      <c r="TDQ1" s="87"/>
      <c r="TDR1" s="87"/>
      <c r="TDS1" s="87"/>
      <c r="TDT1" s="87"/>
      <c r="TDU1" s="87"/>
      <c r="TDV1" s="87"/>
      <c r="TDW1" s="87"/>
      <c r="TDX1" s="87"/>
      <c r="TDY1" s="87"/>
      <c r="TDZ1" s="87"/>
      <c r="TEA1" s="87"/>
      <c r="TEB1" s="87"/>
      <c r="TEC1" s="87"/>
      <c r="TED1" s="87"/>
      <c r="TEE1" s="87"/>
      <c r="TEF1" s="87"/>
      <c r="TEG1" s="87"/>
      <c r="TEH1" s="87"/>
      <c r="TEI1" s="87"/>
      <c r="TEJ1" s="87"/>
      <c r="TEK1" s="87"/>
      <c r="TEL1" s="87"/>
      <c r="TEM1" s="87"/>
      <c r="TEN1" s="87"/>
      <c r="TEO1" s="87"/>
      <c r="TEP1" s="87"/>
      <c r="TEQ1" s="87"/>
      <c r="TER1" s="87"/>
      <c r="TES1" s="87"/>
      <c r="TET1" s="87"/>
      <c r="TEU1" s="87"/>
      <c r="TEV1" s="87"/>
      <c r="TEW1" s="87"/>
      <c r="TEX1" s="87"/>
      <c r="TEY1" s="87"/>
      <c r="TEZ1" s="87"/>
      <c r="TFA1" s="87"/>
      <c r="TFB1" s="87"/>
      <c r="TFC1" s="87"/>
      <c r="TFD1" s="87"/>
      <c r="TFE1" s="87"/>
      <c r="TFF1" s="87"/>
      <c r="TFG1" s="87"/>
      <c r="TFH1" s="87"/>
      <c r="TFI1" s="87"/>
      <c r="TFJ1" s="87"/>
      <c r="TFK1" s="87"/>
      <c r="TFL1" s="87"/>
      <c r="TFM1" s="87"/>
      <c r="TFN1" s="87"/>
      <c r="TFO1" s="87"/>
      <c r="TFP1" s="87"/>
      <c r="TFQ1" s="87"/>
      <c r="TFR1" s="87"/>
      <c r="TFS1" s="87"/>
      <c r="TFT1" s="87"/>
      <c r="TFU1" s="87"/>
      <c r="TFV1" s="87"/>
      <c r="TFW1" s="87"/>
      <c r="TFX1" s="87"/>
      <c r="TFY1" s="87"/>
      <c r="TFZ1" s="87"/>
      <c r="TGA1" s="87"/>
      <c r="TGB1" s="87"/>
      <c r="TGC1" s="87"/>
      <c r="TGD1" s="87"/>
      <c r="TGE1" s="87"/>
      <c r="TGF1" s="87"/>
      <c r="TGG1" s="87"/>
      <c r="TGH1" s="87"/>
      <c r="TGI1" s="87"/>
      <c r="TGJ1" s="87"/>
      <c r="TGK1" s="87"/>
      <c r="TGL1" s="87"/>
      <c r="TGM1" s="87"/>
      <c r="TGN1" s="87"/>
      <c r="TGO1" s="87"/>
      <c r="TGP1" s="87"/>
      <c r="TGQ1" s="87"/>
      <c r="TGR1" s="87"/>
      <c r="TGS1" s="87"/>
      <c r="TGT1" s="87"/>
      <c r="TGU1" s="87"/>
      <c r="TGV1" s="87"/>
      <c r="TGW1" s="87"/>
      <c r="TGX1" s="87"/>
      <c r="TGY1" s="87"/>
      <c r="TGZ1" s="87"/>
      <c r="THA1" s="87"/>
      <c r="THB1" s="87"/>
      <c r="THC1" s="87"/>
      <c r="THD1" s="87"/>
      <c r="THE1" s="87"/>
      <c r="THF1" s="87"/>
      <c r="THG1" s="87"/>
      <c r="THH1" s="87"/>
      <c r="THI1" s="87"/>
      <c r="THJ1" s="87"/>
      <c r="THK1" s="87"/>
      <c r="THL1" s="87"/>
      <c r="THM1" s="87"/>
      <c r="THN1" s="87"/>
      <c r="THO1" s="87"/>
      <c r="THP1" s="87"/>
      <c r="THQ1" s="87"/>
      <c r="THR1" s="87"/>
      <c r="THS1" s="87"/>
      <c r="THT1" s="87"/>
      <c r="THU1" s="87"/>
      <c r="THV1" s="87"/>
      <c r="THW1" s="87"/>
      <c r="THX1" s="87"/>
      <c r="THY1" s="87"/>
      <c r="THZ1" s="87"/>
      <c r="TIA1" s="87"/>
      <c r="TIB1" s="87"/>
      <c r="TIC1" s="87"/>
      <c r="TID1" s="87"/>
      <c r="TIE1" s="87"/>
      <c r="TIF1" s="87"/>
      <c r="TIG1" s="87"/>
      <c r="TIH1" s="87"/>
      <c r="TII1" s="87"/>
      <c r="TIJ1" s="87"/>
      <c r="TIK1" s="87"/>
      <c r="TIL1" s="87"/>
      <c r="TIM1" s="87"/>
      <c r="TIN1" s="87"/>
      <c r="TIO1" s="87"/>
      <c r="TIP1" s="87"/>
      <c r="TIQ1" s="87"/>
      <c r="TIR1" s="87"/>
      <c r="TIS1" s="87"/>
      <c r="TIT1" s="87"/>
      <c r="TIU1" s="87"/>
      <c r="TIV1" s="87"/>
      <c r="TIW1" s="87"/>
      <c r="TIX1" s="87"/>
      <c r="TIY1" s="87"/>
      <c r="TIZ1" s="87"/>
      <c r="TJA1" s="87"/>
      <c r="TJB1" s="87"/>
      <c r="TJC1" s="87"/>
      <c r="TJD1" s="87"/>
      <c r="TJE1" s="87"/>
      <c r="TJF1" s="87"/>
      <c r="TJG1" s="87"/>
      <c r="TJH1" s="87"/>
      <c r="TJI1" s="87"/>
      <c r="TJJ1" s="87"/>
      <c r="TJK1" s="87"/>
      <c r="TJL1" s="87"/>
      <c r="TJM1" s="87"/>
      <c r="TJN1" s="87"/>
      <c r="TJO1" s="87"/>
      <c r="TJP1" s="87"/>
      <c r="TJQ1" s="87"/>
      <c r="TJR1" s="87"/>
      <c r="TJS1" s="87"/>
      <c r="TJT1" s="87"/>
      <c r="TJU1" s="87"/>
      <c r="TJV1" s="87"/>
      <c r="TJW1" s="87"/>
      <c r="TJX1" s="87"/>
      <c r="TJY1" s="87"/>
      <c r="TJZ1" s="87"/>
      <c r="TKA1" s="87"/>
      <c r="TKB1" s="87"/>
      <c r="TKC1" s="87"/>
      <c r="TKD1" s="87"/>
      <c r="TKE1" s="87"/>
      <c r="TKF1" s="87"/>
      <c r="TKG1" s="87"/>
      <c r="TKH1" s="87"/>
      <c r="TKI1" s="87"/>
      <c r="TKJ1" s="87"/>
      <c r="TKK1" s="87"/>
      <c r="TKL1" s="87"/>
      <c r="TKM1" s="87"/>
      <c r="TKN1" s="87"/>
      <c r="TKO1" s="87"/>
      <c r="TKP1" s="87"/>
      <c r="TKQ1" s="87"/>
      <c r="TKR1" s="87"/>
      <c r="TKS1" s="87"/>
      <c r="TKT1" s="87"/>
      <c r="TKU1" s="87"/>
      <c r="TKV1" s="87"/>
      <c r="TKW1" s="87"/>
      <c r="TKX1" s="87"/>
      <c r="TKY1" s="87"/>
      <c r="TKZ1" s="87"/>
      <c r="TLA1" s="87"/>
      <c r="TLB1" s="87"/>
      <c r="TLC1" s="87"/>
      <c r="TLD1" s="87"/>
      <c r="TLE1" s="87"/>
      <c r="TLF1" s="87"/>
      <c r="TLG1" s="87"/>
      <c r="TLH1" s="87"/>
      <c r="TLI1" s="87"/>
      <c r="TLJ1" s="87"/>
      <c r="TLK1" s="87"/>
      <c r="TLL1" s="87"/>
      <c r="TLM1" s="87"/>
      <c r="TLN1" s="87"/>
      <c r="TLO1" s="87"/>
      <c r="TLP1" s="87"/>
      <c r="TLQ1" s="87"/>
      <c r="TLR1" s="87"/>
      <c r="TLS1" s="87"/>
      <c r="TLT1" s="87"/>
      <c r="TLU1" s="87"/>
      <c r="TLV1" s="87"/>
      <c r="TLW1" s="87"/>
      <c r="TLX1" s="87"/>
      <c r="TLY1" s="87"/>
      <c r="TLZ1" s="87"/>
      <c r="TMA1" s="87"/>
      <c r="TMB1" s="87"/>
      <c r="TMC1" s="87"/>
      <c r="TMD1" s="87"/>
      <c r="TME1" s="87"/>
      <c r="TMF1" s="87"/>
      <c r="TMG1" s="87"/>
      <c r="TMH1" s="87"/>
      <c r="TMI1" s="87"/>
      <c r="TMJ1" s="87"/>
      <c r="TMK1" s="87"/>
      <c r="TML1" s="87"/>
      <c r="TMM1" s="87"/>
      <c r="TMN1" s="87"/>
      <c r="TMO1" s="87"/>
      <c r="TMP1" s="87"/>
      <c r="TMQ1" s="87"/>
      <c r="TMR1" s="87"/>
      <c r="TMS1" s="87"/>
      <c r="TMT1" s="87"/>
      <c r="TMU1" s="87"/>
      <c r="TMV1" s="87"/>
      <c r="TMW1" s="87"/>
      <c r="TMX1" s="87"/>
      <c r="TMY1" s="87"/>
      <c r="TMZ1" s="87"/>
      <c r="TNA1" s="87"/>
      <c r="TNB1" s="87"/>
      <c r="TNC1" s="87"/>
      <c r="TND1" s="87"/>
      <c r="TNE1" s="87"/>
      <c r="TNF1" s="87"/>
      <c r="TNG1" s="87"/>
      <c r="TNH1" s="87"/>
      <c r="TNI1" s="87"/>
      <c r="TNJ1" s="87"/>
      <c r="TNK1" s="87"/>
      <c r="TNL1" s="87"/>
      <c r="TNM1" s="87"/>
      <c r="TNN1" s="87"/>
      <c r="TNO1" s="87"/>
      <c r="TNP1" s="87"/>
      <c r="TNQ1" s="87"/>
      <c r="TNR1" s="87"/>
      <c r="TNS1" s="87"/>
      <c r="TNT1" s="87"/>
      <c r="TNU1" s="87"/>
      <c r="TNV1" s="87"/>
      <c r="TNW1" s="87"/>
      <c r="TNX1" s="87"/>
      <c r="TNY1" s="87"/>
      <c r="TNZ1" s="87"/>
      <c r="TOA1" s="87"/>
      <c r="TOB1" s="87"/>
      <c r="TOC1" s="87"/>
      <c r="TOD1" s="87"/>
      <c r="TOE1" s="87"/>
      <c r="TOF1" s="87"/>
      <c r="TOG1" s="87"/>
      <c r="TOH1" s="87"/>
      <c r="TOI1" s="87"/>
      <c r="TOJ1" s="87"/>
      <c r="TOK1" s="87"/>
      <c r="TOL1" s="87"/>
      <c r="TOM1" s="87"/>
      <c r="TON1" s="87"/>
      <c r="TOO1" s="87"/>
      <c r="TOP1" s="87"/>
      <c r="TOQ1" s="87"/>
      <c r="TOR1" s="87"/>
      <c r="TOS1" s="87"/>
      <c r="TOT1" s="87"/>
      <c r="TOU1" s="87"/>
      <c r="TOV1" s="87"/>
      <c r="TOW1" s="87"/>
      <c r="TOX1" s="87"/>
      <c r="TOY1" s="87"/>
      <c r="TOZ1" s="87"/>
      <c r="TPA1" s="87"/>
      <c r="TPB1" s="87"/>
      <c r="TPC1" s="87"/>
      <c r="TPD1" s="87"/>
      <c r="TPE1" s="87"/>
      <c r="TPF1" s="87"/>
      <c r="TPG1" s="87"/>
      <c r="TPH1" s="87"/>
      <c r="TPI1" s="87"/>
      <c r="TPJ1" s="87"/>
      <c r="TPK1" s="87"/>
      <c r="TPL1" s="87"/>
      <c r="TPM1" s="87"/>
      <c r="TPN1" s="87"/>
      <c r="TPO1" s="87"/>
      <c r="TPP1" s="87"/>
      <c r="TPQ1" s="87"/>
      <c r="TPR1" s="87"/>
      <c r="TPS1" s="87"/>
      <c r="TPT1" s="87"/>
      <c r="TPU1" s="87"/>
      <c r="TPV1" s="87"/>
      <c r="TPW1" s="87"/>
      <c r="TPX1" s="87"/>
      <c r="TPY1" s="87"/>
      <c r="TPZ1" s="87"/>
      <c r="TQA1" s="87"/>
      <c r="TQB1" s="87"/>
      <c r="TQC1" s="87"/>
      <c r="TQD1" s="87"/>
      <c r="TQE1" s="87"/>
      <c r="TQF1" s="87"/>
      <c r="TQG1" s="87"/>
      <c r="TQH1" s="87"/>
      <c r="TQI1" s="87"/>
      <c r="TQJ1" s="87"/>
      <c r="TQK1" s="87"/>
      <c r="TQL1" s="87"/>
      <c r="TQM1" s="87"/>
      <c r="TQN1" s="87"/>
      <c r="TQO1" s="87"/>
      <c r="TQP1" s="87"/>
      <c r="TQQ1" s="87"/>
      <c r="TQR1" s="87"/>
      <c r="TQS1" s="87"/>
      <c r="TQT1" s="87"/>
      <c r="TQU1" s="87"/>
      <c r="TQV1" s="87"/>
      <c r="TQW1" s="87"/>
      <c r="TQX1" s="87"/>
      <c r="TQY1" s="87"/>
      <c r="TQZ1" s="87"/>
      <c r="TRA1" s="87"/>
      <c r="TRB1" s="87"/>
      <c r="TRC1" s="87"/>
      <c r="TRD1" s="87"/>
      <c r="TRE1" s="87"/>
      <c r="TRF1" s="87"/>
      <c r="TRG1" s="87"/>
      <c r="TRH1" s="87"/>
      <c r="TRI1" s="87"/>
      <c r="TRJ1" s="87"/>
      <c r="TRK1" s="87"/>
      <c r="TRL1" s="87"/>
      <c r="TRM1" s="87"/>
      <c r="TRN1" s="87"/>
      <c r="TRO1" s="87"/>
      <c r="TRP1" s="87"/>
      <c r="TRQ1" s="87"/>
      <c r="TRR1" s="87"/>
      <c r="TRS1" s="87"/>
      <c r="TRT1" s="87"/>
      <c r="TRU1" s="87"/>
      <c r="TRV1" s="87"/>
      <c r="TRW1" s="87"/>
      <c r="TRX1" s="87"/>
      <c r="TRY1" s="87"/>
      <c r="TRZ1" s="87"/>
      <c r="TSA1" s="87"/>
      <c r="TSB1" s="87"/>
      <c r="TSC1" s="87"/>
      <c r="TSD1" s="87"/>
      <c r="TSE1" s="87"/>
      <c r="TSF1" s="87"/>
      <c r="TSG1" s="87"/>
      <c r="TSH1" s="87"/>
      <c r="TSI1" s="87"/>
      <c r="TSJ1" s="87"/>
      <c r="TSK1" s="87"/>
      <c r="TSL1" s="87"/>
      <c r="TSM1" s="87"/>
      <c r="TSN1" s="87"/>
      <c r="TSO1" s="87"/>
      <c r="TSP1" s="87"/>
      <c r="TSQ1" s="87"/>
      <c r="TSR1" s="87"/>
      <c r="TSS1" s="87"/>
      <c r="TST1" s="87"/>
      <c r="TSU1" s="87"/>
      <c r="TSV1" s="87"/>
      <c r="TSW1" s="87"/>
      <c r="TSX1" s="87"/>
      <c r="TSY1" s="87"/>
      <c r="TSZ1" s="87"/>
      <c r="TTA1" s="87"/>
      <c r="TTB1" s="87"/>
      <c r="TTC1" s="87"/>
      <c r="TTD1" s="87"/>
      <c r="TTE1" s="87"/>
      <c r="TTF1" s="87"/>
      <c r="TTG1" s="87"/>
      <c r="TTH1" s="87"/>
      <c r="TTI1" s="87"/>
      <c r="TTJ1" s="87"/>
      <c r="TTK1" s="87"/>
      <c r="TTL1" s="87"/>
      <c r="TTM1" s="87"/>
      <c r="TTN1" s="87"/>
      <c r="TTO1" s="87"/>
      <c r="TTP1" s="87"/>
      <c r="TTQ1" s="87"/>
      <c r="TTR1" s="87"/>
      <c r="TTS1" s="87"/>
      <c r="TTT1" s="87"/>
      <c r="TTU1" s="87"/>
      <c r="TTV1" s="87"/>
      <c r="TTW1" s="87"/>
      <c r="TTX1" s="87"/>
      <c r="TTY1" s="87"/>
      <c r="TTZ1" s="87"/>
      <c r="TUA1" s="87"/>
      <c r="TUB1" s="87"/>
      <c r="TUC1" s="87"/>
      <c r="TUD1" s="87"/>
      <c r="TUE1" s="87"/>
      <c r="TUF1" s="87"/>
      <c r="TUG1" s="87"/>
      <c r="TUH1" s="87"/>
      <c r="TUI1" s="87"/>
      <c r="TUJ1" s="87"/>
      <c r="TUK1" s="87"/>
      <c r="TUL1" s="87"/>
      <c r="TUM1" s="87"/>
      <c r="TUN1" s="87"/>
      <c r="TUO1" s="87"/>
      <c r="TUP1" s="87"/>
      <c r="TUQ1" s="87"/>
      <c r="TUR1" s="87"/>
      <c r="TUS1" s="87"/>
      <c r="TUT1" s="87"/>
      <c r="TUU1" s="87"/>
      <c r="TUV1" s="87"/>
      <c r="TUW1" s="87"/>
      <c r="TUX1" s="87"/>
      <c r="TUY1" s="87"/>
      <c r="TUZ1" s="87"/>
      <c r="TVA1" s="87"/>
      <c r="TVB1" s="87"/>
      <c r="TVC1" s="87"/>
      <c r="TVD1" s="87"/>
      <c r="TVE1" s="87"/>
      <c r="TVF1" s="87"/>
      <c r="TVG1" s="87"/>
      <c r="TVH1" s="87"/>
      <c r="TVI1" s="87"/>
      <c r="TVJ1" s="87"/>
      <c r="TVK1" s="87"/>
      <c r="TVL1" s="87"/>
      <c r="TVM1" s="87"/>
      <c r="TVN1" s="87"/>
      <c r="TVO1" s="87"/>
      <c r="TVP1" s="87"/>
      <c r="TVQ1" s="87"/>
      <c r="TVR1" s="87"/>
      <c r="TVS1" s="87"/>
      <c r="TVT1" s="87"/>
      <c r="TVU1" s="87"/>
      <c r="TVV1" s="87"/>
      <c r="TVW1" s="87"/>
      <c r="TVX1" s="87"/>
      <c r="TVY1" s="87"/>
      <c r="TVZ1" s="87"/>
      <c r="TWA1" s="87"/>
      <c r="TWB1" s="87"/>
      <c r="TWC1" s="87"/>
      <c r="TWD1" s="87"/>
      <c r="TWE1" s="87"/>
      <c r="TWF1" s="87"/>
      <c r="TWG1" s="87"/>
      <c r="TWH1" s="87"/>
      <c r="TWI1" s="87"/>
      <c r="TWJ1" s="87"/>
      <c r="TWK1" s="87"/>
      <c r="TWL1" s="87"/>
      <c r="TWM1" s="87"/>
      <c r="TWN1" s="87"/>
      <c r="TWO1" s="87"/>
      <c r="TWP1" s="87"/>
      <c r="TWQ1" s="87"/>
      <c r="TWR1" s="87"/>
      <c r="TWS1" s="87"/>
      <c r="TWT1" s="87"/>
      <c r="TWU1" s="87"/>
      <c r="TWV1" s="87"/>
      <c r="TWW1" s="87"/>
      <c r="TWX1" s="87"/>
      <c r="TWY1" s="87"/>
      <c r="TWZ1" s="87"/>
      <c r="TXA1" s="87"/>
      <c r="TXB1" s="87"/>
      <c r="TXC1" s="87"/>
      <c r="TXD1" s="87"/>
      <c r="TXE1" s="87"/>
      <c r="TXF1" s="87"/>
      <c r="TXG1" s="87"/>
      <c r="TXH1" s="87"/>
      <c r="TXI1" s="87"/>
      <c r="TXJ1" s="87"/>
      <c r="TXK1" s="87"/>
      <c r="TXL1" s="87"/>
      <c r="TXM1" s="87"/>
      <c r="TXN1" s="87"/>
      <c r="TXO1" s="87"/>
      <c r="TXP1" s="87"/>
      <c r="TXQ1" s="87"/>
      <c r="TXR1" s="87"/>
      <c r="TXS1" s="87"/>
      <c r="TXT1" s="87"/>
      <c r="TXU1" s="87"/>
      <c r="TXV1" s="87"/>
      <c r="TXW1" s="87"/>
      <c r="TXX1" s="87"/>
      <c r="TXY1" s="87"/>
      <c r="TXZ1" s="87"/>
      <c r="TYA1" s="87"/>
      <c r="TYB1" s="87"/>
      <c r="TYC1" s="87"/>
      <c r="TYD1" s="87"/>
      <c r="TYE1" s="87"/>
      <c r="TYF1" s="87"/>
      <c r="TYG1" s="87"/>
      <c r="TYH1" s="87"/>
      <c r="TYI1" s="87"/>
      <c r="TYJ1" s="87"/>
      <c r="TYK1" s="87"/>
      <c r="TYL1" s="87"/>
      <c r="TYM1" s="87"/>
      <c r="TYN1" s="87"/>
      <c r="TYO1" s="87"/>
      <c r="TYP1" s="87"/>
      <c r="TYQ1" s="87"/>
      <c r="TYR1" s="87"/>
      <c r="TYS1" s="87"/>
      <c r="TYT1" s="87"/>
      <c r="TYU1" s="87"/>
      <c r="TYV1" s="87"/>
      <c r="TYW1" s="87"/>
      <c r="TYX1" s="87"/>
      <c r="TYY1" s="87"/>
      <c r="TYZ1" s="87"/>
      <c r="TZA1" s="87"/>
      <c r="TZB1" s="87"/>
      <c r="TZC1" s="87"/>
      <c r="TZD1" s="87"/>
      <c r="TZE1" s="87"/>
      <c r="TZF1" s="87"/>
      <c r="TZG1" s="87"/>
      <c r="TZH1" s="87"/>
      <c r="TZI1" s="87"/>
      <c r="TZJ1" s="87"/>
      <c r="TZK1" s="87"/>
      <c r="TZL1" s="87"/>
      <c r="TZM1" s="87"/>
      <c r="TZN1" s="87"/>
      <c r="TZO1" s="87"/>
      <c r="TZP1" s="87"/>
      <c r="TZQ1" s="87"/>
      <c r="TZR1" s="87"/>
      <c r="TZS1" s="87"/>
      <c r="TZT1" s="87"/>
      <c r="TZU1" s="87"/>
      <c r="TZV1" s="87"/>
      <c r="TZW1" s="87"/>
      <c r="TZX1" s="87"/>
      <c r="TZY1" s="87"/>
      <c r="TZZ1" s="87"/>
      <c r="UAA1" s="87"/>
      <c r="UAB1" s="87"/>
      <c r="UAC1" s="87"/>
      <c r="UAD1" s="87"/>
      <c r="UAE1" s="87"/>
      <c r="UAF1" s="87"/>
      <c r="UAG1" s="87"/>
      <c r="UAH1" s="87"/>
      <c r="UAI1" s="87"/>
      <c r="UAJ1" s="87"/>
      <c r="UAK1" s="87"/>
      <c r="UAL1" s="87"/>
      <c r="UAM1" s="87"/>
      <c r="UAN1" s="87"/>
      <c r="UAO1" s="87"/>
      <c r="UAP1" s="87"/>
      <c r="UAQ1" s="87"/>
      <c r="UAR1" s="87"/>
      <c r="UAS1" s="87"/>
      <c r="UAT1" s="87"/>
      <c r="UAU1" s="87"/>
      <c r="UAV1" s="87"/>
      <c r="UAW1" s="87"/>
      <c r="UAX1" s="87"/>
      <c r="UAY1" s="87"/>
      <c r="UAZ1" s="87"/>
      <c r="UBA1" s="87"/>
      <c r="UBB1" s="87"/>
      <c r="UBC1" s="87"/>
      <c r="UBD1" s="87"/>
      <c r="UBE1" s="87"/>
      <c r="UBF1" s="87"/>
      <c r="UBG1" s="87"/>
      <c r="UBH1" s="87"/>
      <c r="UBI1" s="87"/>
      <c r="UBJ1" s="87"/>
      <c r="UBK1" s="87"/>
      <c r="UBL1" s="87"/>
      <c r="UBM1" s="87"/>
      <c r="UBN1" s="87"/>
      <c r="UBO1" s="87"/>
      <c r="UBP1" s="87"/>
      <c r="UBQ1" s="87"/>
      <c r="UBR1" s="87"/>
      <c r="UBS1" s="87"/>
      <c r="UBT1" s="87"/>
      <c r="UBU1" s="87"/>
      <c r="UBV1" s="87"/>
      <c r="UBW1" s="87"/>
      <c r="UBX1" s="87"/>
      <c r="UBY1" s="87"/>
      <c r="UBZ1" s="87"/>
      <c r="UCA1" s="87"/>
      <c r="UCB1" s="87"/>
      <c r="UCC1" s="87"/>
      <c r="UCD1" s="87"/>
      <c r="UCE1" s="87"/>
      <c r="UCF1" s="87"/>
      <c r="UCG1" s="87"/>
      <c r="UCH1" s="87"/>
      <c r="UCI1" s="87"/>
      <c r="UCJ1" s="87"/>
      <c r="UCK1" s="87"/>
      <c r="UCL1" s="87"/>
      <c r="UCM1" s="87"/>
      <c r="UCN1" s="87"/>
      <c r="UCO1" s="87"/>
      <c r="UCP1" s="87"/>
      <c r="UCQ1" s="87"/>
      <c r="UCR1" s="87"/>
      <c r="UCS1" s="87"/>
      <c r="UCT1" s="87"/>
      <c r="UCU1" s="87"/>
      <c r="UCV1" s="87"/>
      <c r="UCW1" s="87"/>
      <c r="UCX1" s="87"/>
      <c r="UCY1" s="87"/>
      <c r="UCZ1" s="87"/>
      <c r="UDA1" s="87"/>
      <c r="UDB1" s="87"/>
      <c r="UDC1" s="87"/>
      <c r="UDD1" s="87"/>
      <c r="UDE1" s="87"/>
      <c r="UDF1" s="87"/>
      <c r="UDG1" s="87"/>
      <c r="UDH1" s="87"/>
      <c r="UDI1" s="87"/>
      <c r="UDJ1" s="87"/>
      <c r="UDK1" s="87"/>
      <c r="UDL1" s="87"/>
      <c r="UDM1" s="87"/>
      <c r="UDN1" s="87"/>
      <c r="UDO1" s="87"/>
      <c r="UDP1" s="87"/>
      <c r="UDQ1" s="87"/>
      <c r="UDR1" s="87"/>
      <c r="UDS1" s="87"/>
      <c r="UDT1" s="87"/>
      <c r="UDU1" s="87"/>
      <c r="UDV1" s="87"/>
      <c r="UDW1" s="87"/>
      <c r="UDX1" s="87"/>
      <c r="UDY1" s="87"/>
      <c r="UDZ1" s="87"/>
      <c r="UEA1" s="87"/>
      <c r="UEB1" s="87"/>
      <c r="UEC1" s="87"/>
      <c r="UED1" s="87"/>
      <c r="UEE1" s="87"/>
      <c r="UEF1" s="87"/>
      <c r="UEG1" s="87"/>
      <c r="UEH1" s="87"/>
      <c r="UEI1" s="87"/>
      <c r="UEJ1" s="87"/>
      <c r="UEK1" s="87"/>
      <c r="UEL1" s="87"/>
      <c r="UEM1" s="87"/>
      <c r="UEN1" s="87"/>
      <c r="UEO1" s="87"/>
      <c r="UEP1" s="87"/>
      <c r="UEQ1" s="87"/>
      <c r="UER1" s="87"/>
      <c r="UES1" s="87"/>
      <c r="UET1" s="87"/>
      <c r="UEU1" s="87"/>
      <c r="UEV1" s="87"/>
      <c r="UEW1" s="87"/>
      <c r="UEX1" s="87"/>
      <c r="UEY1" s="87"/>
      <c r="UEZ1" s="87"/>
      <c r="UFA1" s="87"/>
      <c r="UFB1" s="87"/>
      <c r="UFC1" s="87"/>
      <c r="UFD1" s="87"/>
      <c r="UFE1" s="87"/>
      <c r="UFF1" s="87"/>
      <c r="UFG1" s="87"/>
      <c r="UFH1" s="87"/>
      <c r="UFI1" s="87"/>
      <c r="UFJ1" s="87"/>
      <c r="UFK1" s="87"/>
      <c r="UFL1" s="87"/>
      <c r="UFM1" s="87"/>
      <c r="UFN1" s="87"/>
      <c r="UFO1" s="87"/>
      <c r="UFP1" s="87"/>
      <c r="UFQ1" s="87"/>
      <c r="UFR1" s="87"/>
      <c r="UFS1" s="87"/>
      <c r="UFT1" s="87"/>
      <c r="UFU1" s="87"/>
      <c r="UFV1" s="87"/>
      <c r="UFW1" s="87"/>
      <c r="UFX1" s="87"/>
      <c r="UFY1" s="87"/>
      <c r="UFZ1" s="87"/>
      <c r="UGA1" s="87"/>
      <c r="UGB1" s="87"/>
      <c r="UGC1" s="87"/>
      <c r="UGD1" s="87"/>
      <c r="UGE1" s="87"/>
      <c r="UGF1" s="87"/>
      <c r="UGG1" s="87"/>
      <c r="UGH1" s="87"/>
      <c r="UGI1" s="87"/>
      <c r="UGJ1" s="87"/>
      <c r="UGK1" s="87"/>
      <c r="UGL1" s="87"/>
      <c r="UGM1" s="87"/>
      <c r="UGN1" s="87"/>
      <c r="UGO1" s="87"/>
      <c r="UGP1" s="87"/>
      <c r="UGQ1" s="87"/>
      <c r="UGR1" s="87"/>
      <c r="UGS1" s="87"/>
      <c r="UGT1" s="87"/>
      <c r="UGU1" s="87"/>
      <c r="UGV1" s="87"/>
      <c r="UGW1" s="87"/>
      <c r="UGX1" s="87"/>
      <c r="UGY1" s="87"/>
      <c r="UGZ1" s="87"/>
      <c r="UHA1" s="87"/>
      <c r="UHB1" s="87"/>
      <c r="UHC1" s="87"/>
      <c r="UHD1" s="87"/>
      <c r="UHE1" s="87"/>
      <c r="UHF1" s="87"/>
      <c r="UHG1" s="87"/>
      <c r="UHH1" s="87"/>
      <c r="UHI1" s="87"/>
      <c r="UHJ1" s="87"/>
      <c r="UHK1" s="87"/>
      <c r="UHL1" s="87"/>
      <c r="UHM1" s="87"/>
      <c r="UHN1" s="87"/>
      <c r="UHO1" s="87"/>
      <c r="UHP1" s="87"/>
      <c r="UHQ1" s="87"/>
      <c r="UHR1" s="87"/>
      <c r="UHS1" s="87"/>
      <c r="UHT1" s="87"/>
      <c r="UHU1" s="87"/>
      <c r="UHV1" s="87"/>
      <c r="UHW1" s="87"/>
      <c r="UHX1" s="87"/>
      <c r="UHY1" s="87"/>
      <c r="UHZ1" s="87"/>
      <c r="UIA1" s="87"/>
      <c r="UIB1" s="87"/>
      <c r="UIC1" s="87"/>
      <c r="UID1" s="87"/>
      <c r="UIE1" s="87"/>
      <c r="UIF1" s="87"/>
      <c r="UIG1" s="87"/>
      <c r="UIH1" s="87"/>
      <c r="UII1" s="87"/>
      <c r="UIJ1" s="87"/>
      <c r="UIK1" s="87"/>
      <c r="UIL1" s="87"/>
      <c r="UIM1" s="87"/>
      <c r="UIN1" s="87"/>
      <c r="UIO1" s="87"/>
      <c r="UIP1" s="87"/>
      <c r="UIQ1" s="87"/>
      <c r="UIR1" s="87"/>
      <c r="UIS1" s="87"/>
      <c r="UIT1" s="87"/>
      <c r="UIU1" s="87"/>
      <c r="UIV1" s="87"/>
      <c r="UIW1" s="87"/>
      <c r="UIX1" s="87"/>
      <c r="UIY1" s="87"/>
      <c r="UIZ1" s="87"/>
      <c r="UJA1" s="87"/>
      <c r="UJB1" s="87"/>
      <c r="UJC1" s="87"/>
      <c r="UJD1" s="87"/>
      <c r="UJE1" s="87"/>
      <c r="UJF1" s="87"/>
      <c r="UJG1" s="87"/>
      <c r="UJH1" s="87"/>
      <c r="UJI1" s="87"/>
      <c r="UJJ1" s="87"/>
      <c r="UJK1" s="87"/>
      <c r="UJL1" s="87"/>
      <c r="UJM1" s="87"/>
      <c r="UJN1" s="87"/>
      <c r="UJO1" s="87"/>
      <c r="UJP1" s="87"/>
      <c r="UJQ1" s="87"/>
      <c r="UJR1" s="87"/>
      <c r="UJS1" s="87"/>
      <c r="UJT1" s="87"/>
      <c r="UJU1" s="87"/>
      <c r="UJV1" s="87"/>
      <c r="UJW1" s="87"/>
      <c r="UJX1" s="87"/>
      <c r="UJY1" s="87"/>
      <c r="UJZ1" s="87"/>
      <c r="UKA1" s="87"/>
      <c r="UKB1" s="87"/>
      <c r="UKC1" s="87"/>
      <c r="UKD1" s="87"/>
      <c r="UKE1" s="87"/>
      <c r="UKF1" s="87"/>
      <c r="UKG1" s="87"/>
      <c r="UKH1" s="87"/>
      <c r="UKI1" s="87"/>
      <c r="UKJ1" s="87"/>
      <c r="UKK1" s="87"/>
      <c r="UKL1" s="87"/>
      <c r="UKM1" s="87"/>
      <c r="UKN1" s="87"/>
      <c r="UKO1" s="87"/>
      <c r="UKP1" s="87"/>
      <c r="UKQ1" s="87"/>
      <c r="UKR1" s="87"/>
      <c r="UKS1" s="87"/>
      <c r="UKT1" s="87"/>
      <c r="UKU1" s="87"/>
      <c r="UKV1" s="87"/>
      <c r="UKW1" s="87"/>
      <c r="UKX1" s="87"/>
      <c r="UKY1" s="87"/>
      <c r="UKZ1" s="87"/>
      <c r="ULA1" s="87"/>
      <c r="ULB1" s="87"/>
      <c r="ULC1" s="87"/>
      <c r="ULD1" s="87"/>
      <c r="ULE1" s="87"/>
      <c r="ULF1" s="87"/>
      <c r="ULG1" s="87"/>
      <c r="ULH1" s="87"/>
      <c r="ULI1" s="87"/>
      <c r="ULJ1" s="87"/>
      <c r="ULK1" s="87"/>
      <c r="ULL1" s="87"/>
      <c r="ULM1" s="87"/>
      <c r="ULN1" s="87"/>
      <c r="ULO1" s="87"/>
      <c r="ULP1" s="87"/>
      <c r="ULQ1" s="87"/>
      <c r="ULR1" s="87"/>
      <c r="ULS1" s="87"/>
      <c r="ULT1" s="87"/>
      <c r="ULU1" s="87"/>
      <c r="ULV1" s="87"/>
      <c r="ULW1" s="87"/>
      <c r="ULX1" s="87"/>
      <c r="ULY1" s="87"/>
      <c r="ULZ1" s="87"/>
      <c r="UMA1" s="87"/>
      <c r="UMB1" s="87"/>
      <c r="UMC1" s="87"/>
      <c r="UMD1" s="87"/>
      <c r="UME1" s="87"/>
      <c r="UMF1" s="87"/>
      <c r="UMG1" s="87"/>
      <c r="UMH1" s="87"/>
      <c r="UMI1" s="87"/>
      <c r="UMJ1" s="87"/>
      <c r="UMK1" s="87"/>
      <c r="UML1" s="87"/>
      <c r="UMM1" s="87"/>
      <c r="UMN1" s="87"/>
      <c r="UMO1" s="87"/>
      <c r="UMP1" s="87"/>
      <c r="UMQ1" s="87"/>
      <c r="UMR1" s="87"/>
      <c r="UMS1" s="87"/>
      <c r="UMT1" s="87"/>
      <c r="UMU1" s="87"/>
      <c r="UMV1" s="87"/>
      <c r="UMW1" s="87"/>
      <c r="UMX1" s="87"/>
      <c r="UMY1" s="87"/>
      <c r="UMZ1" s="87"/>
      <c r="UNA1" s="87"/>
      <c r="UNB1" s="87"/>
      <c r="UNC1" s="87"/>
      <c r="UND1" s="87"/>
      <c r="UNE1" s="87"/>
      <c r="UNF1" s="87"/>
      <c r="UNG1" s="87"/>
      <c r="UNH1" s="87"/>
      <c r="UNI1" s="87"/>
      <c r="UNJ1" s="87"/>
      <c r="UNK1" s="87"/>
      <c r="UNL1" s="87"/>
      <c r="UNM1" s="87"/>
      <c r="UNN1" s="87"/>
      <c r="UNO1" s="87"/>
      <c r="UNP1" s="87"/>
      <c r="UNQ1" s="87"/>
      <c r="UNR1" s="87"/>
      <c r="UNS1" s="87"/>
      <c r="UNT1" s="87"/>
      <c r="UNU1" s="87"/>
      <c r="UNV1" s="87"/>
      <c r="UNW1" s="87"/>
      <c r="UNX1" s="87"/>
      <c r="UNY1" s="87"/>
      <c r="UNZ1" s="87"/>
      <c r="UOA1" s="87"/>
      <c r="UOB1" s="87"/>
      <c r="UOC1" s="87"/>
      <c r="UOD1" s="87"/>
      <c r="UOE1" s="87"/>
      <c r="UOF1" s="87"/>
      <c r="UOG1" s="87"/>
      <c r="UOH1" s="87"/>
      <c r="UOI1" s="87"/>
      <c r="UOJ1" s="87"/>
      <c r="UOK1" s="87"/>
      <c r="UOL1" s="87"/>
      <c r="UOM1" s="87"/>
      <c r="UON1" s="87"/>
      <c r="UOO1" s="87"/>
      <c r="UOP1" s="87"/>
      <c r="UOQ1" s="87"/>
      <c r="UOR1" s="87"/>
      <c r="UOS1" s="87"/>
      <c r="UOT1" s="87"/>
      <c r="UOU1" s="87"/>
      <c r="UOV1" s="87"/>
      <c r="UOW1" s="87"/>
      <c r="UOX1" s="87"/>
      <c r="UOY1" s="87"/>
      <c r="UOZ1" s="87"/>
      <c r="UPA1" s="87"/>
      <c r="UPB1" s="87"/>
      <c r="UPC1" s="87"/>
      <c r="UPD1" s="87"/>
      <c r="UPE1" s="87"/>
      <c r="UPF1" s="87"/>
      <c r="UPG1" s="87"/>
      <c r="UPH1" s="87"/>
      <c r="UPI1" s="87"/>
      <c r="UPJ1" s="87"/>
      <c r="UPK1" s="87"/>
      <c r="UPL1" s="87"/>
      <c r="UPM1" s="87"/>
      <c r="UPN1" s="87"/>
      <c r="UPO1" s="87"/>
      <c r="UPP1" s="87"/>
      <c r="UPQ1" s="87"/>
      <c r="UPR1" s="87"/>
      <c r="UPS1" s="87"/>
      <c r="UPT1" s="87"/>
      <c r="UPU1" s="87"/>
      <c r="UPV1" s="87"/>
      <c r="UPW1" s="87"/>
      <c r="UPX1" s="87"/>
      <c r="UPY1" s="87"/>
      <c r="UPZ1" s="87"/>
      <c r="UQA1" s="87"/>
      <c r="UQB1" s="87"/>
      <c r="UQC1" s="87"/>
      <c r="UQD1" s="87"/>
      <c r="UQE1" s="87"/>
      <c r="UQF1" s="87"/>
      <c r="UQG1" s="87"/>
      <c r="UQH1" s="87"/>
      <c r="UQI1" s="87"/>
      <c r="UQJ1" s="87"/>
      <c r="UQK1" s="87"/>
      <c r="UQL1" s="87"/>
      <c r="UQM1" s="87"/>
      <c r="UQN1" s="87"/>
      <c r="UQO1" s="87"/>
      <c r="UQP1" s="87"/>
      <c r="UQQ1" s="87"/>
      <c r="UQR1" s="87"/>
      <c r="UQS1" s="87"/>
      <c r="UQT1" s="87"/>
      <c r="UQU1" s="87"/>
      <c r="UQV1" s="87"/>
      <c r="UQW1" s="87"/>
      <c r="UQX1" s="87"/>
      <c r="UQY1" s="87"/>
      <c r="UQZ1" s="87"/>
      <c r="URA1" s="87"/>
      <c r="URB1" s="87"/>
      <c r="URC1" s="87"/>
      <c r="URD1" s="87"/>
      <c r="URE1" s="87"/>
      <c r="URF1" s="87"/>
      <c r="URG1" s="87"/>
      <c r="URH1" s="87"/>
      <c r="URI1" s="87"/>
      <c r="URJ1" s="87"/>
      <c r="URK1" s="87"/>
      <c r="URL1" s="87"/>
      <c r="URM1" s="87"/>
      <c r="URN1" s="87"/>
      <c r="URO1" s="87"/>
      <c r="URP1" s="87"/>
      <c r="URQ1" s="87"/>
      <c r="URR1" s="87"/>
      <c r="URS1" s="87"/>
      <c r="URT1" s="87"/>
      <c r="URU1" s="87"/>
      <c r="URV1" s="87"/>
      <c r="URW1" s="87"/>
      <c r="URX1" s="87"/>
      <c r="URY1" s="87"/>
      <c r="URZ1" s="87"/>
      <c r="USA1" s="87"/>
      <c r="USB1" s="87"/>
      <c r="USC1" s="87"/>
      <c r="USD1" s="87"/>
      <c r="USE1" s="87"/>
      <c r="USF1" s="87"/>
      <c r="USG1" s="87"/>
      <c r="USH1" s="87"/>
      <c r="USI1" s="87"/>
      <c r="USJ1" s="87"/>
      <c r="USK1" s="87"/>
      <c r="USL1" s="87"/>
      <c r="USM1" s="87"/>
      <c r="USN1" s="87"/>
      <c r="USO1" s="87"/>
      <c r="USP1" s="87"/>
      <c r="USQ1" s="87"/>
      <c r="USR1" s="87"/>
      <c r="USS1" s="87"/>
      <c r="UST1" s="87"/>
      <c r="USU1" s="87"/>
      <c r="USV1" s="87"/>
      <c r="USW1" s="87"/>
      <c r="USX1" s="87"/>
      <c r="USY1" s="87"/>
      <c r="USZ1" s="87"/>
      <c r="UTA1" s="87"/>
      <c r="UTB1" s="87"/>
      <c r="UTC1" s="87"/>
      <c r="UTD1" s="87"/>
      <c r="UTE1" s="87"/>
      <c r="UTF1" s="87"/>
      <c r="UTG1" s="87"/>
      <c r="UTH1" s="87"/>
      <c r="UTI1" s="87"/>
      <c r="UTJ1" s="87"/>
      <c r="UTK1" s="87"/>
      <c r="UTL1" s="87"/>
      <c r="UTM1" s="87"/>
      <c r="UTN1" s="87"/>
      <c r="UTO1" s="87"/>
      <c r="UTP1" s="87"/>
      <c r="UTQ1" s="87"/>
      <c r="UTR1" s="87"/>
      <c r="UTS1" s="87"/>
      <c r="UTT1" s="87"/>
      <c r="UTU1" s="87"/>
      <c r="UTV1" s="87"/>
      <c r="UTW1" s="87"/>
      <c r="UTX1" s="87"/>
      <c r="UTY1" s="87"/>
      <c r="UTZ1" s="87"/>
      <c r="UUA1" s="87"/>
      <c r="UUB1" s="87"/>
      <c r="UUC1" s="87"/>
      <c r="UUD1" s="87"/>
      <c r="UUE1" s="87"/>
      <c r="UUF1" s="87"/>
      <c r="UUG1" s="87"/>
      <c r="UUH1" s="87"/>
      <c r="UUI1" s="87"/>
      <c r="UUJ1" s="87"/>
      <c r="UUK1" s="87"/>
      <c r="UUL1" s="87"/>
      <c r="UUM1" s="87"/>
      <c r="UUN1" s="87"/>
      <c r="UUO1" s="87"/>
      <c r="UUP1" s="87"/>
      <c r="UUQ1" s="87"/>
      <c r="UUR1" s="87"/>
      <c r="UUS1" s="87"/>
      <c r="UUT1" s="87"/>
      <c r="UUU1" s="87"/>
      <c r="UUV1" s="87"/>
      <c r="UUW1" s="87"/>
      <c r="UUX1" s="87"/>
      <c r="UUY1" s="87"/>
      <c r="UUZ1" s="87"/>
      <c r="UVA1" s="87"/>
      <c r="UVB1" s="87"/>
      <c r="UVC1" s="87"/>
      <c r="UVD1" s="87"/>
      <c r="UVE1" s="87"/>
      <c r="UVF1" s="87"/>
      <c r="UVG1" s="87"/>
      <c r="UVH1" s="87"/>
      <c r="UVI1" s="87"/>
      <c r="UVJ1" s="87"/>
      <c r="UVK1" s="87"/>
      <c r="UVL1" s="87"/>
      <c r="UVM1" s="87"/>
      <c r="UVN1" s="87"/>
      <c r="UVO1" s="87"/>
      <c r="UVP1" s="87"/>
      <c r="UVQ1" s="87"/>
      <c r="UVR1" s="87"/>
      <c r="UVS1" s="87"/>
      <c r="UVT1" s="87"/>
      <c r="UVU1" s="87"/>
      <c r="UVV1" s="87"/>
      <c r="UVW1" s="87"/>
      <c r="UVX1" s="87"/>
      <c r="UVY1" s="87"/>
      <c r="UVZ1" s="87"/>
      <c r="UWA1" s="87"/>
      <c r="UWB1" s="87"/>
      <c r="UWC1" s="87"/>
      <c r="UWD1" s="87"/>
      <c r="UWE1" s="87"/>
      <c r="UWF1" s="87"/>
      <c r="UWG1" s="87"/>
      <c r="UWH1" s="87"/>
      <c r="UWI1" s="87"/>
      <c r="UWJ1" s="87"/>
      <c r="UWK1" s="87"/>
      <c r="UWL1" s="87"/>
      <c r="UWM1" s="87"/>
      <c r="UWN1" s="87"/>
      <c r="UWO1" s="87"/>
      <c r="UWP1" s="87"/>
      <c r="UWQ1" s="87"/>
      <c r="UWR1" s="87"/>
      <c r="UWS1" s="87"/>
      <c r="UWT1" s="87"/>
      <c r="UWU1" s="87"/>
      <c r="UWV1" s="87"/>
      <c r="UWW1" s="87"/>
      <c r="UWX1" s="87"/>
      <c r="UWY1" s="87"/>
      <c r="UWZ1" s="87"/>
      <c r="UXA1" s="87"/>
      <c r="UXB1" s="87"/>
      <c r="UXC1" s="87"/>
      <c r="UXD1" s="87"/>
      <c r="UXE1" s="87"/>
      <c r="UXF1" s="87"/>
      <c r="UXG1" s="87"/>
      <c r="UXH1" s="87"/>
      <c r="UXI1" s="87"/>
      <c r="UXJ1" s="87"/>
      <c r="UXK1" s="87"/>
      <c r="UXL1" s="87"/>
      <c r="UXM1" s="87"/>
      <c r="UXN1" s="87"/>
      <c r="UXO1" s="87"/>
      <c r="UXP1" s="87"/>
      <c r="UXQ1" s="87"/>
      <c r="UXR1" s="87"/>
      <c r="UXS1" s="87"/>
      <c r="UXT1" s="87"/>
      <c r="UXU1" s="87"/>
      <c r="UXV1" s="87"/>
      <c r="UXW1" s="87"/>
      <c r="UXX1" s="87"/>
      <c r="UXY1" s="87"/>
      <c r="UXZ1" s="87"/>
      <c r="UYA1" s="87"/>
      <c r="UYB1" s="87"/>
      <c r="UYC1" s="87"/>
      <c r="UYD1" s="87"/>
      <c r="UYE1" s="87"/>
      <c r="UYF1" s="87"/>
      <c r="UYG1" s="87"/>
      <c r="UYH1" s="87"/>
      <c r="UYI1" s="87"/>
      <c r="UYJ1" s="87"/>
      <c r="UYK1" s="87"/>
      <c r="UYL1" s="87"/>
      <c r="UYM1" s="87"/>
      <c r="UYN1" s="87"/>
      <c r="UYO1" s="87"/>
      <c r="UYP1" s="87"/>
      <c r="UYQ1" s="87"/>
      <c r="UYR1" s="87"/>
      <c r="UYS1" s="87"/>
      <c r="UYT1" s="87"/>
      <c r="UYU1" s="87"/>
      <c r="UYV1" s="87"/>
      <c r="UYW1" s="87"/>
      <c r="UYX1" s="87"/>
      <c r="UYY1" s="87"/>
      <c r="UYZ1" s="87"/>
      <c r="UZA1" s="87"/>
      <c r="UZB1" s="87"/>
      <c r="UZC1" s="87"/>
      <c r="UZD1" s="87"/>
      <c r="UZE1" s="87"/>
      <c r="UZF1" s="87"/>
      <c r="UZG1" s="87"/>
      <c r="UZH1" s="87"/>
      <c r="UZI1" s="87"/>
      <c r="UZJ1" s="87"/>
      <c r="UZK1" s="87"/>
      <c r="UZL1" s="87"/>
      <c r="UZM1" s="87"/>
      <c r="UZN1" s="87"/>
      <c r="UZO1" s="87"/>
      <c r="UZP1" s="87"/>
      <c r="UZQ1" s="87"/>
      <c r="UZR1" s="87"/>
      <c r="UZS1" s="87"/>
      <c r="UZT1" s="87"/>
      <c r="UZU1" s="87"/>
      <c r="UZV1" s="87"/>
      <c r="UZW1" s="87"/>
      <c r="UZX1" s="87"/>
      <c r="UZY1" s="87"/>
      <c r="UZZ1" s="87"/>
      <c r="VAA1" s="87"/>
      <c r="VAB1" s="87"/>
      <c r="VAC1" s="87"/>
      <c r="VAD1" s="87"/>
      <c r="VAE1" s="87"/>
      <c r="VAF1" s="87"/>
      <c r="VAG1" s="87"/>
      <c r="VAH1" s="87"/>
      <c r="VAI1" s="87"/>
      <c r="VAJ1" s="87"/>
      <c r="VAK1" s="87"/>
      <c r="VAL1" s="87"/>
      <c r="VAM1" s="87"/>
      <c r="VAN1" s="87"/>
      <c r="VAO1" s="87"/>
      <c r="VAP1" s="87"/>
      <c r="VAQ1" s="87"/>
      <c r="VAR1" s="87"/>
      <c r="VAS1" s="87"/>
      <c r="VAT1" s="87"/>
      <c r="VAU1" s="87"/>
      <c r="VAV1" s="87"/>
      <c r="VAW1" s="87"/>
      <c r="VAX1" s="87"/>
      <c r="VAY1" s="87"/>
      <c r="VAZ1" s="87"/>
      <c r="VBA1" s="87"/>
      <c r="VBB1" s="87"/>
      <c r="VBC1" s="87"/>
      <c r="VBD1" s="87"/>
      <c r="VBE1" s="87"/>
      <c r="VBF1" s="87"/>
      <c r="VBG1" s="87"/>
      <c r="VBH1" s="87"/>
      <c r="VBI1" s="87"/>
      <c r="VBJ1" s="87"/>
      <c r="VBK1" s="87"/>
      <c r="VBL1" s="87"/>
      <c r="VBM1" s="87"/>
      <c r="VBN1" s="87"/>
      <c r="VBO1" s="87"/>
      <c r="VBP1" s="87"/>
      <c r="VBQ1" s="87"/>
      <c r="VBR1" s="87"/>
      <c r="VBS1" s="87"/>
      <c r="VBT1" s="87"/>
      <c r="VBU1" s="87"/>
      <c r="VBV1" s="87"/>
      <c r="VBW1" s="87"/>
      <c r="VBX1" s="87"/>
      <c r="VBY1" s="87"/>
      <c r="VBZ1" s="87"/>
      <c r="VCA1" s="87"/>
      <c r="VCB1" s="87"/>
      <c r="VCC1" s="87"/>
      <c r="VCD1" s="87"/>
      <c r="VCE1" s="87"/>
      <c r="VCF1" s="87"/>
      <c r="VCG1" s="87"/>
      <c r="VCH1" s="87"/>
      <c r="VCI1" s="87"/>
      <c r="VCJ1" s="87"/>
      <c r="VCK1" s="87"/>
      <c r="VCL1" s="87"/>
      <c r="VCM1" s="87"/>
      <c r="VCN1" s="87"/>
      <c r="VCO1" s="87"/>
      <c r="VCP1" s="87"/>
      <c r="VCQ1" s="87"/>
      <c r="VCR1" s="87"/>
      <c r="VCS1" s="87"/>
      <c r="VCT1" s="87"/>
      <c r="VCU1" s="87"/>
      <c r="VCV1" s="87"/>
      <c r="VCW1" s="87"/>
      <c r="VCX1" s="87"/>
      <c r="VCY1" s="87"/>
      <c r="VCZ1" s="87"/>
      <c r="VDA1" s="87"/>
      <c r="VDB1" s="87"/>
      <c r="VDC1" s="87"/>
      <c r="VDD1" s="87"/>
      <c r="VDE1" s="87"/>
      <c r="VDF1" s="87"/>
      <c r="VDG1" s="87"/>
      <c r="VDH1" s="87"/>
      <c r="VDI1" s="87"/>
      <c r="VDJ1" s="87"/>
      <c r="VDK1" s="87"/>
      <c r="VDL1" s="87"/>
      <c r="VDM1" s="87"/>
      <c r="VDN1" s="87"/>
      <c r="VDO1" s="87"/>
      <c r="VDP1" s="87"/>
      <c r="VDQ1" s="87"/>
      <c r="VDR1" s="87"/>
      <c r="VDS1" s="87"/>
      <c r="VDT1" s="87"/>
      <c r="VDU1" s="87"/>
      <c r="VDV1" s="87"/>
      <c r="VDW1" s="87"/>
      <c r="VDX1" s="87"/>
      <c r="VDY1" s="87"/>
      <c r="VDZ1" s="87"/>
      <c r="VEA1" s="87"/>
      <c r="VEB1" s="87"/>
      <c r="VEC1" s="87"/>
      <c r="VED1" s="87"/>
      <c r="VEE1" s="87"/>
      <c r="VEF1" s="87"/>
      <c r="VEG1" s="87"/>
      <c r="VEH1" s="87"/>
      <c r="VEI1" s="87"/>
      <c r="VEJ1" s="87"/>
      <c r="VEK1" s="87"/>
      <c r="VEL1" s="87"/>
      <c r="VEM1" s="87"/>
      <c r="VEN1" s="87"/>
      <c r="VEO1" s="87"/>
      <c r="VEP1" s="87"/>
      <c r="VEQ1" s="87"/>
      <c r="VER1" s="87"/>
      <c r="VES1" s="87"/>
      <c r="VET1" s="87"/>
      <c r="VEU1" s="87"/>
      <c r="VEV1" s="87"/>
      <c r="VEW1" s="87"/>
      <c r="VEX1" s="87"/>
      <c r="VEY1" s="87"/>
      <c r="VEZ1" s="87"/>
      <c r="VFA1" s="87"/>
      <c r="VFB1" s="87"/>
      <c r="VFC1" s="87"/>
      <c r="VFD1" s="87"/>
      <c r="VFE1" s="87"/>
      <c r="VFF1" s="87"/>
      <c r="VFG1" s="87"/>
      <c r="VFH1" s="87"/>
      <c r="VFI1" s="87"/>
      <c r="VFJ1" s="87"/>
      <c r="VFK1" s="87"/>
      <c r="VFL1" s="87"/>
      <c r="VFM1" s="87"/>
      <c r="VFN1" s="87"/>
      <c r="VFO1" s="87"/>
      <c r="VFP1" s="87"/>
      <c r="VFQ1" s="87"/>
      <c r="VFR1" s="87"/>
      <c r="VFS1" s="87"/>
      <c r="VFT1" s="87"/>
      <c r="VFU1" s="87"/>
      <c r="VFV1" s="87"/>
      <c r="VFW1" s="87"/>
      <c r="VFX1" s="87"/>
      <c r="VFY1" s="87"/>
      <c r="VFZ1" s="87"/>
      <c r="VGA1" s="87"/>
      <c r="VGB1" s="87"/>
      <c r="VGC1" s="87"/>
      <c r="VGD1" s="87"/>
      <c r="VGE1" s="87"/>
      <c r="VGF1" s="87"/>
      <c r="VGG1" s="87"/>
      <c r="VGH1" s="87"/>
      <c r="VGI1" s="87"/>
      <c r="VGJ1" s="87"/>
      <c r="VGK1" s="87"/>
      <c r="VGL1" s="87"/>
      <c r="VGM1" s="87"/>
      <c r="VGN1" s="87"/>
      <c r="VGO1" s="87"/>
      <c r="VGP1" s="87"/>
      <c r="VGQ1" s="87"/>
      <c r="VGR1" s="87"/>
      <c r="VGS1" s="87"/>
      <c r="VGT1" s="87"/>
      <c r="VGU1" s="87"/>
      <c r="VGV1" s="87"/>
      <c r="VGW1" s="87"/>
      <c r="VGX1" s="87"/>
      <c r="VGY1" s="87"/>
      <c r="VGZ1" s="87"/>
      <c r="VHA1" s="87"/>
      <c r="VHB1" s="87"/>
      <c r="VHC1" s="87"/>
      <c r="VHD1" s="87"/>
      <c r="VHE1" s="87"/>
      <c r="VHF1" s="87"/>
      <c r="VHG1" s="87"/>
      <c r="VHH1" s="87"/>
      <c r="VHI1" s="87"/>
      <c r="VHJ1" s="87"/>
      <c r="VHK1" s="87"/>
      <c r="VHL1" s="87"/>
      <c r="VHM1" s="87"/>
      <c r="VHN1" s="87"/>
      <c r="VHO1" s="87"/>
      <c r="VHP1" s="87"/>
      <c r="VHQ1" s="87"/>
      <c r="VHR1" s="87"/>
      <c r="VHS1" s="87"/>
      <c r="VHT1" s="87"/>
      <c r="VHU1" s="87"/>
      <c r="VHV1" s="87"/>
      <c r="VHW1" s="87"/>
      <c r="VHX1" s="87"/>
      <c r="VHY1" s="87"/>
      <c r="VHZ1" s="87"/>
      <c r="VIA1" s="87"/>
      <c r="VIB1" s="87"/>
      <c r="VIC1" s="87"/>
      <c r="VID1" s="87"/>
      <c r="VIE1" s="87"/>
      <c r="VIF1" s="87"/>
      <c r="VIG1" s="87"/>
      <c r="VIH1" s="87"/>
      <c r="VII1" s="87"/>
      <c r="VIJ1" s="87"/>
      <c r="VIK1" s="87"/>
      <c r="VIL1" s="87"/>
      <c r="VIM1" s="87"/>
      <c r="VIN1" s="87"/>
      <c r="VIO1" s="87"/>
      <c r="VIP1" s="87"/>
      <c r="VIQ1" s="87"/>
      <c r="VIR1" s="87"/>
      <c r="VIS1" s="87"/>
      <c r="VIT1" s="87"/>
      <c r="VIU1" s="87"/>
      <c r="VIV1" s="87"/>
      <c r="VIW1" s="87"/>
      <c r="VIX1" s="87"/>
      <c r="VIY1" s="87"/>
      <c r="VIZ1" s="87"/>
      <c r="VJA1" s="87"/>
      <c r="VJB1" s="87"/>
      <c r="VJC1" s="87"/>
      <c r="VJD1" s="87"/>
      <c r="VJE1" s="87"/>
      <c r="VJF1" s="87"/>
      <c r="VJG1" s="87"/>
      <c r="VJH1" s="87"/>
      <c r="VJI1" s="87"/>
      <c r="VJJ1" s="87"/>
      <c r="VJK1" s="87"/>
      <c r="VJL1" s="87"/>
      <c r="VJM1" s="87"/>
      <c r="VJN1" s="87"/>
      <c r="VJO1" s="87"/>
      <c r="VJP1" s="87"/>
      <c r="VJQ1" s="87"/>
      <c r="VJR1" s="87"/>
      <c r="VJS1" s="87"/>
      <c r="VJT1" s="87"/>
      <c r="VJU1" s="87"/>
      <c r="VJV1" s="87"/>
      <c r="VJW1" s="87"/>
      <c r="VJX1" s="87"/>
      <c r="VJY1" s="87"/>
      <c r="VJZ1" s="87"/>
      <c r="VKA1" s="87"/>
      <c r="VKB1" s="87"/>
      <c r="VKC1" s="87"/>
      <c r="VKD1" s="87"/>
      <c r="VKE1" s="87"/>
      <c r="VKF1" s="87"/>
      <c r="VKG1" s="87"/>
      <c r="VKH1" s="87"/>
      <c r="VKI1" s="87"/>
      <c r="VKJ1" s="87"/>
      <c r="VKK1" s="87"/>
      <c r="VKL1" s="87"/>
      <c r="VKM1" s="87"/>
      <c r="VKN1" s="87"/>
      <c r="VKO1" s="87"/>
      <c r="VKP1" s="87"/>
      <c r="VKQ1" s="87"/>
      <c r="VKR1" s="87"/>
      <c r="VKS1" s="87"/>
      <c r="VKT1" s="87"/>
      <c r="VKU1" s="87"/>
      <c r="VKV1" s="87"/>
      <c r="VKW1" s="87"/>
      <c r="VKX1" s="87"/>
      <c r="VKY1" s="87"/>
      <c r="VKZ1" s="87"/>
      <c r="VLA1" s="87"/>
      <c r="VLB1" s="87"/>
      <c r="VLC1" s="87"/>
      <c r="VLD1" s="87"/>
      <c r="VLE1" s="87"/>
      <c r="VLF1" s="87"/>
      <c r="VLG1" s="87"/>
      <c r="VLH1" s="87"/>
      <c r="VLI1" s="87"/>
      <c r="VLJ1" s="87"/>
      <c r="VLK1" s="87"/>
      <c r="VLL1" s="87"/>
      <c r="VLM1" s="87"/>
      <c r="VLN1" s="87"/>
      <c r="VLO1" s="87"/>
      <c r="VLP1" s="87"/>
      <c r="VLQ1" s="87"/>
      <c r="VLR1" s="87"/>
      <c r="VLS1" s="87"/>
      <c r="VLT1" s="87"/>
      <c r="VLU1" s="87"/>
      <c r="VLV1" s="87"/>
      <c r="VLW1" s="87"/>
      <c r="VLX1" s="87"/>
      <c r="VLY1" s="87"/>
      <c r="VLZ1" s="87"/>
      <c r="VMA1" s="87"/>
      <c r="VMB1" s="87"/>
      <c r="VMC1" s="87"/>
      <c r="VMD1" s="87"/>
      <c r="VME1" s="87"/>
      <c r="VMF1" s="87"/>
      <c r="VMG1" s="87"/>
      <c r="VMH1" s="87"/>
      <c r="VMI1" s="87"/>
      <c r="VMJ1" s="87"/>
      <c r="VMK1" s="87"/>
      <c r="VML1" s="87"/>
      <c r="VMM1" s="87"/>
      <c r="VMN1" s="87"/>
      <c r="VMO1" s="87"/>
      <c r="VMP1" s="87"/>
      <c r="VMQ1" s="87"/>
      <c r="VMR1" s="87"/>
      <c r="VMS1" s="87"/>
      <c r="VMT1" s="87"/>
      <c r="VMU1" s="87"/>
      <c r="VMV1" s="87"/>
      <c r="VMW1" s="87"/>
      <c r="VMX1" s="87"/>
      <c r="VMY1" s="87"/>
      <c r="VMZ1" s="87"/>
      <c r="VNA1" s="87"/>
      <c r="VNB1" s="87"/>
      <c r="VNC1" s="87"/>
      <c r="VND1" s="87"/>
      <c r="VNE1" s="87"/>
      <c r="VNF1" s="87"/>
      <c r="VNG1" s="87"/>
      <c r="VNH1" s="87"/>
      <c r="VNI1" s="87"/>
      <c r="VNJ1" s="87"/>
      <c r="VNK1" s="87"/>
      <c r="VNL1" s="87"/>
      <c r="VNM1" s="87"/>
      <c r="VNN1" s="87"/>
      <c r="VNO1" s="87"/>
      <c r="VNP1" s="87"/>
      <c r="VNQ1" s="87"/>
      <c r="VNR1" s="87"/>
      <c r="VNS1" s="87"/>
      <c r="VNT1" s="87"/>
      <c r="VNU1" s="87"/>
      <c r="VNV1" s="87"/>
      <c r="VNW1" s="87"/>
      <c r="VNX1" s="87"/>
      <c r="VNY1" s="87"/>
      <c r="VNZ1" s="87"/>
      <c r="VOA1" s="87"/>
      <c r="VOB1" s="87"/>
      <c r="VOC1" s="87"/>
      <c r="VOD1" s="87"/>
      <c r="VOE1" s="87"/>
      <c r="VOF1" s="87"/>
      <c r="VOG1" s="87"/>
      <c r="VOH1" s="87"/>
      <c r="VOI1" s="87"/>
      <c r="VOJ1" s="87"/>
      <c r="VOK1" s="87"/>
      <c r="VOL1" s="87"/>
      <c r="VOM1" s="87"/>
      <c r="VON1" s="87"/>
      <c r="VOO1" s="87"/>
      <c r="VOP1" s="87"/>
      <c r="VOQ1" s="87"/>
      <c r="VOR1" s="87"/>
      <c r="VOS1" s="87"/>
      <c r="VOT1" s="87"/>
      <c r="VOU1" s="87"/>
      <c r="VOV1" s="87"/>
      <c r="VOW1" s="87"/>
      <c r="VOX1" s="87"/>
      <c r="VOY1" s="87"/>
      <c r="VOZ1" s="87"/>
      <c r="VPA1" s="87"/>
      <c r="VPB1" s="87"/>
      <c r="VPC1" s="87"/>
      <c r="VPD1" s="87"/>
      <c r="VPE1" s="87"/>
      <c r="VPF1" s="87"/>
      <c r="VPG1" s="87"/>
      <c r="VPH1" s="87"/>
      <c r="VPI1" s="87"/>
      <c r="VPJ1" s="87"/>
      <c r="VPK1" s="87"/>
      <c r="VPL1" s="87"/>
      <c r="VPM1" s="87"/>
      <c r="VPN1" s="87"/>
      <c r="VPO1" s="87"/>
      <c r="VPP1" s="87"/>
      <c r="VPQ1" s="87"/>
      <c r="VPR1" s="87"/>
      <c r="VPS1" s="87"/>
      <c r="VPT1" s="87"/>
      <c r="VPU1" s="87"/>
      <c r="VPV1" s="87"/>
      <c r="VPW1" s="87"/>
      <c r="VPX1" s="87"/>
      <c r="VPY1" s="87"/>
      <c r="VPZ1" s="87"/>
      <c r="VQA1" s="87"/>
      <c r="VQB1" s="87"/>
      <c r="VQC1" s="87"/>
      <c r="VQD1" s="87"/>
      <c r="VQE1" s="87"/>
      <c r="VQF1" s="87"/>
      <c r="VQG1" s="87"/>
      <c r="VQH1" s="87"/>
      <c r="VQI1" s="87"/>
      <c r="VQJ1" s="87"/>
      <c r="VQK1" s="87"/>
      <c r="VQL1" s="87"/>
      <c r="VQM1" s="87"/>
      <c r="VQN1" s="87"/>
      <c r="VQO1" s="87"/>
      <c r="VQP1" s="87"/>
      <c r="VQQ1" s="87"/>
      <c r="VQR1" s="87"/>
      <c r="VQS1" s="87"/>
      <c r="VQT1" s="87"/>
      <c r="VQU1" s="87"/>
      <c r="VQV1" s="87"/>
      <c r="VQW1" s="87"/>
      <c r="VQX1" s="87"/>
      <c r="VQY1" s="87"/>
      <c r="VQZ1" s="87"/>
      <c r="VRA1" s="87"/>
      <c r="VRB1" s="87"/>
      <c r="VRC1" s="87"/>
      <c r="VRD1" s="87"/>
      <c r="VRE1" s="87"/>
      <c r="VRF1" s="87"/>
      <c r="VRG1" s="87"/>
      <c r="VRH1" s="87"/>
      <c r="VRI1" s="87"/>
      <c r="VRJ1" s="87"/>
      <c r="VRK1" s="87"/>
      <c r="VRL1" s="87"/>
      <c r="VRM1" s="87"/>
      <c r="VRN1" s="87"/>
      <c r="VRO1" s="87"/>
      <c r="VRP1" s="87"/>
      <c r="VRQ1" s="87"/>
      <c r="VRR1" s="87"/>
      <c r="VRS1" s="87"/>
      <c r="VRT1" s="87"/>
      <c r="VRU1" s="87"/>
      <c r="VRV1" s="87"/>
      <c r="VRW1" s="87"/>
      <c r="VRX1" s="87"/>
      <c r="VRY1" s="87"/>
      <c r="VRZ1" s="87"/>
      <c r="VSA1" s="87"/>
      <c r="VSB1" s="87"/>
      <c r="VSC1" s="87"/>
      <c r="VSD1" s="87"/>
      <c r="VSE1" s="87"/>
      <c r="VSF1" s="87"/>
      <c r="VSG1" s="87"/>
      <c r="VSH1" s="87"/>
      <c r="VSI1" s="87"/>
      <c r="VSJ1" s="87"/>
      <c r="VSK1" s="87"/>
      <c r="VSL1" s="87"/>
      <c r="VSM1" s="87"/>
      <c r="VSN1" s="87"/>
      <c r="VSO1" s="87"/>
      <c r="VSP1" s="87"/>
      <c r="VSQ1" s="87"/>
      <c r="VSR1" s="87"/>
      <c r="VSS1" s="87"/>
      <c r="VST1" s="87"/>
      <c r="VSU1" s="87"/>
      <c r="VSV1" s="87"/>
      <c r="VSW1" s="87"/>
      <c r="VSX1" s="87"/>
      <c r="VSY1" s="87"/>
      <c r="VSZ1" s="87"/>
      <c r="VTA1" s="87"/>
      <c r="VTB1" s="87"/>
      <c r="VTC1" s="87"/>
      <c r="VTD1" s="87"/>
      <c r="VTE1" s="87"/>
      <c r="VTF1" s="87"/>
      <c r="VTG1" s="87"/>
      <c r="VTH1" s="87"/>
      <c r="VTI1" s="87"/>
      <c r="VTJ1" s="87"/>
      <c r="VTK1" s="87"/>
      <c r="VTL1" s="87"/>
      <c r="VTM1" s="87"/>
      <c r="VTN1" s="87"/>
      <c r="VTO1" s="87"/>
      <c r="VTP1" s="87"/>
      <c r="VTQ1" s="87"/>
      <c r="VTR1" s="87"/>
      <c r="VTS1" s="87"/>
      <c r="VTT1" s="87"/>
      <c r="VTU1" s="87"/>
      <c r="VTV1" s="87"/>
      <c r="VTW1" s="87"/>
      <c r="VTX1" s="87"/>
      <c r="VTY1" s="87"/>
      <c r="VTZ1" s="87"/>
      <c r="VUA1" s="87"/>
      <c r="VUB1" s="87"/>
      <c r="VUC1" s="87"/>
      <c r="VUD1" s="87"/>
      <c r="VUE1" s="87"/>
      <c r="VUF1" s="87"/>
      <c r="VUG1" s="87"/>
      <c r="VUH1" s="87"/>
      <c r="VUI1" s="87"/>
      <c r="VUJ1" s="87"/>
      <c r="VUK1" s="87"/>
      <c r="VUL1" s="87"/>
      <c r="VUM1" s="87"/>
      <c r="VUN1" s="87"/>
      <c r="VUO1" s="87"/>
      <c r="VUP1" s="87"/>
      <c r="VUQ1" s="87"/>
      <c r="VUR1" s="87"/>
      <c r="VUS1" s="87"/>
      <c r="VUT1" s="87"/>
      <c r="VUU1" s="87"/>
      <c r="VUV1" s="87"/>
      <c r="VUW1" s="87"/>
      <c r="VUX1" s="87"/>
      <c r="VUY1" s="87"/>
      <c r="VUZ1" s="87"/>
      <c r="VVA1" s="87"/>
      <c r="VVB1" s="87"/>
      <c r="VVC1" s="87"/>
      <c r="VVD1" s="87"/>
      <c r="VVE1" s="87"/>
      <c r="VVF1" s="87"/>
      <c r="VVG1" s="87"/>
      <c r="VVH1" s="87"/>
      <c r="VVI1" s="87"/>
      <c r="VVJ1" s="87"/>
      <c r="VVK1" s="87"/>
      <c r="VVL1" s="87"/>
      <c r="VVM1" s="87"/>
      <c r="VVN1" s="87"/>
      <c r="VVO1" s="87"/>
      <c r="VVP1" s="87"/>
      <c r="VVQ1" s="87"/>
      <c r="VVR1" s="87"/>
      <c r="VVS1" s="87"/>
      <c r="VVT1" s="87"/>
      <c r="VVU1" s="87"/>
      <c r="VVV1" s="87"/>
      <c r="VVW1" s="87"/>
      <c r="VVX1" s="87"/>
      <c r="VVY1" s="87"/>
      <c r="VVZ1" s="87"/>
      <c r="VWA1" s="87"/>
      <c r="VWB1" s="87"/>
      <c r="VWC1" s="87"/>
      <c r="VWD1" s="87"/>
      <c r="VWE1" s="87"/>
      <c r="VWF1" s="87"/>
      <c r="VWG1" s="87"/>
      <c r="VWH1" s="87"/>
      <c r="VWI1" s="87"/>
      <c r="VWJ1" s="87"/>
      <c r="VWK1" s="87"/>
      <c r="VWL1" s="87"/>
      <c r="VWM1" s="87"/>
      <c r="VWN1" s="87"/>
      <c r="VWO1" s="87"/>
      <c r="VWP1" s="87"/>
      <c r="VWQ1" s="87"/>
      <c r="VWR1" s="87"/>
      <c r="VWS1" s="87"/>
      <c r="VWT1" s="87"/>
      <c r="VWU1" s="87"/>
      <c r="VWV1" s="87"/>
      <c r="VWW1" s="87"/>
      <c r="VWX1" s="87"/>
      <c r="VWY1" s="87"/>
      <c r="VWZ1" s="87"/>
      <c r="VXA1" s="87"/>
      <c r="VXB1" s="87"/>
      <c r="VXC1" s="87"/>
      <c r="VXD1" s="87"/>
      <c r="VXE1" s="87"/>
      <c r="VXF1" s="87"/>
      <c r="VXG1" s="87"/>
      <c r="VXH1" s="87"/>
      <c r="VXI1" s="87"/>
      <c r="VXJ1" s="87"/>
      <c r="VXK1" s="87"/>
      <c r="VXL1" s="87"/>
      <c r="VXM1" s="87"/>
      <c r="VXN1" s="87"/>
      <c r="VXO1" s="87"/>
      <c r="VXP1" s="87"/>
      <c r="VXQ1" s="87"/>
      <c r="VXR1" s="87"/>
      <c r="VXS1" s="87"/>
      <c r="VXT1" s="87"/>
      <c r="VXU1" s="87"/>
      <c r="VXV1" s="87"/>
      <c r="VXW1" s="87"/>
      <c r="VXX1" s="87"/>
      <c r="VXY1" s="87"/>
      <c r="VXZ1" s="87"/>
      <c r="VYA1" s="87"/>
      <c r="VYB1" s="87"/>
      <c r="VYC1" s="87"/>
      <c r="VYD1" s="87"/>
      <c r="VYE1" s="87"/>
      <c r="VYF1" s="87"/>
      <c r="VYG1" s="87"/>
      <c r="VYH1" s="87"/>
      <c r="VYI1" s="87"/>
      <c r="VYJ1" s="87"/>
      <c r="VYK1" s="87"/>
      <c r="VYL1" s="87"/>
      <c r="VYM1" s="87"/>
      <c r="VYN1" s="87"/>
      <c r="VYO1" s="87"/>
      <c r="VYP1" s="87"/>
      <c r="VYQ1" s="87"/>
      <c r="VYR1" s="87"/>
      <c r="VYS1" s="87"/>
      <c r="VYT1" s="87"/>
      <c r="VYU1" s="87"/>
      <c r="VYV1" s="87"/>
      <c r="VYW1" s="87"/>
      <c r="VYX1" s="87"/>
      <c r="VYY1" s="87"/>
      <c r="VYZ1" s="87"/>
      <c r="VZA1" s="87"/>
      <c r="VZB1" s="87"/>
      <c r="VZC1" s="87"/>
      <c r="VZD1" s="87"/>
      <c r="VZE1" s="87"/>
      <c r="VZF1" s="87"/>
      <c r="VZG1" s="87"/>
      <c r="VZH1" s="87"/>
      <c r="VZI1" s="87"/>
      <c r="VZJ1" s="87"/>
      <c r="VZK1" s="87"/>
      <c r="VZL1" s="87"/>
      <c r="VZM1" s="87"/>
      <c r="VZN1" s="87"/>
      <c r="VZO1" s="87"/>
      <c r="VZP1" s="87"/>
      <c r="VZQ1" s="87"/>
      <c r="VZR1" s="87"/>
      <c r="VZS1" s="87"/>
      <c r="VZT1" s="87"/>
      <c r="VZU1" s="87"/>
      <c r="VZV1" s="87"/>
      <c r="VZW1" s="87"/>
      <c r="VZX1" s="87"/>
      <c r="VZY1" s="87"/>
      <c r="VZZ1" s="87"/>
      <c r="WAA1" s="87"/>
      <c r="WAB1" s="87"/>
      <c r="WAC1" s="87"/>
      <c r="WAD1" s="87"/>
      <c r="WAE1" s="87"/>
      <c r="WAF1" s="87"/>
      <c r="WAG1" s="87"/>
      <c r="WAH1" s="87"/>
      <c r="WAI1" s="87"/>
      <c r="WAJ1" s="87"/>
      <c r="WAK1" s="87"/>
      <c r="WAL1" s="87"/>
      <c r="WAM1" s="87"/>
      <c r="WAN1" s="87"/>
      <c r="WAO1" s="87"/>
      <c r="WAP1" s="87"/>
      <c r="WAQ1" s="87"/>
      <c r="WAR1" s="87"/>
      <c r="WAS1" s="87"/>
      <c r="WAT1" s="87"/>
      <c r="WAU1" s="87"/>
      <c r="WAV1" s="87"/>
      <c r="WAW1" s="87"/>
      <c r="WAX1" s="87"/>
      <c r="WAY1" s="87"/>
      <c r="WAZ1" s="87"/>
      <c r="WBA1" s="87"/>
      <c r="WBB1" s="87"/>
      <c r="WBC1" s="87"/>
      <c r="WBD1" s="87"/>
      <c r="WBE1" s="87"/>
      <c r="WBF1" s="87"/>
      <c r="WBG1" s="87"/>
      <c r="WBH1" s="87"/>
      <c r="WBI1" s="87"/>
      <c r="WBJ1" s="87"/>
      <c r="WBK1" s="87"/>
      <c r="WBL1" s="87"/>
      <c r="WBM1" s="87"/>
      <c r="WBN1" s="87"/>
      <c r="WBO1" s="87"/>
      <c r="WBP1" s="87"/>
      <c r="WBQ1" s="87"/>
      <c r="WBR1" s="87"/>
      <c r="WBS1" s="87"/>
      <c r="WBT1" s="87"/>
      <c r="WBU1" s="87"/>
      <c r="WBV1" s="87"/>
      <c r="WBW1" s="87"/>
      <c r="WBX1" s="87"/>
      <c r="WBY1" s="87"/>
      <c r="WBZ1" s="87"/>
      <c r="WCA1" s="87"/>
      <c r="WCB1" s="87"/>
      <c r="WCC1" s="87"/>
      <c r="WCD1" s="87"/>
      <c r="WCE1" s="87"/>
      <c r="WCF1" s="87"/>
      <c r="WCG1" s="87"/>
      <c r="WCH1" s="87"/>
      <c r="WCI1" s="87"/>
      <c r="WCJ1" s="87"/>
      <c r="WCK1" s="87"/>
      <c r="WCL1" s="87"/>
      <c r="WCM1" s="87"/>
      <c r="WCN1" s="87"/>
      <c r="WCO1" s="87"/>
      <c r="WCP1" s="87"/>
      <c r="WCQ1" s="87"/>
      <c r="WCR1" s="87"/>
      <c r="WCS1" s="87"/>
      <c r="WCT1" s="87"/>
      <c r="WCU1" s="87"/>
      <c r="WCV1" s="87"/>
      <c r="WCW1" s="87"/>
      <c r="WCX1" s="87"/>
      <c r="WCY1" s="87"/>
      <c r="WCZ1" s="87"/>
      <c r="WDA1" s="87"/>
      <c r="WDB1" s="87"/>
      <c r="WDC1" s="87"/>
      <c r="WDD1" s="87"/>
      <c r="WDE1" s="87"/>
      <c r="WDF1" s="87"/>
      <c r="WDG1" s="87"/>
      <c r="WDH1" s="87"/>
      <c r="WDI1" s="87"/>
      <c r="WDJ1" s="87"/>
      <c r="WDK1" s="87"/>
      <c r="WDL1" s="87"/>
      <c r="WDM1" s="87"/>
      <c r="WDN1" s="87"/>
      <c r="WDO1" s="87"/>
      <c r="WDP1" s="87"/>
      <c r="WDQ1" s="87"/>
      <c r="WDR1" s="87"/>
      <c r="WDS1" s="87"/>
      <c r="WDT1" s="87"/>
      <c r="WDU1" s="87"/>
      <c r="WDV1" s="87"/>
      <c r="WDW1" s="87"/>
      <c r="WDX1" s="87"/>
      <c r="WDY1" s="87"/>
      <c r="WDZ1" s="87"/>
      <c r="WEA1" s="87"/>
      <c r="WEB1" s="87"/>
      <c r="WEC1" s="87"/>
      <c r="WED1" s="87"/>
      <c r="WEE1" s="87"/>
      <c r="WEF1" s="87"/>
      <c r="WEG1" s="87"/>
      <c r="WEH1" s="87"/>
      <c r="WEI1" s="87"/>
      <c r="WEJ1" s="87"/>
      <c r="WEK1" s="87"/>
      <c r="WEL1" s="87"/>
      <c r="WEM1" s="87"/>
      <c r="WEN1" s="87"/>
      <c r="WEO1" s="87"/>
      <c r="WEP1" s="87"/>
      <c r="WEQ1" s="87"/>
      <c r="WER1" s="87"/>
      <c r="WES1" s="87"/>
      <c r="WET1" s="87"/>
      <c r="WEU1" s="87"/>
      <c r="WEV1" s="87"/>
      <c r="WEW1" s="87"/>
      <c r="WEX1" s="87"/>
      <c r="WEY1" s="87"/>
      <c r="WEZ1" s="87"/>
      <c r="WFA1" s="87"/>
      <c r="WFB1" s="87"/>
      <c r="WFC1" s="87"/>
      <c r="WFD1" s="87"/>
      <c r="WFE1" s="87"/>
      <c r="WFF1" s="87"/>
      <c r="WFG1" s="87"/>
      <c r="WFH1" s="87"/>
      <c r="WFI1" s="87"/>
      <c r="WFJ1" s="87"/>
      <c r="WFK1" s="87"/>
      <c r="WFL1" s="87"/>
      <c r="WFM1" s="87"/>
      <c r="WFN1" s="87"/>
      <c r="WFO1" s="87"/>
      <c r="WFP1" s="87"/>
      <c r="WFQ1" s="87"/>
      <c r="WFR1" s="87"/>
      <c r="WFS1" s="87"/>
      <c r="WFT1" s="87"/>
      <c r="WFU1" s="87"/>
      <c r="WFV1" s="87"/>
      <c r="WFW1" s="87"/>
      <c r="WFX1" s="87"/>
      <c r="WFY1" s="87"/>
      <c r="WFZ1" s="87"/>
      <c r="WGA1" s="87"/>
      <c r="WGB1" s="87"/>
      <c r="WGC1" s="87"/>
      <c r="WGD1" s="87"/>
      <c r="WGE1" s="87"/>
      <c r="WGF1" s="87"/>
      <c r="WGG1" s="87"/>
      <c r="WGH1" s="87"/>
      <c r="WGI1" s="87"/>
      <c r="WGJ1" s="87"/>
      <c r="WGK1" s="87"/>
      <c r="WGL1" s="87"/>
      <c r="WGM1" s="87"/>
      <c r="WGN1" s="87"/>
      <c r="WGO1" s="87"/>
      <c r="WGP1" s="87"/>
      <c r="WGQ1" s="87"/>
      <c r="WGR1" s="87"/>
      <c r="WGS1" s="87"/>
      <c r="WGT1" s="87"/>
      <c r="WGU1" s="87"/>
      <c r="WGV1" s="87"/>
      <c r="WGW1" s="87"/>
      <c r="WGX1" s="87"/>
      <c r="WGY1" s="87"/>
      <c r="WGZ1" s="87"/>
      <c r="WHA1" s="87"/>
      <c r="WHB1" s="87"/>
      <c r="WHC1" s="87"/>
      <c r="WHD1" s="87"/>
      <c r="WHE1" s="87"/>
      <c r="WHF1" s="87"/>
      <c r="WHG1" s="87"/>
      <c r="WHH1" s="87"/>
      <c r="WHI1" s="87"/>
      <c r="WHJ1" s="87"/>
      <c r="WHK1" s="87"/>
      <c r="WHL1" s="87"/>
      <c r="WHM1" s="87"/>
      <c r="WHN1" s="87"/>
      <c r="WHO1" s="87"/>
      <c r="WHP1" s="87"/>
      <c r="WHQ1" s="87"/>
      <c r="WHR1" s="87"/>
      <c r="WHS1" s="87"/>
      <c r="WHT1" s="87"/>
      <c r="WHU1" s="87"/>
      <c r="WHV1" s="87"/>
      <c r="WHW1" s="87"/>
      <c r="WHX1" s="87"/>
      <c r="WHY1" s="87"/>
      <c r="WHZ1" s="87"/>
      <c r="WIA1" s="87"/>
      <c r="WIB1" s="87"/>
      <c r="WIC1" s="87"/>
      <c r="WID1" s="87"/>
      <c r="WIE1" s="87"/>
      <c r="WIF1" s="87"/>
      <c r="WIG1" s="87"/>
      <c r="WIH1" s="87"/>
      <c r="WII1" s="87"/>
      <c r="WIJ1" s="87"/>
      <c r="WIK1" s="87"/>
      <c r="WIL1" s="87"/>
      <c r="WIM1" s="87"/>
      <c r="WIN1" s="87"/>
      <c r="WIO1" s="87"/>
      <c r="WIP1" s="87"/>
      <c r="WIQ1" s="87"/>
      <c r="WIR1" s="87"/>
      <c r="WIS1" s="87"/>
      <c r="WIT1" s="87"/>
      <c r="WIU1" s="87"/>
      <c r="WIV1" s="87"/>
      <c r="WIW1" s="87"/>
      <c r="WIX1" s="87"/>
      <c r="WIY1" s="87"/>
      <c r="WIZ1" s="87"/>
      <c r="WJA1" s="87"/>
      <c r="WJB1" s="87"/>
      <c r="WJC1" s="87"/>
      <c r="WJD1" s="87"/>
      <c r="WJE1" s="87"/>
      <c r="WJF1" s="87"/>
      <c r="WJG1" s="87"/>
      <c r="WJH1" s="87"/>
      <c r="WJI1" s="87"/>
      <c r="WJJ1" s="87"/>
      <c r="WJK1" s="87"/>
      <c r="WJL1" s="87"/>
      <c r="WJM1" s="87"/>
      <c r="WJN1" s="87"/>
      <c r="WJO1" s="87"/>
      <c r="WJP1" s="87"/>
      <c r="WJQ1" s="87"/>
      <c r="WJR1" s="87"/>
      <c r="WJS1" s="87"/>
      <c r="WJT1" s="87"/>
      <c r="WJU1" s="87"/>
      <c r="WJV1" s="87"/>
      <c r="WJW1" s="87"/>
      <c r="WJX1" s="87"/>
      <c r="WJY1" s="87"/>
      <c r="WJZ1" s="87"/>
      <c r="WKA1" s="87"/>
      <c r="WKB1" s="87"/>
      <c r="WKC1" s="87"/>
      <c r="WKD1" s="87"/>
      <c r="WKE1" s="87"/>
      <c r="WKF1" s="87"/>
      <c r="WKG1" s="87"/>
      <c r="WKH1" s="87"/>
      <c r="WKI1" s="87"/>
      <c r="WKJ1" s="87"/>
      <c r="WKK1" s="87"/>
      <c r="WKL1" s="87"/>
      <c r="WKM1" s="87"/>
      <c r="WKN1" s="87"/>
      <c r="WKO1" s="87"/>
      <c r="WKP1" s="87"/>
      <c r="WKQ1" s="87"/>
      <c r="WKR1" s="87"/>
      <c r="WKS1" s="87"/>
      <c r="WKT1" s="87"/>
      <c r="WKU1" s="87"/>
      <c r="WKV1" s="87"/>
      <c r="WKW1" s="87"/>
      <c r="WKX1" s="87"/>
      <c r="WKY1" s="87"/>
      <c r="WKZ1" s="87"/>
      <c r="WLA1" s="87"/>
      <c r="WLB1" s="87"/>
      <c r="WLC1" s="87"/>
      <c r="WLD1" s="87"/>
      <c r="WLE1" s="87"/>
      <c r="WLF1" s="87"/>
      <c r="WLG1" s="87"/>
      <c r="WLH1" s="87"/>
      <c r="WLI1" s="87"/>
      <c r="WLJ1" s="87"/>
      <c r="WLK1" s="87"/>
      <c r="WLL1" s="87"/>
      <c r="WLM1" s="87"/>
      <c r="WLN1" s="87"/>
      <c r="WLO1" s="87"/>
      <c r="WLP1" s="87"/>
      <c r="WLQ1" s="87"/>
      <c r="WLR1" s="87"/>
      <c r="WLS1" s="87"/>
      <c r="WLT1" s="87"/>
      <c r="WLU1" s="87"/>
      <c r="WLV1" s="87"/>
      <c r="WLW1" s="87"/>
      <c r="WLX1" s="87"/>
      <c r="WLY1" s="87"/>
      <c r="WLZ1" s="87"/>
      <c r="WMA1" s="87"/>
      <c r="WMB1" s="87"/>
      <c r="WMC1" s="87"/>
      <c r="WMD1" s="87"/>
      <c r="WME1" s="87"/>
      <c r="WMF1" s="87"/>
      <c r="WMG1" s="87"/>
      <c r="WMH1" s="87"/>
      <c r="WMI1" s="87"/>
      <c r="WMJ1" s="87"/>
      <c r="WMK1" s="87"/>
      <c r="WML1" s="87"/>
      <c r="WMM1" s="87"/>
      <c r="WMN1" s="87"/>
      <c r="WMO1" s="87"/>
      <c r="WMP1" s="87"/>
      <c r="WMQ1" s="87"/>
      <c r="WMR1" s="87"/>
      <c r="WMS1" s="87"/>
      <c r="WMT1" s="87"/>
      <c r="WMU1" s="87"/>
      <c r="WMV1" s="87"/>
      <c r="WMW1" s="87"/>
      <c r="WMX1" s="87"/>
      <c r="WMY1" s="87"/>
      <c r="WMZ1" s="87"/>
      <c r="WNA1" s="87"/>
      <c r="WNB1" s="87"/>
      <c r="WNC1" s="87"/>
      <c r="WND1" s="87"/>
      <c r="WNE1" s="87"/>
      <c r="WNF1" s="87"/>
      <c r="WNG1" s="87"/>
      <c r="WNH1" s="87"/>
      <c r="WNI1" s="87"/>
      <c r="WNJ1" s="87"/>
      <c r="WNK1" s="87"/>
      <c r="WNL1" s="87"/>
      <c r="WNM1" s="87"/>
      <c r="WNN1" s="87"/>
      <c r="WNO1" s="87"/>
      <c r="WNP1" s="87"/>
      <c r="WNQ1" s="87"/>
      <c r="WNR1" s="87"/>
      <c r="WNS1" s="87"/>
      <c r="WNT1" s="87"/>
      <c r="WNU1" s="87"/>
      <c r="WNV1" s="87"/>
      <c r="WNW1" s="87"/>
      <c r="WNX1" s="87"/>
      <c r="WNY1" s="87"/>
      <c r="WNZ1" s="87"/>
      <c r="WOA1" s="87"/>
      <c r="WOB1" s="87"/>
      <c r="WOC1" s="87"/>
      <c r="WOD1" s="87"/>
      <c r="WOE1" s="87"/>
      <c r="WOF1" s="87"/>
      <c r="WOG1" s="87"/>
      <c r="WOH1" s="87"/>
      <c r="WOI1" s="87"/>
      <c r="WOJ1" s="87"/>
      <c r="WOK1" s="87"/>
      <c r="WOL1" s="87"/>
      <c r="WOM1" s="87"/>
      <c r="WON1" s="87"/>
      <c r="WOO1" s="87"/>
      <c r="WOP1" s="87"/>
      <c r="WOQ1" s="87"/>
      <c r="WOR1" s="87"/>
      <c r="WOS1" s="87"/>
      <c r="WOT1" s="87"/>
      <c r="WOU1" s="87"/>
      <c r="WOV1" s="87"/>
      <c r="WOW1" s="87"/>
      <c r="WOX1" s="87"/>
      <c r="WOY1" s="87"/>
      <c r="WOZ1" s="87"/>
      <c r="WPA1" s="87"/>
      <c r="WPB1" s="87"/>
      <c r="WPC1" s="87"/>
      <c r="WPD1" s="87"/>
      <c r="WPE1" s="87"/>
      <c r="WPF1" s="87"/>
      <c r="WPG1" s="87"/>
      <c r="WPH1" s="87"/>
      <c r="WPI1" s="87"/>
      <c r="WPJ1" s="87"/>
      <c r="WPK1" s="87"/>
      <c r="WPL1" s="87"/>
      <c r="WPM1" s="87"/>
      <c r="WPN1" s="87"/>
      <c r="WPO1" s="87"/>
      <c r="WPP1" s="87"/>
      <c r="WPQ1" s="87"/>
      <c r="WPR1" s="87"/>
      <c r="WPS1" s="87"/>
      <c r="WPT1" s="87"/>
      <c r="WPU1" s="87"/>
      <c r="WPV1" s="87"/>
      <c r="WPW1" s="87"/>
      <c r="WPX1" s="87"/>
      <c r="WPY1" s="87"/>
      <c r="WPZ1" s="87"/>
      <c r="WQA1" s="87"/>
      <c r="WQB1" s="87"/>
      <c r="WQC1" s="87"/>
      <c r="WQD1" s="87"/>
      <c r="WQE1" s="87"/>
      <c r="WQF1" s="87"/>
      <c r="WQG1" s="87"/>
      <c r="WQH1" s="87"/>
      <c r="WQI1" s="87"/>
      <c r="WQJ1" s="87"/>
      <c r="WQK1" s="87"/>
      <c r="WQL1" s="87"/>
      <c r="WQM1" s="87"/>
      <c r="WQN1" s="87"/>
      <c r="WQO1" s="87"/>
      <c r="WQP1" s="87"/>
      <c r="WQQ1" s="87"/>
      <c r="WQR1" s="87"/>
      <c r="WQS1" s="87"/>
      <c r="WQT1" s="87"/>
      <c r="WQU1" s="87"/>
      <c r="WQV1" s="87"/>
      <c r="WQW1" s="87"/>
      <c r="WQX1" s="87"/>
      <c r="WQY1" s="87"/>
      <c r="WQZ1" s="87"/>
      <c r="WRA1" s="87"/>
      <c r="WRB1" s="87"/>
      <c r="WRC1" s="87"/>
      <c r="WRD1" s="87"/>
      <c r="WRE1" s="87"/>
      <c r="WRF1" s="87"/>
      <c r="WRG1" s="87"/>
      <c r="WRH1" s="87"/>
      <c r="WRI1" s="87"/>
      <c r="WRJ1" s="87"/>
      <c r="WRK1" s="87"/>
      <c r="WRL1" s="87"/>
      <c r="WRM1" s="87"/>
      <c r="WRN1" s="87"/>
      <c r="WRO1" s="87"/>
      <c r="WRP1" s="87"/>
      <c r="WRQ1" s="87"/>
      <c r="WRR1" s="87"/>
      <c r="WRS1" s="87"/>
      <c r="WRT1" s="87"/>
      <c r="WRU1" s="87"/>
      <c r="WRV1" s="87"/>
      <c r="WRW1" s="87"/>
      <c r="WRX1" s="87"/>
      <c r="WRY1" s="87"/>
      <c r="WRZ1" s="87"/>
      <c r="WSA1" s="87"/>
      <c r="WSB1" s="87"/>
      <c r="WSC1" s="87"/>
      <c r="WSD1" s="87"/>
      <c r="WSE1" s="87"/>
      <c r="WSF1" s="87"/>
      <c r="WSG1" s="87"/>
      <c r="WSH1" s="87"/>
      <c r="WSI1" s="87"/>
      <c r="WSJ1" s="87"/>
      <c r="WSK1" s="87"/>
      <c r="WSL1" s="87"/>
      <c r="WSM1" s="87"/>
      <c r="WSN1" s="87"/>
      <c r="WSO1" s="87"/>
      <c r="WSP1" s="87"/>
      <c r="WSQ1" s="87"/>
      <c r="WSR1" s="87"/>
      <c r="WSS1" s="87"/>
      <c r="WST1" s="87"/>
      <c r="WSU1" s="87"/>
      <c r="WSV1" s="87"/>
      <c r="WSW1" s="87"/>
      <c r="WSX1" s="87"/>
      <c r="WSY1" s="87"/>
      <c r="WSZ1" s="87"/>
      <c r="WTA1" s="87"/>
      <c r="WTB1" s="87"/>
      <c r="WTC1" s="87"/>
      <c r="WTD1" s="87"/>
      <c r="WTE1" s="87"/>
      <c r="WTF1" s="87"/>
      <c r="WTG1" s="87"/>
      <c r="WTH1" s="87"/>
      <c r="WTI1" s="87"/>
      <c r="WTJ1" s="87"/>
      <c r="WTK1" s="87"/>
      <c r="WTL1" s="87"/>
      <c r="WTM1" s="87"/>
      <c r="WTN1" s="87"/>
      <c r="WTO1" s="87"/>
      <c r="WTP1" s="87"/>
      <c r="WTQ1" s="87"/>
      <c r="WTR1" s="87"/>
      <c r="WTS1" s="87"/>
      <c r="WTT1" s="87"/>
      <c r="WTU1" s="87"/>
      <c r="WTV1" s="87"/>
      <c r="WTW1" s="87"/>
      <c r="WTX1" s="87"/>
      <c r="WTY1" s="87"/>
      <c r="WTZ1" s="87"/>
      <c r="WUA1" s="87"/>
      <c r="WUB1" s="87"/>
      <c r="WUC1" s="87"/>
      <c r="WUD1" s="87"/>
      <c r="WUE1" s="87"/>
      <c r="WUF1" s="87"/>
      <c r="WUG1" s="87"/>
      <c r="WUH1" s="87"/>
      <c r="WUI1" s="87"/>
      <c r="WUJ1" s="87"/>
      <c r="WUK1" s="87"/>
      <c r="WUL1" s="87"/>
      <c r="WUM1" s="87"/>
      <c r="WUN1" s="87"/>
      <c r="WUO1" s="87"/>
      <c r="WUP1" s="87"/>
      <c r="WUQ1" s="87"/>
      <c r="WUR1" s="87"/>
      <c r="WUS1" s="87"/>
      <c r="WUT1" s="87"/>
      <c r="WUU1" s="87"/>
      <c r="WUV1" s="87"/>
      <c r="WUW1" s="87"/>
      <c r="WUX1" s="87"/>
      <c r="WUY1" s="87"/>
      <c r="WUZ1" s="87"/>
      <c r="WVA1" s="87"/>
      <c r="WVB1" s="87"/>
      <c r="WVC1" s="87"/>
      <c r="WVD1" s="87"/>
      <c r="WVE1" s="87"/>
      <c r="WVF1" s="87"/>
      <c r="WVG1" s="87"/>
      <c r="WVH1" s="87"/>
      <c r="WVI1" s="87"/>
      <c r="WVJ1" s="87"/>
      <c r="WVK1" s="87"/>
      <c r="WVL1" s="87"/>
      <c r="WVM1" s="87"/>
      <c r="WVN1" s="87"/>
      <c r="WVO1" s="87"/>
      <c r="WVP1" s="87"/>
      <c r="WVQ1" s="87"/>
      <c r="WVR1" s="87"/>
      <c r="WVS1" s="87"/>
      <c r="WVT1" s="87"/>
      <c r="WVU1" s="87"/>
      <c r="WVV1" s="87"/>
      <c r="WVW1" s="87"/>
      <c r="WVX1" s="87"/>
      <c r="WVY1" s="87"/>
      <c r="WVZ1" s="87"/>
      <c r="WWA1" s="87"/>
      <c r="WWB1" s="87"/>
      <c r="WWC1" s="87"/>
      <c r="WWD1" s="87"/>
      <c r="WWE1" s="87"/>
      <c r="WWF1" s="87"/>
      <c r="WWG1" s="87"/>
      <c r="WWH1" s="87"/>
      <c r="WWI1" s="87"/>
      <c r="WWJ1" s="87"/>
      <c r="WWK1" s="87"/>
      <c r="WWL1" s="87"/>
      <c r="WWM1" s="87"/>
      <c r="WWN1" s="87"/>
      <c r="WWO1" s="87"/>
      <c r="WWP1" s="87"/>
      <c r="WWQ1" s="87"/>
      <c r="WWR1" s="87"/>
      <c r="WWS1" s="87"/>
      <c r="WWT1" s="87"/>
      <c r="WWU1" s="87"/>
      <c r="WWV1" s="87"/>
      <c r="WWW1" s="87"/>
      <c r="WWX1" s="87"/>
      <c r="WWY1" s="87"/>
      <c r="WWZ1" s="87"/>
      <c r="WXA1" s="87"/>
      <c r="WXB1" s="87"/>
      <c r="WXC1" s="87"/>
      <c r="WXD1" s="87"/>
      <c r="WXE1" s="87"/>
      <c r="WXF1" s="87"/>
      <c r="WXG1" s="87"/>
      <c r="WXH1" s="87"/>
      <c r="WXI1" s="87"/>
      <c r="WXJ1" s="87"/>
      <c r="WXK1" s="87"/>
      <c r="WXL1" s="87"/>
      <c r="WXM1" s="87"/>
      <c r="WXN1" s="87"/>
      <c r="WXO1" s="87"/>
      <c r="WXP1" s="87"/>
      <c r="WXQ1" s="87"/>
      <c r="WXR1" s="87"/>
      <c r="WXS1" s="87"/>
      <c r="WXT1" s="87"/>
      <c r="WXU1" s="87"/>
      <c r="WXV1" s="87"/>
      <c r="WXW1" s="87"/>
      <c r="WXX1" s="87"/>
      <c r="WXY1" s="87"/>
      <c r="WXZ1" s="87"/>
      <c r="WYA1" s="87"/>
      <c r="WYB1" s="87"/>
      <c r="WYC1" s="87"/>
      <c r="WYD1" s="87"/>
      <c r="WYE1" s="87"/>
      <c r="WYF1" s="87"/>
      <c r="WYG1" s="87"/>
      <c r="WYH1" s="87"/>
      <c r="WYI1" s="87"/>
      <c r="WYJ1" s="87"/>
      <c r="WYK1" s="87"/>
      <c r="WYL1" s="87"/>
      <c r="WYM1" s="87"/>
      <c r="WYN1" s="87"/>
      <c r="WYO1" s="87"/>
      <c r="WYP1" s="87"/>
      <c r="WYQ1" s="87"/>
      <c r="WYR1" s="87"/>
      <c r="WYS1" s="87"/>
      <c r="WYT1" s="87"/>
      <c r="WYU1" s="87"/>
      <c r="WYV1" s="87"/>
      <c r="WYW1" s="87"/>
      <c r="WYX1" s="87"/>
      <c r="WYY1" s="87"/>
      <c r="WYZ1" s="87"/>
      <c r="WZA1" s="87"/>
      <c r="WZB1" s="87"/>
      <c r="WZC1" s="87"/>
      <c r="WZD1" s="87"/>
      <c r="WZE1" s="87"/>
      <c r="WZF1" s="87"/>
      <c r="WZG1" s="87"/>
      <c r="WZH1" s="87"/>
      <c r="WZI1" s="87"/>
      <c r="WZJ1" s="87"/>
      <c r="WZK1" s="87"/>
      <c r="WZL1" s="87"/>
      <c r="WZM1" s="87"/>
      <c r="WZN1" s="87"/>
      <c r="WZO1" s="87"/>
      <c r="WZP1" s="87"/>
      <c r="WZQ1" s="87"/>
      <c r="WZR1" s="87"/>
      <c r="WZS1" s="87"/>
      <c r="WZT1" s="87"/>
      <c r="WZU1" s="87"/>
      <c r="WZV1" s="87"/>
      <c r="WZW1" s="87"/>
      <c r="WZX1" s="87"/>
      <c r="WZY1" s="87"/>
      <c r="WZZ1" s="87"/>
      <c r="XAA1" s="87"/>
      <c r="XAB1" s="87"/>
      <c r="XAC1" s="87"/>
      <c r="XAD1" s="87"/>
      <c r="XAE1" s="87"/>
      <c r="XAF1" s="87"/>
      <c r="XAG1" s="87"/>
      <c r="XAH1" s="87"/>
      <c r="XAI1" s="87"/>
      <c r="XAJ1" s="87"/>
      <c r="XAK1" s="87"/>
      <c r="XAL1" s="87"/>
      <c r="XAM1" s="87"/>
      <c r="XAN1" s="87"/>
      <c r="XAO1" s="87"/>
      <c r="XAP1" s="87"/>
      <c r="XAQ1" s="87"/>
      <c r="XAR1" s="87"/>
      <c r="XAS1" s="87"/>
      <c r="XAT1" s="87"/>
      <c r="XAU1" s="87"/>
      <c r="XAV1" s="87"/>
      <c r="XAW1" s="87"/>
      <c r="XAX1" s="87"/>
      <c r="XAY1" s="87"/>
      <c r="XAZ1" s="87"/>
      <c r="XBA1" s="87"/>
      <c r="XBB1" s="87"/>
      <c r="XBC1" s="87"/>
      <c r="XBD1" s="87"/>
      <c r="XBE1" s="87"/>
      <c r="XBF1" s="87"/>
      <c r="XBG1" s="87"/>
      <c r="XBH1" s="87"/>
      <c r="XBI1" s="87"/>
      <c r="XBJ1" s="87"/>
      <c r="XBK1" s="87"/>
      <c r="XBL1" s="87"/>
      <c r="XBM1" s="87"/>
      <c r="XBN1" s="87"/>
      <c r="XBO1" s="87"/>
      <c r="XBP1" s="87"/>
      <c r="XBQ1" s="87"/>
      <c r="XBR1" s="87"/>
      <c r="XBS1" s="87"/>
      <c r="XBT1" s="87"/>
      <c r="XBU1" s="87"/>
      <c r="XBV1" s="87"/>
      <c r="XBW1" s="87"/>
      <c r="XBX1" s="87"/>
      <c r="XBY1" s="87"/>
      <c r="XBZ1" s="87"/>
      <c r="XCA1" s="87"/>
      <c r="XCB1" s="87"/>
      <c r="XCC1" s="87"/>
      <c r="XCD1" s="87"/>
      <c r="XCE1" s="87"/>
      <c r="XCF1" s="87"/>
      <c r="XCG1" s="87"/>
      <c r="XCH1" s="87"/>
      <c r="XCI1" s="87"/>
      <c r="XCJ1" s="87"/>
      <c r="XCK1" s="87"/>
      <c r="XCL1" s="87"/>
      <c r="XCM1" s="87"/>
      <c r="XCN1" s="87"/>
      <c r="XCO1" s="87"/>
      <c r="XCP1" s="87"/>
      <c r="XCQ1" s="87"/>
      <c r="XCR1" s="87"/>
      <c r="XCS1" s="87"/>
      <c r="XCT1" s="87"/>
      <c r="XCU1" s="87"/>
      <c r="XCV1" s="87"/>
      <c r="XCW1" s="87"/>
      <c r="XCX1" s="87"/>
      <c r="XCY1" s="87"/>
      <c r="XCZ1" s="87"/>
      <c r="XDA1" s="87"/>
      <c r="XDB1" s="87"/>
      <c r="XDC1" s="87"/>
      <c r="XDD1" s="87"/>
      <c r="XDE1" s="87"/>
      <c r="XDF1" s="87"/>
      <c r="XDG1" s="87"/>
      <c r="XDH1" s="87"/>
      <c r="XDI1" s="87"/>
      <c r="XDJ1" s="87"/>
      <c r="XDK1" s="87"/>
      <c r="XDL1" s="87"/>
      <c r="XDM1" s="87"/>
      <c r="XDN1" s="87"/>
      <c r="XDO1" s="87"/>
      <c r="XDP1" s="87"/>
      <c r="XDQ1" s="87"/>
      <c r="XDR1" s="87"/>
      <c r="XDS1" s="87"/>
      <c r="XDT1" s="87"/>
      <c r="XDU1" s="87"/>
      <c r="XDV1" s="87"/>
      <c r="XDW1" s="87"/>
      <c r="XDX1" s="87"/>
      <c r="XDY1" s="87"/>
      <c r="XDZ1" s="87"/>
      <c r="XEA1" s="87"/>
      <c r="XEB1" s="87"/>
      <c r="XEC1" s="87"/>
      <c r="XED1" s="87"/>
      <c r="XEE1" s="87"/>
      <c r="XEF1" s="87"/>
      <c r="XEG1" s="87"/>
      <c r="XEH1" s="87"/>
      <c r="XEI1" s="87"/>
      <c r="XEJ1" s="87"/>
      <c r="XEK1" s="87"/>
      <c r="XEL1" s="87"/>
      <c r="XEM1" s="87"/>
      <c r="XEN1" s="87"/>
      <c r="XEO1" s="87"/>
      <c r="XEP1" s="87"/>
      <c r="XEQ1" s="87"/>
      <c r="XER1" s="87"/>
      <c r="XES1" s="87"/>
      <c r="XET1" s="87"/>
      <c r="XEU1" s="87"/>
      <c r="XEV1" s="87"/>
      <c r="XEW1" s="87"/>
      <c r="XEX1" s="87"/>
      <c r="XEY1" s="87"/>
      <c r="XEZ1" s="87"/>
      <c r="XFA1" s="87"/>
      <c r="XFB1" s="87"/>
      <c r="XFC1" s="87"/>
      <c r="XFD1" s="87"/>
    </row>
    <row r="2" spans="1:16384" x14ac:dyDescent="0.25">
      <c r="A2" s="1" t="s">
        <v>17</v>
      </c>
      <c r="B2" s="3">
        <v>5009</v>
      </c>
      <c r="C2" s="3">
        <v>242660826</v>
      </c>
      <c r="D2" s="2">
        <v>213705258</v>
      </c>
      <c r="E2" s="3">
        <v>370847286.27081299</v>
      </c>
      <c r="F2" s="3">
        <v>42658296</v>
      </c>
      <c r="G2" s="3">
        <v>144588530.26610601</v>
      </c>
      <c r="H2" s="3">
        <v>208649022.769041</v>
      </c>
      <c r="I2" s="3">
        <v>17243.873023622498</v>
      </c>
      <c r="J2" s="2">
        <v>436354.35779919301</v>
      </c>
      <c r="K2" s="3">
        <v>4176.0539814160402</v>
      </c>
      <c r="L2" s="4">
        <v>10735.2962399199</v>
      </c>
      <c r="M2" s="3">
        <f>H2+(I2*3200)+(K2*72)+(L2*289)</f>
        <v>267232592.94463181</v>
      </c>
      <c r="N2" s="3">
        <f>H2+(I2*900)+(K2*25)+(L2*298)</f>
        <v>227472028.11933279</v>
      </c>
      <c r="O2" s="3">
        <v>5018044.89570894</v>
      </c>
      <c r="P2" s="3">
        <v>3060098.9108450301</v>
      </c>
      <c r="Q2" s="3">
        <v>189782.99112536901</v>
      </c>
      <c r="R2" s="3">
        <v>207671.9315908</v>
      </c>
      <c r="S2" s="3">
        <v>4716151.82586955</v>
      </c>
      <c r="T2" s="3">
        <v>62144797.512730204</v>
      </c>
      <c r="U2" s="3">
        <v>3015.4215728961999</v>
      </c>
      <c r="V2" s="3">
        <v>66864538.144261204</v>
      </c>
      <c r="W2" s="4">
        <v>14.3953350183568</v>
      </c>
      <c r="X2" s="4">
        <v>0.38702913791291799</v>
      </c>
      <c r="Y2" s="4">
        <v>0.67562164373542999</v>
      </c>
      <c r="Z2" s="57">
        <v>20.609358831084698</v>
      </c>
      <c r="AA2" s="58">
        <v>9.50904440801561</v>
      </c>
      <c r="AB2" s="59">
        <v>12.0516109987657</v>
      </c>
      <c r="AC2" s="57">
        <v>10.3312031727449</v>
      </c>
    </row>
    <row r="3" spans="1:16384" x14ac:dyDescent="0.25">
      <c r="A3" s="1" t="s">
        <v>15</v>
      </c>
      <c r="B3" s="3">
        <v>10650</v>
      </c>
      <c r="C3" s="3">
        <v>755492297</v>
      </c>
      <c r="D3" s="2">
        <v>416040067</v>
      </c>
      <c r="E3" s="3">
        <v>509517172.17427701</v>
      </c>
      <c r="F3" s="3">
        <v>87713040</v>
      </c>
      <c r="G3" s="3">
        <v>98980003.854806498</v>
      </c>
      <c r="H3" s="3">
        <v>173379251.922104</v>
      </c>
      <c r="I3" s="3">
        <v>12270.4610083357</v>
      </c>
      <c r="J3" s="2">
        <v>363231.28827661002</v>
      </c>
      <c r="K3" s="3">
        <v>3261.1774411245601</v>
      </c>
      <c r="L3" s="4">
        <v>8829.1909131333105</v>
      </c>
      <c r="M3" s="3">
        <f t="shared" ref="M3:M24" si="0">H3+(I3*3200)+(K3*72)+(L3*289)</f>
        <v>215431168.09843478</v>
      </c>
      <c r="N3" s="3">
        <f t="shared" ref="N3:N24" si="1">H3+(I3*900)+(K3*25)+(L3*298)</f>
        <v>187135295.15774795</v>
      </c>
      <c r="O3" s="3">
        <v>4236841.8343582796</v>
      </c>
      <c r="P3" s="3">
        <v>2595937.4642906999</v>
      </c>
      <c r="Q3" s="3">
        <v>150812.16487451299</v>
      </c>
      <c r="R3" s="3">
        <v>162842.613889717</v>
      </c>
      <c r="S3" s="3">
        <v>2832021.9857198498</v>
      </c>
      <c r="T3" s="3">
        <v>52760348.739677899</v>
      </c>
      <c r="U3" s="3">
        <v>82.172274658965094</v>
      </c>
      <c r="V3" s="3">
        <v>55593638.203602798</v>
      </c>
      <c r="W3" s="4">
        <v>11.4095025835898</v>
      </c>
      <c r="X3" s="4">
        <v>0.54811435766930305</v>
      </c>
      <c r="Y3" s="4">
        <v>0.80192035178510201</v>
      </c>
      <c r="Z3" s="57">
        <v>42.065750335144301</v>
      </c>
      <c r="AA3" s="58">
        <v>3.8227492743141198</v>
      </c>
      <c r="AB3" s="59">
        <v>4.6771142682031197</v>
      </c>
      <c r="AC3" s="57">
        <v>4.1055765998176499</v>
      </c>
    </row>
    <row r="4" spans="1:16384" x14ac:dyDescent="0.25">
      <c r="A4" s="1" t="s">
        <v>29</v>
      </c>
      <c r="B4" s="3">
        <v>6395</v>
      </c>
      <c r="C4" s="3">
        <v>446787913.65537602</v>
      </c>
      <c r="D4" s="2">
        <v>241711288</v>
      </c>
      <c r="E4" s="3">
        <v>205910550.66273901</v>
      </c>
      <c r="F4" s="3">
        <v>47001682</v>
      </c>
      <c r="G4" s="3">
        <v>55083162.490415603</v>
      </c>
      <c r="H4" s="3">
        <v>125128447.95861</v>
      </c>
      <c r="I4" s="3">
        <v>10231.648846346199</v>
      </c>
      <c r="J4" s="2">
        <v>220192.52923001599</v>
      </c>
      <c r="K4" s="3">
        <v>1910.38690851043</v>
      </c>
      <c r="L4" s="4">
        <v>6304.8406115541002</v>
      </c>
      <c r="M4" s="3">
        <f t="shared" si="0"/>
        <v>159829371.06106973</v>
      </c>
      <c r="N4" s="3">
        <f t="shared" si="1"/>
        <v>136263534.09527749</v>
      </c>
      <c r="O4" s="3">
        <v>2496822.8169172001</v>
      </c>
      <c r="P4" s="3">
        <v>1718866.7668633601</v>
      </c>
      <c r="Q4" s="3">
        <v>93982.298890831604</v>
      </c>
      <c r="R4" s="3">
        <v>95519.345425519903</v>
      </c>
      <c r="S4" s="3">
        <v>5252056.0414904896</v>
      </c>
      <c r="T4" s="3">
        <v>34771067.451857097</v>
      </c>
      <c r="U4" s="3">
        <v>0</v>
      </c>
      <c r="V4" s="3">
        <v>40027233.050512403</v>
      </c>
      <c r="W4" s="4">
        <v>11.4703614771794</v>
      </c>
      <c r="X4" s="4">
        <v>0.54200642201443106</v>
      </c>
      <c r="Y4" s="4">
        <v>0.79492511363921403</v>
      </c>
      <c r="Z4" s="57">
        <v>25.6146842362221</v>
      </c>
      <c r="AA4" s="58">
        <v>3.6082116179656301</v>
      </c>
      <c r="AB4" s="59">
        <v>4.5072191129907599</v>
      </c>
      <c r="AC4" s="57">
        <v>3.9010933280743201</v>
      </c>
    </row>
    <row r="5" spans="1:16384" x14ac:dyDescent="0.25">
      <c r="A5" s="1" t="s">
        <v>16</v>
      </c>
      <c r="B5" s="3">
        <v>4720</v>
      </c>
      <c r="C5" s="3">
        <v>100619576</v>
      </c>
      <c r="D5" s="2">
        <v>62425094</v>
      </c>
      <c r="E5" s="3">
        <v>191595641.98792699</v>
      </c>
      <c r="F5" s="3">
        <v>38152032</v>
      </c>
      <c r="G5" s="3">
        <v>25402884.128096599</v>
      </c>
      <c r="H5" s="3">
        <v>55997805.122801997</v>
      </c>
      <c r="I5" s="3">
        <v>4559.6012182561299</v>
      </c>
      <c r="J5" s="2">
        <v>98604.456677819995</v>
      </c>
      <c r="K5" s="3">
        <v>1587.9693431620301</v>
      </c>
      <c r="L5" s="4">
        <v>2796.1966497825902</v>
      </c>
      <c r="M5" s="3">
        <f t="shared" si="0"/>
        <v>71510963.645716444</v>
      </c>
      <c r="N5" s="3">
        <f t="shared" si="1"/>
        <v>60974412.054446779</v>
      </c>
      <c r="O5" s="3">
        <v>1119206.32557806</v>
      </c>
      <c r="P5" s="3">
        <v>731531.65400148404</v>
      </c>
      <c r="Q5" s="3">
        <v>45555.4225630207</v>
      </c>
      <c r="R5" s="3">
        <v>46216.2181961776</v>
      </c>
      <c r="S5" s="3">
        <v>3100577.3226351901</v>
      </c>
      <c r="T5" s="3">
        <v>14773535.5736627</v>
      </c>
      <c r="U5" s="3">
        <v>12664.592431352799</v>
      </c>
      <c r="V5" s="3">
        <v>17892237.266907901</v>
      </c>
      <c r="W5" s="4">
        <v>11.668549317763899</v>
      </c>
      <c r="X5" s="4">
        <v>0.64970920932544296</v>
      </c>
      <c r="Y5" s="4">
        <v>0.84118945638412501</v>
      </c>
      <c r="Z5" s="57">
        <v>4.8598753641911099</v>
      </c>
      <c r="AA5" s="58">
        <v>9.2263493312992999</v>
      </c>
      <c r="AB5" s="59">
        <v>11.42573513328</v>
      </c>
      <c r="AC5" s="57">
        <v>9.9462945289065292</v>
      </c>
    </row>
    <row r="6" spans="1:16384" x14ac:dyDescent="0.25">
      <c r="A6" s="1" t="s">
        <v>21</v>
      </c>
      <c r="B6" s="3">
        <v>10973</v>
      </c>
      <c r="C6" s="3">
        <v>72292672.024481401</v>
      </c>
      <c r="D6" s="2">
        <v>52570703</v>
      </c>
      <c r="E6" s="3">
        <v>275864218.605564</v>
      </c>
      <c r="F6" s="3">
        <v>74085508</v>
      </c>
      <c r="G6" s="3">
        <v>28318263.075149801</v>
      </c>
      <c r="H6" s="3">
        <v>51981505.2791107</v>
      </c>
      <c r="I6" s="3">
        <v>5039.1049468372203</v>
      </c>
      <c r="J6" s="2">
        <v>77886.473898467899</v>
      </c>
      <c r="K6" s="3">
        <v>1070.4627044859301</v>
      </c>
      <c r="L6" s="4">
        <v>2532.7850006799399</v>
      </c>
      <c r="M6" s="3">
        <f t="shared" si="0"/>
        <v>68915689.288909286</v>
      </c>
      <c r="N6" s="3">
        <f t="shared" si="1"/>
        <v>57298231.229078971</v>
      </c>
      <c r="O6" s="3">
        <v>995338.40168138</v>
      </c>
      <c r="P6" s="3">
        <v>558298.96844579303</v>
      </c>
      <c r="Q6" s="3">
        <v>43126.8844032255</v>
      </c>
      <c r="R6" s="3">
        <v>41768.889383241702</v>
      </c>
      <c r="S6" s="3">
        <v>5387452.8445266401</v>
      </c>
      <c r="T6" s="3">
        <v>11119942.5091768</v>
      </c>
      <c r="U6" s="3">
        <v>4319.1524613407</v>
      </c>
      <c r="V6" s="3">
        <v>16533182.6713739</v>
      </c>
      <c r="W6" s="4">
        <v>10.2799584427084</v>
      </c>
      <c r="X6" s="4">
        <v>0.58885297247920998</v>
      </c>
      <c r="Y6" s="4">
        <v>0.80328825459813602</v>
      </c>
      <c r="Z6" s="57">
        <v>2.98947409054903</v>
      </c>
      <c r="AA6" s="58">
        <v>13.7690636040162</v>
      </c>
      <c r="AB6" s="59">
        <v>17.897230700513099</v>
      </c>
      <c r="AC6" s="57">
        <v>15.077489581428701</v>
      </c>
    </row>
    <row r="7" spans="1:16384" x14ac:dyDescent="0.25">
      <c r="A7" t="s">
        <v>273</v>
      </c>
      <c r="B7" s="2">
        <v>292316</v>
      </c>
      <c r="C7" s="2"/>
      <c r="D7" s="2"/>
      <c r="E7" s="2"/>
      <c r="F7" s="2">
        <v>234729232</v>
      </c>
      <c r="H7" s="2">
        <v>50221301.807481296</v>
      </c>
      <c r="I7" s="2">
        <v>4461.3379810255801</v>
      </c>
      <c r="J7" s="2">
        <v>21025.0675477513</v>
      </c>
      <c r="K7" s="2">
        <v>546.65819079419703</v>
      </c>
      <c r="L7" s="2">
        <v>2244.9969979381999</v>
      </c>
      <c r="M7" s="3">
        <f t="shared" si="0"/>
        <v>65185746.868904471</v>
      </c>
      <c r="N7" s="3">
        <f t="shared" si="1"/>
        <v>54919181.550559759</v>
      </c>
      <c r="O7" s="2">
        <v>720458.35909312405</v>
      </c>
      <c r="P7" s="2">
        <v>121265.650808322</v>
      </c>
      <c r="Q7" s="2">
        <v>33896.301560855798</v>
      </c>
      <c r="R7" s="2">
        <v>27332.9095397128</v>
      </c>
      <c r="S7" s="2"/>
      <c r="T7" s="2"/>
      <c r="U7" s="2"/>
      <c r="V7" s="2">
        <v>15715368.952872099</v>
      </c>
      <c r="W7" s="2"/>
      <c r="X7" s="2"/>
      <c r="Y7" s="2"/>
      <c r="Z7" s="2"/>
      <c r="AA7" s="2"/>
      <c r="AB7" s="2"/>
      <c r="AC7" s="2"/>
    </row>
    <row r="8" spans="1:16384" x14ac:dyDescent="0.25">
      <c r="A8" s="1" t="s">
        <v>22</v>
      </c>
      <c r="B8" s="3">
        <v>1687</v>
      </c>
      <c r="C8" s="3">
        <v>55415833</v>
      </c>
      <c r="D8" s="2">
        <v>62341786</v>
      </c>
      <c r="E8" s="3">
        <v>91782020.502990693</v>
      </c>
      <c r="F8" s="3">
        <v>13735221</v>
      </c>
      <c r="G8" s="2">
        <v>19980614.490865801</v>
      </c>
      <c r="H8" s="3">
        <v>42682753.524615698</v>
      </c>
      <c r="I8" s="3">
        <v>2034.7343641176101</v>
      </c>
      <c r="J8" s="2">
        <v>47256.6852139724</v>
      </c>
      <c r="K8" s="3">
        <v>332920.11068777001</v>
      </c>
      <c r="L8" s="4">
        <v>1967.5778247517101</v>
      </c>
      <c r="M8" s="3">
        <f t="shared" si="0"/>
        <v>73732781.450664729</v>
      </c>
      <c r="N8" s="3">
        <f t="shared" si="1"/>
        <v>53423355.4112918</v>
      </c>
      <c r="O8" s="3">
        <v>571989.23213349504</v>
      </c>
      <c r="P8" s="3">
        <v>356048.09582336398</v>
      </c>
      <c r="Q8" s="3">
        <v>69548.899519264101</v>
      </c>
      <c r="R8" s="3">
        <v>39586.039280354104</v>
      </c>
      <c r="S8" s="3">
        <v>981999.720580252</v>
      </c>
      <c r="T8" s="3">
        <v>7204318.5988586303</v>
      </c>
      <c r="U8" s="3">
        <v>6214172.5143890502</v>
      </c>
      <c r="V8" s="3">
        <v>14404005.750886001</v>
      </c>
      <c r="W8" s="4">
        <v>13.5852379756925</v>
      </c>
      <c r="X8" s="4">
        <v>0.65393624196289402</v>
      </c>
      <c r="Y8" s="4">
        <v>0.83422091936156095</v>
      </c>
      <c r="Z8" s="57">
        <v>4.1040611890165399</v>
      </c>
      <c r="AA8" s="58">
        <v>8.8407281898517596</v>
      </c>
      <c r="AB8" s="59">
        <v>15.619377724583</v>
      </c>
      <c r="AC8" s="57">
        <v>11.1985938049553</v>
      </c>
    </row>
    <row r="9" spans="1:16384" x14ac:dyDescent="0.25">
      <c r="A9" s="1" t="s">
        <v>18</v>
      </c>
      <c r="B9" s="3">
        <v>477</v>
      </c>
      <c r="C9" s="3">
        <v>2026265.2728536499</v>
      </c>
      <c r="D9" s="2">
        <v>19264021</v>
      </c>
      <c r="E9" s="3">
        <v>22447758.902086399</v>
      </c>
      <c r="F9" s="3">
        <v>3318797</v>
      </c>
      <c r="G9" s="3">
        <v>11748193.254554899</v>
      </c>
      <c r="H9" s="3">
        <v>37870535.633762203</v>
      </c>
      <c r="I9" s="3">
        <v>4607.0642188715501</v>
      </c>
      <c r="J9" s="2">
        <v>53576.639619193302</v>
      </c>
      <c r="K9" s="3">
        <v>804.86468611657403</v>
      </c>
      <c r="L9" s="4">
        <v>1851.66313996705</v>
      </c>
      <c r="M9" s="3">
        <f t="shared" si="0"/>
        <v>53206222.039002031</v>
      </c>
      <c r="N9" s="3">
        <f t="shared" si="1"/>
        <v>42588810.663609698</v>
      </c>
      <c r="O9" s="3">
        <v>620182.98287267506</v>
      </c>
      <c r="P9" s="3">
        <v>412941.28977280197</v>
      </c>
      <c r="Q9" s="3">
        <v>28912.5857637062</v>
      </c>
      <c r="R9" s="3">
        <v>25528.785821582402</v>
      </c>
      <c r="S9" s="3">
        <v>3796946.2766772001</v>
      </c>
      <c r="T9" s="3">
        <v>8247257.2535220999</v>
      </c>
      <c r="U9" s="3">
        <v>5660.6484608849696</v>
      </c>
      <c r="V9" s="3">
        <v>12049864.1786601</v>
      </c>
      <c r="W9" s="4">
        <v>14.1626685511073</v>
      </c>
      <c r="X9" s="4">
        <v>0.52077396289465605</v>
      </c>
      <c r="Y9" s="4">
        <v>0.72299111775863201</v>
      </c>
      <c r="Z9" s="51">
        <v>1.58975460643323</v>
      </c>
      <c r="AA9" s="55">
        <v>20.711610845978601</v>
      </c>
      <c r="AB9" s="56">
        <v>29.053595338989702</v>
      </c>
      <c r="AC9" s="51">
        <v>23.279457077662201</v>
      </c>
    </row>
    <row r="10" spans="1:16384" x14ac:dyDescent="0.25">
      <c r="A10" s="1" t="s">
        <v>23</v>
      </c>
      <c r="B10" s="3">
        <v>18404</v>
      </c>
      <c r="C10" s="3">
        <v>4626829.9388394402</v>
      </c>
      <c r="D10" s="2">
        <v>7452039</v>
      </c>
      <c r="E10" s="3">
        <v>150716507.09999901</v>
      </c>
      <c r="F10" s="3">
        <v>51803049</v>
      </c>
      <c r="G10" s="3">
        <v>15268604.890169499</v>
      </c>
      <c r="H10" s="3">
        <v>34441131.240782797</v>
      </c>
      <c r="I10" s="3">
        <v>3571.7016762717199</v>
      </c>
      <c r="J10" s="2">
        <v>18181.520641750802</v>
      </c>
      <c r="K10" s="3">
        <v>545.41477153830601</v>
      </c>
      <c r="L10" s="4">
        <v>1567.6013191741499</v>
      </c>
      <c r="M10" s="3">
        <f t="shared" si="0"/>
        <v>46362883.249644391</v>
      </c>
      <c r="N10" s="3">
        <f t="shared" si="1"/>
        <v>38136443.311829701</v>
      </c>
      <c r="O10" s="3">
        <v>633426.22848397098</v>
      </c>
      <c r="P10" s="3">
        <v>88929.807201174306</v>
      </c>
      <c r="Q10" s="3">
        <v>29899.2304283634</v>
      </c>
      <c r="R10" s="3">
        <v>27270.7385769178</v>
      </c>
      <c r="S10" s="3">
        <v>9428626.31688671</v>
      </c>
      <c r="T10" s="3">
        <v>1316121.03092159</v>
      </c>
      <c r="U10" s="3">
        <v>0</v>
      </c>
      <c r="V10" s="3">
        <v>10780497.2534966</v>
      </c>
      <c r="W10" s="4">
        <v>7.5214002265002797</v>
      </c>
      <c r="X10" s="4">
        <v>0.36302394534865301</v>
      </c>
      <c r="Y10" s="4">
        <v>0.62577709438653695</v>
      </c>
      <c r="Z10" s="57">
        <v>0.103730814272497</v>
      </c>
      <c r="AA10" s="8"/>
      <c r="AB10" s="7"/>
      <c r="AC10" s="4"/>
    </row>
    <row r="11" spans="1:16384" x14ac:dyDescent="0.25">
      <c r="A11" s="1" t="s">
        <v>20</v>
      </c>
      <c r="B11" s="3">
        <v>2382</v>
      </c>
      <c r="C11" s="3">
        <v>3749074.8042305601</v>
      </c>
      <c r="D11" s="2">
        <v>15812471</v>
      </c>
      <c r="E11" s="3">
        <v>84718680.000000104</v>
      </c>
      <c r="F11" s="3">
        <v>16614241</v>
      </c>
      <c r="G11" s="3">
        <v>18667948.988842499</v>
      </c>
      <c r="H11" s="3">
        <v>30335631.815661099</v>
      </c>
      <c r="I11" s="3">
        <v>2983.4015187571499</v>
      </c>
      <c r="J11" s="2">
        <v>32555.102103728601</v>
      </c>
      <c r="K11" s="3">
        <v>10276.136322368</v>
      </c>
      <c r="L11" s="4">
        <v>1419.7079421535</v>
      </c>
      <c r="M11" s="3">
        <f t="shared" si="0"/>
        <v>41032694.086176835</v>
      </c>
      <c r="N11" s="3">
        <f t="shared" si="1"/>
        <v>33700669.557363473</v>
      </c>
      <c r="O11" s="3">
        <v>459116.37909384503</v>
      </c>
      <c r="P11" s="3">
        <v>224197.252859253</v>
      </c>
      <c r="Q11" s="3">
        <v>26062.190706437101</v>
      </c>
      <c r="R11" s="3">
        <v>23026.5810930074</v>
      </c>
      <c r="S11" s="3">
        <v>5099541.5696325302</v>
      </c>
      <c r="T11" s="3">
        <v>4327379.2772782901</v>
      </c>
      <c r="U11" s="3">
        <v>185725.68590156001</v>
      </c>
      <c r="V11" s="3">
        <v>9612740.5866457801</v>
      </c>
      <c r="W11" s="4">
        <v>13.6585233055518</v>
      </c>
      <c r="X11" s="4">
        <v>0.58290215979063398</v>
      </c>
      <c r="Y11" s="4">
        <v>0.78612067420421206</v>
      </c>
      <c r="Z11" s="51">
        <v>0.99429708250659898</v>
      </c>
      <c r="AA11" s="55">
        <v>26.580003431749901</v>
      </c>
      <c r="AB11" s="56">
        <v>35.7163131760135</v>
      </c>
      <c r="AC11" s="51">
        <v>29.465385697832598</v>
      </c>
    </row>
    <row r="12" spans="1:16384" x14ac:dyDescent="0.25">
      <c r="A12" s="1" t="s">
        <v>35</v>
      </c>
      <c r="B12" s="3">
        <v>820</v>
      </c>
      <c r="C12" s="3">
        <v>13108259</v>
      </c>
      <c r="D12" s="2">
        <v>38226101</v>
      </c>
      <c r="E12" s="3">
        <v>73297118.5745316</v>
      </c>
      <c r="F12" s="3">
        <v>7017700</v>
      </c>
      <c r="G12" s="3">
        <v>10274360</v>
      </c>
      <c r="H12" s="3">
        <v>25333394.362257998</v>
      </c>
      <c r="I12" s="3">
        <v>1725.3386068347299</v>
      </c>
      <c r="J12" s="2">
        <v>51150.554899299801</v>
      </c>
      <c r="K12" s="3">
        <v>480.15116419381798</v>
      </c>
      <c r="L12" s="4">
        <v>1282.1389337010201</v>
      </c>
      <c r="M12" s="3">
        <f t="shared" si="0"/>
        <v>31259586.939790681</v>
      </c>
      <c r="N12" s="3">
        <f t="shared" si="1"/>
        <v>27280280.289757002</v>
      </c>
      <c r="O12" s="3">
        <v>619896.14146579697</v>
      </c>
      <c r="P12" s="3">
        <v>362079.94966228498</v>
      </c>
      <c r="Q12" s="3">
        <v>22202.017033729</v>
      </c>
      <c r="R12" s="3">
        <v>24002.569434730001</v>
      </c>
      <c r="S12" s="3">
        <v>768386.53073792998</v>
      </c>
      <c r="T12" s="3">
        <v>7344227.2481546504</v>
      </c>
      <c r="U12" s="3">
        <v>8.5432574505283991</v>
      </c>
      <c r="V12" s="3">
        <v>8112622.3221501196</v>
      </c>
      <c r="W12" s="4">
        <v>15.181340882238</v>
      </c>
      <c r="X12" s="4">
        <v>0.57718755170087899</v>
      </c>
      <c r="Y12" s="4">
        <v>0.78088248483170097</v>
      </c>
      <c r="Z12" s="57">
        <v>1.2438680997529501</v>
      </c>
      <c r="AA12" s="8"/>
      <c r="AB12" s="7"/>
      <c r="AC12" s="4"/>
    </row>
    <row r="13" spans="1:16384" x14ac:dyDescent="0.25">
      <c r="A13" s="1" t="s">
        <v>32</v>
      </c>
      <c r="B13" s="3">
        <v>1416</v>
      </c>
      <c r="C13" s="3">
        <v>6300182.8691229699</v>
      </c>
      <c r="D13" s="2">
        <v>10410290</v>
      </c>
      <c r="E13" s="3">
        <v>34235091.137154996</v>
      </c>
      <c r="F13" s="3">
        <v>8263800</v>
      </c>
      <c r="G13" s="3">
        <v>6875942.5444265101</v>
      </c>
      <c r="H13" s="3">
        <v>19514317.784610201</v>
      </c>
      <c r="I13" s="3">
        <v>1784.3924287740299</v>
      </c>
      <c r="J13" s="2">
        <v>20731.602715184199</v>
      </c>
      <c r="K13" s="3">
        <v>586.65157692007199</v>
      </c>
      <c r="L13" s="4">
        <v>915.92272492159304</v>
      </c>
      <c r="M13" s="3">
        <f t="shared" si="0"/>
        <v>25531314.137727678</v>
      </c>
      <c r="N13" s="3">
        <f t="shared" si="1"/>
        <v>21407882.231956463</v>
      </c>
      <c r="O13" s="3">
        <v>295841.08815853001</v>
      </c>
      <c r="P13" s="3">
        <v>145524.21496296101</v>
      </c>
      <c r="Q13" s="3">
        <v>15028.691878760101</v>
      </c>
      <c r="R13" s="3">
        <v>13482.459749282199</v>
      </c>
      <c r="S13" s="3">
        <v>3358138.85938854</v>
      </c>
      <c r="T13" s="3">
        <v>2803924.8972487901</v>
      </c>
      <c r="U13" s="3">
        <v>6073.6259557099302</v>
      </c>
      <c r="V13" s="3">
        <v>6168137.3825932201</v>
      </c>
      <c r="W13" s="4">
        <v>13.1066808694987</v>
      </c>
      <c r="X13" s="4">
        <v>0.57867974080266205</v>
      </c>
      <c r="Y13" s="4">
        <v>0.78259120740989696</v>
      </c>
      <c r="Z13" s="51">
        <v>0.65413491381547095</v>
      </c>
      <c r="AA13" s="55">
        <v>19.3735969464887</v>
      </c>
      <c r="AB13" s="56">
        <v>25.123955897017201</v>
      </c>
      <c r="AC13" s="51">
        <v>21.1950067327782</v>
      </c>
    </row>
    <row r="14" spans="1:16384" x14ac:dyDescent="0.25">
      <c r="A14" s="1" t="s">
        <v>33</v>
      </c>
      <c r="B14" s="3">
        <v>8734</v>
      </c>
      <c r="C14" s="3">
        <v>51558995.218297102</v>
      </c>
      <c r="D14" s="2">
        <v>35720028</v>
      </c>
      <c r="E14" s="3">
        <v>59529368.496819697</v>
      </c>
      <c r="F14" s="3">
        <v>52353399</v>
      </c>
      <c r="G14" s="3">
        <v>35705895.538296603</v>
      </c>
      <c r="H14" s="3">
        <v>18718593.528082699</v>
      </c>
      <c r="I14" s="5">
        <v>2095.4253021681898</v>
      </c>
      <c r="J14" s="2">
        <v>9496.3219911662309</v>
      </c>
      <c r="K14" s="5">
        <v>538.82865577411303</v>
      </c>
      <c r="L14" s="5">
        <v>857.95317179539597</v>
      </c>
      <c r="M14" s="3">
        <f t="shared" si="0"/>
        <v>25710698.624885511</v>
      </c>
      <c r="N14" s="3">
        <f t="shared" si="1"/>
        <v>20873617.06162345</v>
      </c>
      <c r="O14" s="3">
        <v>318096.38687583402</v>
      </c>
      <c r="P14" s="3">
        <v>44381.2298720943</v>
      </c>
      <c r="Q14" s="3">
        <v>16670.803049208698</v>
      </c>
      <c r="R14" s="3">
        <v>15606.744520382599</v>
      </c>
      <c r="S14" s="3">
        <v>5220090.9526118003</v>
      </c>
      <c r="T14" s="3">
        <v>630297.89682159596</v>
      </c>
      <c r="U14" s="3">
        <v>3132.5631540538102</v>
      </c>
      <c r="V14" s="3">
        <v>5857158.0225957399</v>
      </c>
      <c r="W14" s="4">
        <v>8.7139016233264606</v>
      </c>
      <c r="X14" s="4">
        <v>0.35672075876529502</v>
      </c>
      <c r="Y14" s="4">
        <v>0.62225658782442606</v>
      </c>
      <c r="Z14" s="57">
        <v>0.23389520862000901</v>
      </c>
      <c r="AA14" s="8"/>
      <c r="AB14" s="7"/>
      <c r="AC14" s="4"/>
    </row>
    <row r="15" spans="1:16384" x14ac:dyDescent="0.25">
      <c r="A15" s="1" t="s">
        <v>34</v>
      </c>
      <c r="B15" s="3">
        <v>16583</v>
      </c>
      <c r="C15" s="3">
        <v>2312627.9862029199</v>
      </c>
      <c r="D15" s="2">
        <v>4463821</v>
      </c>
      <c r="E15" s="3">
        <v>59192779.199999802</v>
      </c>
      <c r="F15" s="3">
        <v>53194134</v>
      </c>
      <c r="G15" s="3">
        <v>33379410.772124801</v>
      </c>
      <c r="H15" s="3">
        <v>15363474.725948799</v>
      </c>
      <c r="I15" s="5">
        <v>1955.44212372826</v>
      </c>
      <c r="J15" s="2">
        <v>6742.9413855440098</v>
      </c>
      <c r="K15" s="5">
        <v>322.88385628337699</v>
      </c>
      <c r="L15" s="5">
        <v>711.47858223555602</v>
      </c>
      <c r="M15" s="3">
        <f t="shared" si="0"/>
        <v>21849754.469797716</v>
      </c>
      <c r="N15" s="3">
        <f t="shared" si="1"/>
        <v>17343465.351217512</v>
      </c>
      <c r="O15" s="3">
        <v>218852.333694767</v>
      </c>
      <c r="P15" s="3">
        <v>24969.1733568114</v>
      </c>
      <c r="Q15" s="3">
        <v>14771.7142393304</v>
      </c>
      <c r="R15" s="3">
        <v>14892.5810451984</v>
      </c>
      <c r="S15" s="3">
        <v>4481084.7741228901</v>
      </c>
      <c r="T15" s="3">
        <v>284014.613324148</v>
      </c>
      <c r="U15" s="3">
        <v>401.44166113447</v>
      </c>
      <c r="V15" s="3">
        <v>4800245.1451565102</v>
      </c>
      <c r="W15" s="4">
        <v>7.5703403799920901</v>
      </c>
      <c r="X15" s="4">
        <v>0.34812341411232101</v>
      </c>
      <c r="Y15" s="4">
        <v>0.63567077487541801</v>
      </c>
      <c r="Z15" s="57">
        <v>1.8332646559945699E-2</v>
      </c>
      <c r="AA15" s="8"/>
      <c r="AB15" s="7"/>
      <c r="AC15" s="4"/>
    </row>
    <row r="16" spans="1:16384" x14ac:dyDescent="0.25">
      <c r="A16" s="1" t="s">
        <v>28</v>
      </c>
      <c r="B16" s="3">
        <v>4876</v>
      </c>
      <c r="C16" s="3">
        <v>25476715.899327099</v>
      </c>
      <c r="D16" s="2">
        <v>29676484</v>
      </c>
      <c r="E16" s="3">
        <v>31523575.260147698</v>
      </c>
      <c r="F16" s="3">
        <v>33906911</v>
      </c>
      <c r="G16" s="3">
        <v>34100582.602850102</v>
      </c>
      <c r="H16" s="3">
        <v>14593435.9772818</v>
      </c>
      <c r="I16" s="3">
        <v>1404.33728576767</v>
      </c>
      <c r="J16" s="2">
        <v>5706.0313871239096</v>
      </c>
      <c r="K16" s="3">
        <v>3118.8395551681001</v>
      </c>
      <c r="L16" s="4">
        <v>650.40468133954698</v>
      </c>
      <c r="M16" s="3">
        <f t="shared" si="0"/>
        <v>19499838.692617577</v>
      </c>
      <c r="N16" s="3">
        <f t="shared" si="1"/>
        <v>16129131.118391089</v>
      </c>
      <c r="O16" s="3">
        <v>228008.28004471801</v>
      </c>
      <c r="P16" s="3">
        <v>22682.211301024599</v>
      </c>
      <c r="Q16" s="3">
        <v>12685.0476211323</v>
      </c>
      <c r="R16" s="3">
        <v>11010.6528581487</v>
      </c>
      <c r="S16" s="3">
        <v>4271005.3017363297</v>
      </c>
      <c r="T16" s="3">
        <v>244216.50530512701</v>
      </c>
      <c r="U16" s="3">
        <v>49010.955612986101</v>
      </c>
      <c r="V16" s="3">
        <v>4565893.8138094004</v>
      </c>
      <c r="W16" s="4">
        <v>8.0193363216382707</v>
      </c>
      <c r="X16" s="4">
        <v>0.40062096533374097</v>
      </c>
      <c r="Y16" s="4">
        <v>0.67645463314023202</v>
      </c>
      <c r="Z16" s="57">
        <v>0.14341600802526899</v>
      </c>
      <c r="AA16" s="8"/>
      <c r="AB16" s="7"/>
      <c r="AC16" s="4"/>
    </row>
    <row r="17" spans="1:29" x14ac:dyDescent="0.25">
      <c r="A17" s="1" t="s">
        <v>31</v>
      </c>
      <c r="B17" s="3">
        <v>785</v>
      </c>
      <c r="C17" s="3">
        <v>4824135</v>
      </c>
      <c r="D17" s="2">
        <v>4433732</v>
      </c>
      <c r="E17" s="3">
        <v>36689398.976347797</v>
      </c>
      <c r="F17" s="3">
        <v>5812471</v>
      </c>
      <c r="G17" s="3">
        <v>4112524.2803180902</v>
      </c>
      <c r="H17" s="3">
        <v>13975142.307033701</v>
      </c>
      <c r="I17" s="3">
        <v>1300.2549003888701</v>
      </c>
      <c r="J17" s="2">
        <v>24742.644904575001</v>
      </c>
      <c r="K17" s="3">
        <v>219.14528901988999</v>
      </c>
      <c r="L17" s="4">
        <v>697.80504054667199</v>
      </c>
      <c r="M17" s="3">
        <f t="shared" si="0"/>
        <v>18353402.105805505</v>
      </c>
      <c r="N17" s="3">
        <f t="shared" si="1"/>
        <v>15358796.25169209</v>
      </c>
      <c r="O17" s="3">
        <v>308435.63971663697</v>
      </c>
      <c r="P17" s="3">
        <v>185188.98660735</v>
      </c>
      <c r="Q17" s="3">
        <v>11266.065310551199</v>
      </c>
      <c r="R17" s="3">
        <v>10957.2644509946</v>
      </c>
      <c r="S17" s="3">
        <v>708080.672100108</v>
      </c>
      <c r="T17" s="3">
        <v>3737948.7379043498</v>
      </c>
      <c r="U17" s="3">
        <v>0</v>
      </c>
      <c r="V17" s="3">
        <v>4466315.2743160203</v>
      </c>
      <c r="W17" s="4">
        <v>14.027791310459801</v>
      </c>
      <c r="X17" s="4">
        <v>0.61441445584306698</v>
      </c>
      <c r="Y17" s="4">
        <v>0.80198759444447598</v>
      </c>
      <c r="Z17" s="57">
        <v>0.33459930453437797</v>
      </c>
      <c r="AA17" s="58">
        <v>28.955075338370701</v>
      </c>
      <c r="AB17" s="59">
        <v>36.822871349795399</v>
      </c>
      <c r="AC17" s="57">
        <v>31.485844171722601</v>
      </c>
    </row>
    <row r="18" spans="1:29" x14ac:dyDescent="0.25">
      <c r="A18" s="1" t="s">
        <v>19</v>
      </c>
      <c r="B18" s="3">
        <v>2906</v>
      </c>
      <c r="C18" s="3">
        <v>283679.290099948</v>
      </c>
      <c r="D18" s="2">
        <v>1195195</v>
      </c>
      <c r="E18" s="3">
        <v>57069095.799999997</v>
      </c>
      <c r="F18" s="3">
        <v>10409064</v>
      </c>
      <c r="G18" s="3">
        <v>5455982.1358105</v>
      </c>
      <c r="H18" s="3">
        <v>9253841.5446832199</v>
      </c>
      <c r="I18" s="3">
        <v>719.09197665985096</v>
      </c>
      <c r="J18" s="2">
        <v>3495.4982053580302</v>
      </c>
      <c r="K18" s="3">
        <v>264.43681782783801</v>
      </c>
      <c r="L18" s="4">
        <v>409.75874999936201</v>
      </c>
      <c r="M18" s="3">
        <f t="shared" si="0"/>
        <v>11692395.599628164</v>
      </c>
      <c r="N18" s="3">
        <f t="shared" si="1"/>
        <v>10029743.351622591</v>
      </c>
      <c r="O18" s="3">
        <v>144112.43156697601</v>
      </c>
      <c r="P18" s="3">
        <v>16010.5108171805</v>
      </c>
      <c r="Q18" s="3">
        <v>7021.81495692721</v>
      </c>
      <c r="R18" s="3">
        <v>6317.8140168535201</v>
      </c>
      <c r="S18" s="3">
        <v>2706324.0686351</v>
      </c>
      <c r="T18" s="3">
        <v>181721.98643099601</v>
      </c>
      <c r="U18" s="3">
        <v>2696.9034368307998</v>
      </c>
      <c r="V18" s="3">
        <v>2892022.4500254998</v>
      </c>
      <c r="W18" s="4">
        <v>17.958959568678999</v>
      </c>
      <c r="X18" s="4">
        <v>0.50307766635441098</v>
      </c>
      <c r="Y18" s="4">
        <v>0.74437301709519399</v>
      </c>
      <c r="Z18" s="51">
        <v>4.64465507277999E-2</v>
      </c>
      <c r="AA18" s="55">
        <v>80.287447627128401</v>
      </c>
      <c r="AB18" s="56">
        <v>101.598478639768</v>
      </c>
      <c r="AC18" s="51">
        <v>87.076921812895705</v>
      </c>
    </row>
    <row r="19" spans="1:29" x14ac:dyDescent="0.25">
      <c r="A19" s="1" t="s">
        <v>36</v>
      </c>
      <c r="B19" s="3">
        <v>2091</v>
      </c>
      <c r="C19" s="3">
        <v>348111.47354681999</v>
      </c>
      <c r="D19" s="2">
        <v>1327297</v>
      </c>
      <c r="E19" s="3">
        <v>10082406.733954901</v>
      </c>
      <c r="F19" s="3">
        <v>10928862</v>
      </c>
      <c r="G19" s="3">
        <v>5667797.3869930897</v>
      </c>
      <c r="H19" s="3">
        <v>2417434.2164864698</v>
      </c>
      <c r="I19" s="3">
        <v>219.141289060914</v>
      </c>
      <c r="J19" s="2">
        <v>742.95556027098405</v>
      </c>
      <c r="K19" s="3">
        <v>34.078304428497603</v>
      </c>
      <c r="L19" s="4">
        <v>105.85001231170099</v>
      </c>
      <c r="M19" s="3">
        <f t="shared" si="0"/>
        <v>3151730.6329583279</v>
      </c>
      <c r="N19" s="3">
        <f t="shared" si="1"/>
        <v>2647056.6379208919</v>
      </c>
      <c r="O19" s="3">
        <v>40450.674347769796</v>
      </c>
      <c r="P19" s="3">
        <v>2170.7066704477802</v>
      </c>
      <c r="Q19" s="3">
        <v>1989.2277230530001</v>
      </c>
      <c r="R19" s="3">
        <v>1703.9152214246899</v>
      </c>
      <c r="S19" s="3">
        <v>750328.65986166196</v>
      </c>
      <c r="T19" s="3">
        <v>3754.2607581280899</v>
      </c>
      <c r="U19" s="3">
        <v>0</v>
      </c>
      <c r="V19" s="3">
        <v>754142.31629446801</v>
      </c>
      <c r="W19" s="4">
        <v>11.061954831683</v>
      </c>
      <c r="X19" s="4">
        <v>0.47140620965374103</v>
      </c>
      <c r="Y19" s="4">
        <v>0.71766368641561595</v>
      </c>
      <c r="Z19" s="57">
        <v>2.76184803193883E-3</v>
      </c>
      <c r="AA19" s="8"/>
      <c r="AB19" s="7"/>
      <c r="AC19" s="4"/>
    </row>
    <row r="20" spans="1:29" x14ac:dyDescent="0.25">
      <c r="A20" s="1" t="s">
        <v>30</v>
      </c>
      <c r="B20" s="3">
        <v>124</v>
      </c>
      <c r="C20" s="3">
        <v>350166</v>
      </c>
      <c r="D20" s="2">
        <v>363347</v>
      </c>
      <c r="E20" s="3">
        <v>622277.88905286998</v>
      </c>
      <c r="F20" s="3">
        <v>434874</v>
      </c>
      <c r="G20" s="3">
        <v>450299.8</v>
      </c>
      <c r="H20" s="3">
        <v>1126986.2205735899</v>
      </c>
      <c r="I20" s="3">
        <v>75.105800208750694</v>
      </c>
      <c r="J20" s="2">
        <v>315.58813133427702</v>
      </c>
      <c r="K20" s="3">
        <v>7.0889136897382796</v>
      </c>
      <c r="L20" s="4">
        <v>50.556907265925602</v>
      </c>
      <c r="M20" s="3">
        <f t="shared" si="0"/>
        <v>1382446.1292271058</v>
      </c>
      <c r="N20" s="3">
        <f t="shared" si="1"/>
        <v>1209824.6219689548</v>
      </c>
      <c r="O20" s="3">
        <v>9162.9576528470407</v>
      </c>
      <c r="P20" s="3">
        <v>2370.2017318680901</v>
      </c>
      <c r="Q20" s="3">
        <v>469.66762132508501</v>
      </c>
      <c r="R20" s="3">
        <v>354.44568448691501</v>
      </c>
      <c r="S20" s="3">
        <v>320874.15989840002</v>
      </c>
      <c r="T20" s="3">
        <v>31555.447636272998</v>
      </c>
      <c r="U20" s="3">
        <v>0</v>
      </c>
      <c r="V20" s="3">
        <v>352429.60753466899</v>
      </c>
      <c r="W20" s="4">
        <v>10.509904236418</v>
      </c>
      <c r="X20" s="4">
        <v>0.53838016729757798</v>
      </c>
      <c r="Y20" s="4">
        <v>0.75434851511578804</v>
      </c>
      <c r="Z20" s="57">
        <v>7.4950452828305199E-3</v>
      </c>
      <c r="AA20" s="58">
        <v>26.778499945353499</v>
      </c>
      <c r="AB20" s="59">
        <v>30.871119827047998</v>
      </c>
      <c r="AC20" s="57">
        <v>28.207263903633802</v>
      </c>
    </row>
    <row r="21" spans="1:29" x14ac:dyDescent="0.25">
      <c r="A21" s="1" t="s">
        <v>24</v>
      </c>
      <c r="B21" s="3">
        <v>209</v>
      </c>
      <c r="C21" s="3">
        <v>351387.46158688702</v>
      </c>
      <c r="D21" s="2">
        <v>248112</v>
      </c>
      <c r="E21" s="3">
        <v>1680101.23532636</v>
      </c>
      <c r="F21" s="3">
        <v>1117638</v>
      </c>
      <c r="G21" s="3">
        <v>224370.01493497501</v>
      </c>
      <c r="H21" s="3">
        <v>294963.72741201002</v>
      </c>
      <c r="I21" s="3">
        <v>31.167162328793701</v>
      </c>
      <c r="J21" s="2">
        <v>86.105654725836999</v>
      </c>
      <c r="K21" s="3">
        <v>79.765286748233805</v>
      </c>
      <c r="L21" s="4">
        <v>13.066842297522101</v>
      </c>
      <c r="M21" s="3">
        <f t="shared" si="0"/>
        <v>404218.06493400654</v>
      </c>
      <c r="N21" s="3">
        <f t="shared" si="1"/>
        <v>328902.22468129185</v>
      </c>
      <c r="O21" s="3">
        <v>4600.5180759926798</v>
      </c>
      <c r="P21" s="3">
        <v>203.79835978230699</v>
      </c>
      <c r="Q21" s="3">
        <v>256.97445326790103</v>
      </c>
      <c r="R21" s="3">
        <v>214.70915536564999</v>
      </c>
      <c r="S21" s="3">
        <v>90748.756022027606</v>
      </c>
      <c r="T21" s="3">
        <v>237.61501399117799</v>
      </c>
      <c r="U21" s="3">
        <v>972.44604768750901</v>
      </c>
      <c r="V21" s="3">
        <v>92148.230717525395</v>
      </c>
      <c r="W21" s="4">
        <v>8.2953340018692998</v>
      </c>
      <c r="X21" s="4">
        <v>0.27948965309034501</v>
      </c>
      <c r="Y21" s="4">
        <v>0.70417595821698098</v>
      </c>
      <c r="Z21" s="57">
        <v>4.2555538153702197E-3</v>
      </c>
      <c r="AA21" s="8"/>
      <c r="AB21" s="7"/>
      <c r="AC21" s="4"/>
    </row>
    <row r="22" spans="1:29" x14ac:dyDescent="0.25">
      <c r="A22" s="1" t="s">
        <v>25</v>
      </c>
      <c r="B22" s="3">
        <v>92</v>
      </c>
      <c r="C22" s="3">
        <v>1549207.24378806</v>
      </c>
      <c r="D22" s="2">
        <v>2835621</v>
      </c>
      <c r="E22" s="3">
        <v>587358.64110014902</v>
      </c>
      <c r="F22" s="3">
        <v>596909</v>
      </c>
      <c r="G22" s="3">
        <v>2519142</v>
      </c>
      <c r="H22" s="3">
        <v>262394.34654033103</v>
      </c>
      <c r="I22" s="3">
        <v>31.557747572687401</v>
      </c>
      <c r="J22" s="2">
        <v>139.72867292500499</v>
      </c>
      <c r="K22" s="3">
        <v>3.31357443637385</v>
      </c>
      <c r="L22" s="4">
        <v>12.767567919855599</v>
      </c>
      <c r="M22" s="3">
        <f t="shared" si="0"/>
        <v>367307.54326118791</v>
      </c>
      <c r="N22" s="3">
        <f t="shared" si="1"/>
        <v>294683.89395677601</v>
      </c>
      <c r="O22" s="3">
        <v>2744.87447807852</v>
      </c>
      <c r="P22" s="3">
        <v>880.42306876960799</v>
      </c>
      <c r="Q22" s="3">
        <v>154.547359645961</v>
      </c>
      <c r="R22" s="3">
        <v>165.67872181869299</v>
      </c>
      <c r="S22" s="3">
        <v>67806.451028034295</v>
      </c>
      <c r="T22" s="3">
        <v>14453.0714657844</v>
      </c>
      <c r="U22" s="3">
        <v>0</v>
      </c>
      <c r="V22" s="3">
        <v>82259.522493818804</v>
      </c>
      <c r="W22" s="4">
        <v>12.078121761809999</v>
      </c>
      <c r="X22" s="4">
        <v>0.27084809095142798</v>
      </c>
      <c r="Y22" s="4">
        <v>0.55425646227716296</v>
      </c>
      <c r="Z22" s="57">
        <v>1.1202143967452401E-2</v>
      </c>
      <c r="AA22" s="8"/>
      <c r="AB22" s="7"/>
      <c r="AC22" s="4"/>
    </row>
    <row r="23" spans="1:29" x14ac:dyDescent="0.25">
      <c r="A23" s="1" t="s">
        <v>26</v>
      </c>
      <c r="B23" s="3">
        <v>79</v>
      </c>
      <c r="C23" s="3">
        <v>432546.602443852</v>
      </c>
      <c r="D23" s="2">
        <v>333226</v>
      </c>
      <c r="E23" s="3">
        <v>77163.330756321506</v>
      </c>
      <c r="F23" s="3">
        <v>313415</v>
      </c>
      <c r="G23" s="3">
        <v>91892.782068173401</v>
      </c>
      <c r="H23" s="3">
        <v>11745.8711742859</v>
      </c>
      <c r="I23" s="3">
        <v>1.4433676227367001</v>
      </c>
      <c r="J23" s="2">
        <v>10.5409341293193</v>
      </c>
      <c r="K23" s="3">
        <v>0.23858617137159999</v>
      </c>
      <c r="L23" s="4">
        <v>0.56695208437107902</v>
      </c>
      <c r="M23" s="3">
        <f t="shared" si="0"/>
        <v>16545.674923765338</v>
      </c>
      <c r="N23" s="3">
        <f t="shared" si="1"/>
        <v>13219.8184101758</v>
      </c>
      <c r="O23" s="3">
        <v>174.621261814842</v>
      </c>
      <c r="P23" s="3">
        <v>66.284662732943701</v>
      </c>
      <c r="Q23" s="3">
        <v>11.3601315417788</v>
      </c>
      <c r="R23" s="3">
        <v>11.9293085685792</v>
      </c>
      <c r="S23" s="3">
        <v>2481.2452437448701</v>
      </c>
      <c r="T23" s="3">
        <v>1217.40492062924</v>
      </c>
      <c r="U23" s="3">
        <v>0</v>
      </c>
      <c r="V23" s="3">
        <v>3698.6501643740899</v>
      </c>
      <c r="W23" s="4">
        <v>5.2123274290750201</v>
      </c>
      <c r="X23" s="4">
        <v>0.43452255498496301</v>
      </c>
      <c r="Y23" s="4">
        <v>0.75535488877638202</v>
      </c>
      <c r="Z23" s="57">
        <v>8.5236242667939902E-4</v>
      </c>
      <c r="AA23" s="8"/>
      <c r="AB23" s="7"/>
      <c r="AC23" s="4"/>
    </row>
    <row r="24" spans="1:29" x14ac:dyDescent="0.25">
      <c r="A24" s="1" t="s">
        <v>27</v>
      </c>
      <c r="B24" s="3">
        <v>22</v>
      </c>
      <c r="C24" s="3">
        <v>749</v>
      </c>
      <c r="D24" s="2">
        <v>5424</v>
      </c>
      <c r="E24" s="3">
        <v>42838.272039797797</v>
      </c>
      <c r="F24" s="3">
        <v>52635</v>
      </c>
      <c r="G24" s="3">
        <v>58791.085714285698</v>
      </c>
      <c r="H24" s="3">
        <v>2935.4882638284698</v>
      </c>
      <c r="I24" s="3">
        <v>0.46845910382170303</v>
      </c>
      <c r="J24" s="2">
        <v>1.0261704090625701</v>
      </c>
      <c r="K24" s="3">
        <v>6.5874676404811705E-2</v>
      </c>
      <c r="L24" s="4">
        <v>0.13744032833924799</v>
      </c>
      <c r="M24" s="3">
        <f t="shared" si="0"/>
        <v>4479.0206276491081</v>
      </c>
      <c r="N24" s="3">
        <f t="shared" si="1"/>
        <v>3399.7055420232186</v>
      </c>
      <c r="O24" s="3">
        <v>63.648094331909398</v>
      </c>
      <c r="P24" s="3">
        <v>2.5313689355676798</v>
      </c>
      <c r="Q24" s="3">
        <v>2.9796187563341898</v>
      </c>
      <c r="R24" s="3">
        <v>3.2937338202406301</v>
      </c>
      <c r="S24" s="3">
        <v>915.62328877994605</v>
      </c>
      <c r="T24" s="3">
        <v>0</v>
      </c>
      <c r="U24" s="3">
        <v>0</v>
      </c>
      <c r="V24" s="3">
        <v>915.62328877994605</v>
      </c>
      <c r="W24" s="4">
        <v>23.403334803198501</v>
      </c>
      <c r="X24" s="4">
        <v>0.25859703394294498</v>
      </c>
      <c r="Y24" s="4">
        <v>0.537333418400466</v>
      </c>
      <c r="Z24" s="57">
        <v>2.5615835980960999E-6</v>
      </c>
      <c r="AA24" s="8"/>
      <c r="AB24" s="7"/>
      <c r="AC24" s="4"/>
    </row>
    <row r="25" spans="1:29" x14ac:dyDescent="0.25">
      <c r="A25" s="98" t="s">
        <v>281</v>
      </c>
      <c r="B25" s="99">
        <f>SUM(B2:B24)</f>
        <v>391750</v>
      </c>
      <c r="C25" s="99">
        <f t="shared" ref="C25:V25" si="2">SUM(C2:C24)</f>
        <v>1790568050.7401962</v>
      </c>
      <c r="D25" s="99">
        <f t="shared" ref="D25" si="3">SUM(D2:D24)</f>
        <v>1220561405</v>
      </c>
      <c r="E25" s="99">
        <f t="shared" si="2"/>
        <v>2268028409.7536283</v>
      </c>
      <c r="F25" s="99">
        <f t="shared" si="2"/>
        <v>794212910</v>
      </c>
      <c r="G25" s="99">
        <f>SUM(G2:G24)</f>
        <v>556955196.3825444</v>
      </c>
      <c r="H25" s="99">
        <f t="shared" si="2"/>
        <v>931556047.17431951</v>
      </c>
      <c r="I25" s="99">
        <f t="shared" si="2"/>
        <v>78346.0952526607</v>
      </c>
      <c r="J25" s="99">
        <f t="shared" ref="J25" si="4">SUM(J2:J24)</f>
        <v>1492225.6616205489</v>
      </c>
      <c r="K25" s="99">
        <f t="shared" si="2"/>
        <v>362754.72249262384</v>
      </c>
      <c r="L25" s="99">
        <f t="shared" si="2"/>
        <v>45958.264245801314</v>
      </c>
      <c r="M25" s="96">
        <f t="shared" ref="M25:N25" si="5">SUM(M2:M24)</f>
        <v>1221663830.3693397</v>
      </c>
      <c r="N25" s="96">
        <f t="shared" si="5"/>
        <v>1024831963.7092788</v>
      </c>
      <c r="O25" s="99">
        <f t="shared" si="2"/>
        <v>19061867.051355068</v>
      </c>
      <c r="P25" s="99">
        <f t="shared" si="2"/>
        <v>10674646.083353525</v>
      </c>
      <c r="Q25" s="99">
        <f t="shared" si="2"/>
        <v>814109.88083281543</v>
      </c>
      <c r="R25" s="99">
        <f t="shared" si="2"/>
        <v>795488.1106981053</v>
      </c>
      <c r="S25" s="99">
        <f t="shared" si="2"/>
        <v>63341639.95869375</v>
      </c>
      <c r="T25" s="99">
        <f t="shared" si="2"/>
        <v>211942337.63266978</v>
      </c>
      <c r="U25" s="99">
        <f t="shared" si="2"/>
        <v>6487936.6666175975</v>
      </c>
      <c r="V25" s="99">
        <f t="shared" si="2"/>
        <v>297621294.4203589</v>
      </c>
      <c r="W25" s="99"/>
      <c r="X25" s="99"/>
      <c r="Y25" s="99"/>
      <c r="Z25" s="61">
        <f>SUM(Z2:Z24)-(Z9+Z11+Z13+Z18)</f>
        <v>102.34761564308069</v>
      </c>
      <c r="AA25" s="99"/>
      <c r="AB25" s="99"/>
      <c r="AC25" s="99"/>
    </row>
    <row r="26" spans="1:29" x14ac:dyDescent="0.25">
      <c r="A26" s="98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7"/>
      <c r="N26" s="97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65">
        <f>Z9+Z11+Z13+Z18</f>
        <v>3.2846331534830995</v>
      </c>
      <c r="AA26" s="99"/>
      <c r="AB26" s="99"/>
      <c r="AC26" s="99"/>
    </row>
    <row r="27" spans="1:29" x14ac:dyDescent="0.25">
      <c r="A27" s="44" t="s">
        <v>277</v>
      </c>
      <c r="B27" s="44"/>
      <c r="C27" s="44"/>
      <c r="D27" s="44"/>
    </row>
    <row r="28" spans="1:29" x14ac:dyDescent="0.25">
      <c r="A28" s="44" t="s">
        <v>272</v>
      </c>
      <c r="B28" s="44"/>
      <c r="C28" s="44"/>
      <c r="D28" s="44"/>
    </row>
    <row r="29" spans="1:29" x14ac:dyDescent="0.25">
      <c r="A29" s="42" t="s">
        <v>296</v>
      </c>
    </row>
    <row r="30" spans="1:29" x14ac:dyDescent="0.25">
      <c r="A30" s="94" t="s">
        <v>283</v>
      </c>
      <c r="B30" s="94"/>
    </row>
    <row r="31" spans="1:29" x14ac:dyDescent="0.25">
      <c r="A31" s="95" t="s">
        <v>284</v>
      </c>
      <c r="B31" s="95"/>
    </row>
  </sheetData>
  <sheetProtection password="D785" sheet="1" objects="1" scenarios="1"/>
  <sortState ref="A2:Z23">
    <sortCondition descending="1" ref="H2:H23"/>
  </sortState>
  <mergeCells count="30">
    <mergeCell ref="L25:L26"/>
    <mergeCell ref="O25:O26"/>
    <mergeCell ref="P25:P26"/>
    <mergeCell ref="A30:B30"/>
    <mergeCell ref="A31:B31"/>
    <mergeCell ref="B25:B26"/>
    <mergeCell ref="C25:C26"/>
    <mergeCell ref="E25:E26"/>
    <mergeCell ref="F25:F26"/>
    <mergeCell ref="G25:G26"/>
    <mergeCell ref="J25:J26"/>
    <mergeCell ref="M25:M26"/>
    <mergeCell ref="N25:N26"/>
    <mergeCell ref="D25:D26"/>
    <mergeCell ref="AC25:AC26"/>
    <mergeCell ref="A25:A26"/>
    <mergeCell ref="W25:W26"/>
    <mergeCell ref="X25:X26"/>
    <mergeCell ref="Y25:Y26"/>
    <mergeCell ref="AA25:AA26"/>
    <mergeCell ref="AB25:AB26"/>
    <mergeCell ref="Q25:Q26"/>
    <mergeCell ref="R25:R26"/>
    <mergeCell ref="S25:S26"/>
    <mergeCell ref="T25:T26"/>
    <mergeCell ref="U25:U26"/>
    <mergeCell ref="V25:V26"/>
    <mergeCell ref="H25:H26"/>
    <mergeCell ref="I25:I26"/>
    <mergeCell ref="K25:K26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E64"/>
  <sheetViews>
    <sheetView workbookViewId="0">
      <selection activeCell="AA1" sqref="AA1:AD1"/>
    </sheetView>
  </sheetViews>
  <sheetFormatPr defaultColWidth="8.85546875" defaultRowHeight="15" x14ac:dyDescent="0.25"/>
  <cols>
    <col min="1" max="1" width="18" customWidth="1"/>
    <col min="2" max="2" width="12.85546875" style="9" customWidth="1"/>
    <col min="3" max="3" width="12.85546875" customWidth="1"/>
    <col min="4" max="4" width="15.140625" style="14" bestFit="1" customWidth="1"/>
    <col min="5" max="5" width="14.140625" style="14" customWidth="1"/>
    <col min="6" max="6" width="15.42578125" style="14" customWidth="1"/>
    <col min="7" max="7" width="14.140625" style="14" bestFit="1" customWidth="1"/>
    <col min="8" max="8" width="14.140625" style="14" customWidth="1"/>
    <col min="9" max="9" width="14.42578125" style="14" customWidth="1"/>
    <col min="10" max="10" width="10.85546875" style="14" bestFit="1" customWidth="1"/>
    <col min="11" max="11" width="11.7109375" style="14" customWidth="1"/>
    <col min="12" max="12" width="11.42578125" style="14" bestFit="1" customWidth="1"/>
    <col min="13" max="13" width="12.28515625" style="14" bestFit="1" customWidth="1"/>
    <col min="14" max="15" width="13.85546875" style="14" customWidth="1"/>
    <col min="16" max="16" width="13.140625" style="14" bestFit="1" customWidth="1"/>
    <col min="17" max="17" width="12.85546875" style="14" bestFit="1" customWidth="1"/>
    <col min="18" max="18" width="10.85546875" style="14" bestFit="1" customWidth="1"/>
    <col min="19" max="19" width="12.28515625" style="14" bestFit="1" customWidth="1"/>
    <col min="20" max="20" width="13" style="14" customWidth="1"/>
    <col min="21" max="21" width="14.140625" style="14" bestFit="1" customWidth="1"/>
    <col min="22" max="22" width="13.140625" style="14" bestFit="1" customWidth="1"/>
    <col min="23" max="23" width="13.7109375" style="14" customWidth="1"/>
    <col min="24" max="24" width="11.42578125" style="15" customWidth="1"/>
    <col min="25" max="25" width="12.42578125" style="15" customWidth="1"/>
    <col min="26" max="26" width="13.140625" style="15" customWidth="1"/>
    <col min="27" max="28" width="14.42578125" style="16" customWidth="1"/>
    <col min="29" max="29" width="14.42578125" style="15" customWidth="1"/>
    <col min="30" max="30" width="15.28515625" style="15" customWidth="1"/>
    <col min="31" max="31" width="14.140625" style="14" hidden="1" customWidth="1"/>
  </cols>
  <sheetData>
    <row r="1" spans="1:31" ht="81" customHeight="1" x14ac:dyDescent="0.25">
      <c r="A1" s="27" t="s">
        <v>0</v>
      </c>
      <c r="B1" s="32" t="s">
        <v>37</v>
      </c>
      <c r="C1" s="28" t="s">
        <v>1</v>
      </c>
      <c r="D1" s="29" t="s">
        <v>268</v>
      </c>
      <c r="E1" s="28" t="s">
        <v>297</v>
      </c>
      <c r="F1" s="29" t="s">
        <v>291</v>
      </c>
      <c r="G1" s="29" t="s">
        <v>292</v>
      </c>
      <c r="H1" s="75" t="s">
        <v>286</v>
      </c>
      <c r="I1" s="29" t="s">
        <v>2</v>
      </c>
      <c r="J1" s="29" t="s">
        <v>3</v>
      </c>
      <c r="K1" s="29" t="s">
        <v>293</v>
      </c>
      <c r="L1" s="29" t="s">
        <v>4</v>
      </c>
      <c r="M1" s="29" t="s">
        <v>5</v>
      </c>
      <c r="N1" s="28" t="s">
        <v>294</v>
      </c>
      <c r="O1" s="28" t="s">
        <v>295</v>
      </c>
      <c r="P1" s="29" t="s">
        <v>6</v>
      </c>
      <c r="Q1" s="29" t="s">
        <v>7</v>
      </c>
      <c r="R1" s="29" t="s">
        <v>8</v>
      </c>
      <c r="S1" s="29" t="s">
        <v>9</v>
      </c>
      <c r="T1" s="29" t="s">
        <v>10</v>
      </c>
      <c r="U1" s="29" t="s">
        <v>11</v>
      </c>
      <c r="V1" s="29" t="s">
        <v>12</v>
      </c>
      <c r="W1" s="29" t="s">
        <v>13</v>
      </c>
      <c r="X1" s="29" t="s">
        <v>267</v>
      </c>
      <c r="Y1" s="30" t="s">
        <v>266</v>
      </c>
      <c r="Z1" s="30" t="s">
        <v>14</v>
      </c>
      <c r="AA1" s="49" t="s">
        <v>301</v>
      </c>
      <c r="AB1" s="50" t="s">
        <v>298</v>
      </c>
      <c r="AC1" s="50" t="s">
        <v>299</v>
      </c>
      <c r="AD1" s="50" t="s">
        <v>300</v>
      </c>
      <c r="AE1" s="31" t="s">
        <v>269</v>
      </c>
    </row>
    <row r="2" spans="1:31" s="13" customFormat="1" x14ac:dyDescent="0.25">
      <c r="A2" s="17" t="s">
        <v>17</v>
      </c>
      <c r="B2" s="34">
        <v>1</v>
      </c>
      <c r="C2" s="19">
        <v>935</v>
      </c>
      <c r="D2" s="19">
        <v>8164506</v>
      </c>
      <c r="E2" s="90">
        <v>6588783</v>
      </c>
      <c r="F2" s="19">
        <v>42891105.380000003</v>
      </c>
      <c r="G2" s="19">
        <v>7590667</v>
      </c>
      <c r="H2" s="19">
        <v>5643566.2661064398</v>
      </c>
      <c r="I2" s="19">
        <v>10559116.619999999</v>
      </c>
      <c r="J2" s="19">
        <v>1060.4016919999999</v>
      </c>
      <c r="K2" s="2">
        <v>17767.5387777002</v>
      </c>
      <c r="L2" s="19">
        <v>172.02088330000001</v>
      </c>
      <c r="M2" s="19">
        <v>524.07494540000005</v>
      </c>
      <c r="N2" s="3">
        <f>I2+(J2*3200)+(L2*72)+(M2*289)</f>
        <v>14116245.1972182</v>
      </c>
      <c r="O2" s="3">
        <f>I2+(J2*900)+(L2*25)+(M2*298)</f>
        <v>11673952.9986117</v>
      </c>
      <c r="P2" s="19">
        <v>193174.59450000001</v>
      </c>
      <c r="Q2" s="19">
        <v>129872.2423</v>
      </c>
      <c r="R2" s="19">
        <v>8750.8287349999991</v>
      </c>
      <c r="S2" s="19">
        <v>8601.0441630000005</v>
      </c>
      <c r="T2" s="19">
        <v>764254.83790000004</v>
      </c>
      <c r="U2" s="19">
        <v>2603095.5809999998</v>
      </c>
      <c r="V2" s="19">
        <v>0</v>
      </c>
      <c r="W2" s="19">
        <v>3368253.4730000002</v>
      </c>
      <c r="X2" s="20">
        <v>12.82</v>
      </c>
      <c r="Y2" s="20">
        <v>0.56999999999999995</v>
      </c>
      <c r="Z2" s="20">
        <v>0.78</v>
      </c>
      <c r="AA2" s="67">
        <v>0.39861660641718899</v>
      </c>
      <c r="AB2" s="67">
        <v>23.925124390000001</v>
      </c>
      <c r="AC2" s="67">
        <v>31.599912969999998</v>
      </c>
      <c r="AD2" s="67">
        <v>26.3427176</v>
      </c>
      <c r="AE2" s="19">
        <v>210351433.80000001</v>
      </c>
    </row>
    <row r="3" spans="1:31" x14ac:dyDescent="0.25">
      <c r="A3" s="1" t="s">
        <v>17</v>
      </c>
      <c r="B3" s="12">
        <v>2</v>
      </c>
      <c r="C3" s="3">
        <v>1315</v>
      </c>
      <c r="D3" s="3">
        <v>25633055</v>
      </c>
      <c r="E3" s="90">
        <v>20279729</v>
      </c>
      <c r="F3" s="3">
        <v>76178483.540000007</v>
      </c>
      <c r="G3" s="3">
        <v>10778029</v>
      </c>
      <c r="H3" s="3">
        <v>16013553</v>
      </c>
      <c r="I3" s="3">
        <v>28721885.989999998</v>
      </c>
      <c r="J3" s="3">
        <v>2588.7423690000001</v>
      </c>
      <c r="K3" s="2">
        <v>56923.823941480798</v>
      </c>
      <c r="L3" s="3">
        <v>511.1735908</v>
      </c>
      <c r="M3" s="3">
        <v>1465.2506269999999</v>
      </c>
      <c r="N3" s="3">
        <f t="shared" ref="N3:N57" si="0">I3+(J3*3200)+(L3*72)+(M3*289)</f>
        <v>37466123.500540599</v>
      </c>
      <c r="O3" s="3">
        <f t="shared" ref="O3:O57" si="1">I3+(J3*900)+(L3*25)+(M3*298)</f>
        <v>31501178.148715999</v>
      </c>
      <c r="P3" s="3">
        <v>653583.19590000005</v>
      </c>
      <c r="Q3" s="3">
        <v>416544.75760000001</v>
      </c>
      <c r="R3" s="3">
        <v>24410.370009999999</v>
      </c>
      <c r="S3" s="3">
        <v>25558.679540000001</v>
      </c>
      <c r="T3" s="3">
        <v>757694.20149999997</v>
      </c>
      <c r="U3" s="3">
        <v>8443390.6180000007</v>
      </c>
      <c r="V3" s="3">
        <v>0</v>
      </c>
      <c r="W3" s="3">
        <v>9201084.8190000001</v>
      </c>
      <c r="X3" s="5">
        <v>13.85</v>
      </c>
      <c r="Y3" s="5">
        <v>0.49</v>
      </c>
      <c r="Z3" s="5">
        <v>0.73</v>
      </c>
      <c r="AA3" s="68">
        <v>1.50363580409802</v>
      </c>
      <c r="AB3" s="69">
        <v>16.873159640000001</v>
      </c>
      <c r="AC3" s="70">
        <v>21.582238969999999</v>
      </c>
      <c r="AD3" s="71">
        <v>18.3854878</v>
      </c>
      <c r="AE3" s="2">
        <v>210351433.80000001</v>
      </c>
    </row>
    <row r="4" spans="1:31" x14ac:dyDescent="0.25">
      <c r="A4" s="1" t="s">
        <v>17</v>
      </c>
      <c r="B4" s="12">
        <v>3</v>
      </c>
      <c r="C4" s="3">
        <v>688</v>
      </c>
      <c r="D4" s="3">
        <v>24212945</v>
      </c>
      <c r="E4" s="90">
        <v>19232668</v>
      </c>
      <c r="F4" s="3">
        <v>48223872.799999997</v>
      </c>
      <c r="G4" s="3">
        <v>5682801</v>
      </c>
      <c r="H4" s="3">
        <v>14863145</v>
      </c>
      <c r="I4" s="3">
        <v>22721220.550000001</v>
      </c>
      <c r="J4" s="3">
        <v>1932.9152939999999</v>
      </c>
      <c r="K4" s="2">
        <v>46776.9277434783</v>
      </c>
      <c r="L4" s="3">
        <v>428.46438840000002</v>
      </c>
      <c r="M4" s="3">
        <v>1168.8139530000001</v>
      </c>
      <c r="N4" s="3">
        <f t="shared" si="0"/>
        <v>29275186.1591818</v>
      </c>
      <c r="O4" s="3">
        <f t="shared" si="1"/>
        <v>24819862.482304003</v>
      </c>
      <c r="P4" s="3">
        <v>552212.28280000004</v>
      </c>
      <c r="Q4" s="3">
        <v>336536.09049999999</v>
      </c>
      <c r="R4" s="3">
        <v>19890.393489999999</v>
      </c>
      <c r="S4" s="3">
        <v>21423.219420000001</v>
      </c>
      <c r="T4" s="3">
        <v>452895.26160000003</v>
      </c>
      <c r="U4" s="3">
        <v>6830198.568</v>
      </c>
      <c r="V4" s="3">
        <v>0</v>
      </c>
      <c r="W4" s="3">
        <v>7283093.8289999999</v>
      </c>
      <c r="X4" s="5">
        <v>14.3</v>
      </c>
      <c r="Y4" s="5">
        <v>0.37</v>
      </c>
      <c r="Z4" s="5">
        <v>0.67</v>
      </c>
      <c r="AA4" s="68">
        <v>1.6961973584831</v>
      </c>
      <c r="AB4" s="69">
        <v>12.222833789999999</v>
      </c>
      <c r="AC4" s="70">
        <v>15.500233809999999</v>
      </c>
      <c r="AD4" s="71">
        <v>13.28203469</v>
      </c>
      <c r="AE4" s="2">
        <v>210351433.80000001</v>
      </c>
    </row>
    <row r="5" spans="1:31" x14ac:dyDescent="0.25">
      <c r="A5" s="1" t="s">
        <v>17</v>
      </c>
      <c r="B5" s="12">
        <v>4</v>
      </c>
      <c r="C5" s="3">
        <v>1020</v>
      </c>
      <c r="D5" s="3">
        <v>54104857</v>
      </c>
      <c r="E5" s="90">
        <v>45076290</v>
      </c>
      <c r="F5" s="3">
        <v>85488627.700000003</v>
      </c>
      <c r="G5" s="3">
        <v>8162872</v>
      </c>
      <c r="H5" s="3">
        <v>35755858</v>
      </c>
      <c r="I5" s="3">
        <v>52651439.880000003</v>
      </c>
      <c r="J5" s="3">
        <v>4053.3605250000001</v>
      </c>
      <c r="K5" s="2">
        <v>109222.200169911</v>
      </c>
      <c r="L5" s="3">
        <v>1052.5479130000001</v>
      </c>
      <c r="M5" s="3">
        <v>2697.4327170000001</v>
      </c>
      <c r="N5" s="3">
        <f t="shared" si="0"/>
        <v>66477535.064948998</v>
      </c>
      <c r="O5" s="3">
        <f t="shared" si="1"/>
        <v>57129612.999991007</v>
      </c>
      <c r="P5" s="3">
        <v>1312628.702</v>
      </c>
      <c r="Q5" s="3">
        <v>763773.91040000005</v>
      </c>
      <c r="R5" s="3">
        <v>47829.97941</v>
      </c>
      <c r="S5" s="3">
        <v>52627.395649999999</v>
      </c>
      <c r="T5" s="3">
        <v>1386929.5020000001</v>
      </c>
      <c r="U5" s="3">
        <v>15480071.9</v>
      </c>
      <c r="V5" s="3">
        <v>0</v>
      </c>
      <c r="W5" s="3">
        <v>16867001.399999999</v>
      </c>
      <c r="X5" s="5">
        <v>15.44</v>
      </c>
      <c r="Y5" s="5">
        <v>0.36</v>
      </c>
      <c r="Z5" s="5">
        <v>0.66</v>
      </c>
      <c r="AA5" s="68">
        <v>4.5852885318150101</v>
      </c>
      <c r="AB5" s="69">
        <v>10.88757348</v>
      </c>
      <c r="AC5" s="70">
        <v>13.61129689</v>
      </c>
      <c r="AD5" s="71">
        <v>11.775609879999999</v>
      </c>
      <c r="AE5" s="2">
        <v>210351433.80000001</v>
      </c>
    </row>
    <row r="6" spans="1:31" x14ac:dyDescent="0.25">
      <c r="A6" s="1" t="s">
        <v>17</v>
      </c>
      <c r="B6" s="12">
        <v>5</v>
      </c>
      <c r="C6" s="3">
        <v>605</v>
      </c>
      <c r="D6" s="3">
        <v>44985044</v>
      </c>
      <c r="E6" s="90">
        <v>41388837</v>
      </c>
      <c r="F6" s="3">
        <v>56946521.689999998</v>
      </c>
      <c r="G6" s="3">
        <v>5115648</v>
      </c>
      <c r="H6" s="3">
        <v>32300139</v>
      </c>
      <c r="I6" s="3">
        <v>44600837.100000001</v>
      </c>
      <c r="J6" s="3">
        <v>3382.6830190000001</v>
      </c>
      <c r="K6" s="2">
        <v>95805.861302534497</v>
      </c>
      <c r="L6" s="3">
        <v>930.97739060000004</v>
      </c>
      <c r="M6" s="3">
        <v>2301.955735</v>
      </c>
      <c r="N6" s="3">
        <f t="shared" si="0"/>
        <v>56157718.3403382</v>
      </c>
      <c r="O6" s="3">
        <f t="shared" si="1"/>
        <v>48354509.060895003</v>
      </c>
      <c r="P6" s="3">
        <v>1153328.7250000001</v>
      </c>
      <c r="Q6" s="3">
        <v>660515.76040000003</v>
      </c>
      <c r="R6" s="3">
        <v>41510.659200000002</v>
      </c>
      <c r="S6" s="3">
        <v>46548.869530000004</v>
      </c>
      <c r="T6" s="3">
        <v>891959.99780000001</v>
      </c>
      <c r="U6" s="3">
        <v>13404371.66</v>
      </c>
      <c r="V6" s="3">
        <v>0</v>
      </c>
      <c r="W6" s="3">
        <v>14296331.66</v>
      </c>
      <c r="X6" s="5">
        <v>15.98</v>
      </c>
      <c r="Y6" s="5">
        <v>0.34</v>
      </c>
      <c r="Z6" s="5">
        <v>0.65</v>
      </c>
      <c r="AA6" s="68">
        <v>4.2337970427660903</v>
      </c>
      <c r="AB6" s="69">
        <v>10.18053435</v>
      </c>
      <c r="AC6" s="70">
        <v>12.726597</v>
      </c>
      <c r="AD6" s="71">
        <v>11.011537690000001</v>
      </c>
      <c r="AE6" s="2">
        <v>210351433.80000001</v>
      </c>
    </row>
    <row r="7" spans="1:31" x14ac:dyDescent="0.25">
      <c r="A7" s="1" t="s">
        <v>17</v>
      </c>
      <c r="B7" s="12">
        <v>6</v>
      </c>
      <c r="C7" s="3">
        <v>430</v>
      </c>
      <c r="D7" s="3">
        <v>46408421</v>
      </c>
      <c r="E7" s="90">
        <v>42460286</v>
      </c>
      <c r="F7" s="3">
        <v>39887439</v>
      </c>
      <c r="G7" s="3">
        <v>3471428</v>
      </c>
      <c r="H7" s="3">
        <v>26904848</v>
      </c>
      <c r="I7" s="3">
        <v>35905003.609999999</v>
      </c>
      <c r="J7" s="3">
        <v>2730.1347649999998</v>
      </c>
      <c r="K7" s="2">
        <v>77935.1880821675</v>
      </c>
      <c r="L7" s="3">
        <v>754.66014280000002</v>
      </c>
      <c r="M7" s="3">
        <v>1856.930928</v>
      </c>
      <c r="N7" s="3">
        <f t="shared" si="0"/>
        <v>45232423.426473595</v>
      </c>
      <c r="O7" s="3">
        <f t="shared" si="1"/>
        <v>38934356.818613991</v>
      </c>
      <c r="P7" s="3">
        <v>914819.15370000002</v>
      </c>
      <c r="Q7" s="3">
        <v>536290.85829999996</v>
      </c>
      <c r="R7" s="3">
        <v>33600.61851</v>
      </c>
      <c r="S7" s="3">
        <v>37733.007140000002</v>
      </c>
      <c r="T7" s="3">
        <v>622680.57330000005</v>
      </c>
      <c r="U7" s="3">
        <v>10889110.369999999</v>
      </c>
      <c r="V7" s="3">
        <v>0</v>
      </c>
      <c r="W7" s="3">
        <v>11511790.939999999</v>
      </c>
      <c r="X7" s="5">
        <v>16</v>
      </c>
      <c r="Y7" s="5">
        <v>0.33</v>
      </c>
      <c r="Z7" s="5">
        <v>0.65</v>
      </c>
      <c r="AA7" s="68">
        <v>4.29943376793931</v>
      </c>
      <c r="AB7" s="69">
        <v>8.0942824210000008</v>
      </c>
      <c r="AC7" s="70">
        <v>10.13658371</v>
      </c>
      <c r="AD7" s="71">
        <v>8.7602859940000002</v>
      </c>
      <c r="AE7" s="2">
        <v>210351433.80000001</v>
      </c>
    </row>
    <row r="8" spans="1:31" x14ac:dyDescent="0.25">
      <c r="A8" s="1" t="s">
        <v>17</v>
      </c>
      <c r="B8" s="12">
        <v>7</v>
      </c>
      <c r="C8" s="3">
        <v>147</v>
      </c>
      <c r="D8" s="3">
        <v>22066158</v>
      </c>
      <c r="E8" s="90">
        <v>21409840</v>
      </c>
      <c r="F8" s="3">
        <v>12311047.82</v>
      </c>
      <c r="G8" s="3">
        <v>1132876</v>
      </c>
      <c r="H8" s="3">
        <v>9962295</v>
      </c>
      <c r="I8" s="3">
        <v>13069537.720000001</v>
      </c>
      <c r="J8" s="3">
        <v>997.42998709999995</v>
      </c>
      <c r="K8" s="2">
        <v>28564.598826693898</v>
      </c>
      <c r="L8" s="3">
        <v>273.68120979999998</v>
      </c>
      <c r="M8" s="3">
        <v>677.17265759999998</v>
      </c>
      <c r="N8" s="3">
        <f t="shared" si="0"/>
        <v>16476721.623872001</v>
      </c>
      <c r="O8" s="3">
        <f t="shared" si="1"/>
        <v>14175864.190599801</v>
      </c>
      <c r="P8" s="3">
        <v>309951.61119999998</v>
      </c>
      <c r="Q8" s="3">
        <v>196981.50039999999</v>
      </c>
      <c r="R8" s="3">
        <v>12167.97207</v>
      </c>
      <c r="S8" s="3">
        <v>13684.06049</v>
      </c>
      <c r="T8" s="3">
        <v>189580.5626</v>
      </c>
      <c r="U8" s="3">
        <v>4001844.0690000001</v>
      </c>
      <c r="V8" s="3">
        <v>0</v>
      </c>
      <c r="W8" s="3">
        <v>4191424.6320000002</v>
      </c>
      <c r="X8" s="5">
        <v>15.71</v>
      </c>
      <c r="Y8" s="5">
        <v>0.34</v>
      </c>
      <c r="Z8" s="5">
        <v>0.65</v>
      </c>
      <c r="AA8" s="68">
        <v>1.8459482584168001</v>
      </c>
      <c r="AB8" s="69">
        <v>6.81450288</v>
      </c>
      <c r="AC8" s="70">
        <v>8.5293943940000005</v>
      </c>
      <c r="AD8" s="71">
        <v>7.374102122</v>
      </c>
      <c r="AE8" s="2">
        <v>210351433.80000001</v>
      </c>
    </row>
    <row r="9" spans="1:31" x14ac:dyDescent="0.25">
      <c r="A9" s="1" t="s">
        <v>17</v>
      </c>
      <c r="B9" s="12">
        <v>8</v>
      </c>
      <c r="C9" s="3">
        <v>24</v>
      </c>
      <c r="D9" s="3">
        <v>4265154</v>
      </c>
      <c r="E9" s="90">
        <v>4275286</v>
      </c>
      <c r="F9" s="3">
        <v>1755402.9</v>
      </c>
      <c r="G9" s="3">
        <v>179340</v>
      </c>
      <c r="H9" s="3">
        <v>1694774</v>
      </c>
      <c r="I9" s="3">
        <v>2122392.338</v>
      </c>
      <c r="J9" s="3">
        <v>156.92707279999999</v>
      </c>
      <c r="K9" s="2">
        <v>4453.9548601302304</v>
      </c>
      <c r="L9" s="3">
        <v>44.325975139999997</v>
      </c>
      <c r="M9" s="3">
        <v>109.3303945</v>
      </c>
      <c r="N9" s="3">
        <f t="shared" si="0"/>
        <v>2659346.92518058</v>
      </c>
      <c r="O9" s="3">
        <f t="shared" si="1"/>
        <v>2297315.3104594997</v>
      </c>
      <c r="P9" s="3">
        <v>49447.145960000002</v>
      </c>
      <c r="Q9" s="3">
        <v>30710.88351</v>
      </c>
      <c r="R9" s="3">
        <v>1972.617892</v>
      </c>
      <c r="S9" s="3">
        <v>2216.298757</v>
      </c>
      <c r="T9" s="3">
        <v>57525.864889999997</v>
      </c>
      <c r="U9" s="3">
        <v>622339.24710000004</v>
      </c>
      <c r="V9" s="3">
        <v>0</v>
      </c>
      <c r="W9" s="3">
        <v>679865.11199999996</v>
      </c>
      <c r="X9" s="5">
        <v>15.14</v>
      </c>
      <c r="Y9" s="5">
        <v>0.35</v>
      </c>
      <c r="Z9" s="5">
        <v>0.65</v>
      </c>
      <c r="AA9" s="68">
        <v>0.301771396693501</v>
      </c>
      <c r="AB9" s="69">
        <v>6.7353959029999997</v>
      </c>
      <c r="AC9" s="70">
        <v>8.3655498589999997</v>
      </c>
      <c r="AD9" s="71">
        <v>7.2698118029999996</v>
      </c>
      <c r="AE9" s="2">
        <v>210351433.80000001</v>
      </c>
    </row>
    <row r="10" spans="1:31" x14ac:dyDescent="0.25">
      <c r="A10" s="1" t="s">
        <v>15</v>
      </c>
      <c r="B10" s="12">
        <v>1</v>
      </c>
      <c r="C10" s="3">
        <v>751</v>
      </c>
      <c r="D10" s="3">
        <v>3173386</v>
      </c>
      <c r="E10" s="90">
        <v>2107747</v>
      </c>
      <c r="F10" s="3">
        <v>15093196.9</v>
      </c>
      <c r="G10" s="3">
        <v>5292191</v>
      </c>
      <c r="H10" s="3">
        <v>1407160.4682060301</v>
      </c>
      <c r="I10" s="3">
        <v>2627049.213</v>
      </c>
      <c r="J10" s="3">
        <v>261.2051424</v>
      </c>
      <c r="K10" s="2">
        <v>3135.5031856383898</v>
      </c>
      <c r="L10" s="3">
        <v>38.541150760000001</v>
      </c>
      <c r="M10" s="3">
        <v>125.1622385</v>
      </c>
      <c r="N10" s="3">
        <f t="shared" si="0"/>
        <v>3501852.5184612204</v>
      </c>
      <c r="O10" s="3">
        <f t="shared" si="1"/>
        <v>2900395.7170019997</v>
      </c>
      <c r="P10" s="3">
        <v>45828.318209999998</v>
      </c>
      <c r="Q10" s="3">
        <v>22360.825219999999</v>
      </c>
      <c r="R10" s="3">
        <v>2079.7360159999998</v>
      </c>
      <c r="S10" s="3">
        <v>1927.057538</v>
      </c>
      <c r="T10" s="3">
        <v>396800.01459999999</v>
      </c>
      <c r="U10" s="3">
        <v>432945.75420000002</v>
      </c>
      <c r="V10" s="3">
        <v>0</v>
      </c>
      <c r="W10" s="3">
        <v>831848.46790000005</v>
      </c>
      <c r="X10" s="5">
        <v>9.9499999999999993</v>
      </c>
      <c r="Y10" s="5">
        <v>0.62</v>
      </c>
      <c r="Z10" s="5">
        <v>0.83</v>
      </c>
      <c r="AA10" s="68">
        <v>7.6935512045811894E-2</v>
      </c>
      <c r="AB10" s="69">
        <v>23.00613289</v>
      </c>
      <c r="AC10" s="70">
        <v>29.88302908</v>
      </c>
      <c r="AD10" s="71">
        <v>25.180116330000001</v>
      </c>
      <c r="AE10" s="2">
        <v>174779301.5</v>
      </c>
    </row>
    <row r="11" spans="1:31" x14ac:dyDescent="0.25">
      <c r="A11" s="1" t="s">
        <v>15</v>
      </c>
      <c r="B11" s="12">
        <v>2</v>
      </c>
      <c r="C11" s="3">
        <v>2348</v>
      </c>
      <c r="D11" s="3">
        <v>62725225</v>
      </c>
      <c r="E11" s="90">
        <v>39473231</v>
      </c>
      <c r="F11" s="3">
        <v>92173287.530000001</v>
      </c>
      <c r="G11" s="3">
        <v>18903186</v>
      </c>
      <c r="H11" s="3">
        <v>14104568.756641001</v>
      </c>
      <c r="I11" s="3">
        <v>22123308.829999998</v>
      </c>
      <c r="J11" s="3">
        <v>1548.06104</v>
      </c>
      <c r="K11" s="2">
        <v>44335.609979635301</v>
      </c>
      <c r="L11" s="3">
        <v>416.09025209999999</v>
      </c>
      <c r="M11" s="3">
        <v>1120.3897400000001</v>
      </c>
      <c r="N11" s="3">
        <f t="shared" si="0"/>
        <v>27430855.291011203</v>
      </c>
      <c r="O11" s="3">
        <f t="shared" si="1"/>
        <v>23860842.164822496</v>
      </c>
      <c r="P11" s="3">
        <v>505501.40980000002</v>
      </c>
      <c r="Q11" s="3">
        <v>314533.7879</v>
      </c>
      <c r="R11" s="3">
        <v>19322.06827</v>
      </c>
      <c r="S11" s="3">
        <v>20804.512610000002</v>
      </c>
      <c r="T11" s="3">
        <v>716377.38</v>
      </c>
      <c r="U11" s="3">
        <v>6366924.5180000002</v>
      </c>
      <c r="V11" s="3">
        <v>0</v>
      </c>
      <c r="W11" s="3">
        <v>7083301.898</v>
      </c>
      <c r="X11" s="5">
        <v>11.33</v>
      </c>
      <c r="Y11" s="5">
        <v>0.61</v>
      </c>
      <c r="Z11" s="5">
        <v>0.82</v>
      </c>
      <c r="AA11" s="68">
        <v>2.5421230051561698</v>
      </c>
      <c r="AB11" s="69">
        <v>8.0756704139999993</v>
      </c>
      <c r="AC11" s="70">
        <v>9.8029979869999995</v>
      </c>
      <c r="AD11" s="71">
        <v>8.6507334399999998</v>
      </c>
      <c r="AE11" s="2">
        <v>174779301.5</v>
      </c>
    </row>
    <row r="12" spans="1:31" x14ac:dyDescent="0.25">
      <c r="A12" s="1" t="s">
        <v>15</v>
      </c>
      <c r="B12" s="12">
        <v>3</v>
      </c>
      <c r="C12" s="3">
        <v>3424</v>
      </c>
      <c r="D12" s="3">
        <v>169219023</v>
      </c>
      <c r="E12" s="90">
        <v>100281721</v>
      </c>
      <c r="F12" s="3">
        <v>149156453.09999999</v>
      </c>
      <c r="G12" s="3">
        <v>27508448</v>
      </c>
      <c r="H12" s="3">
        <v>28474502</v>
      </c>
      <c r="I12" s="3">
        <v>45415841.859999999</v>
      </c>
      <c r="J12" s="3">
        <v>3133.2605589999998</v>
      </c>
      <c r="K12" s="2">
        <v>95967.092842210899</v>
      </c>
      <c r="L12" s="3">
        <v>866.42165910000006</v>
      </c>
      <c r="M12" s="3">
        <v>2320.6959390000002</v>
      </c>
      <c r="N12" s="3">
        <f t="shared" si="0"/>
        <v>56175339.134626202</v>
      </c>
      <c r="O12" s="3">
        <f t="shared" si="1"/>
        <v>48949004.2943995</v>
      </c>
      <c r="P12" s="3">
        <v>1128537.7109999999</v>
      </c>
      <c r="Q12" s="3">
        <v>684551.66460000002</v>
      </c>
      <c r="R12" s="3">
        <v>39769.485110000001</v>
      </c>
      <c r="S12" s="3">
        <v>43321.08296</v>
      </c>
      <c r="T12" s="3">
        <v>657589.79119999998</v>
      </c>
      <c r="U12" s="3">
        <v>13907388.890000001</v>
      </c>
      <c r="V12" s="3">
        <v>0</v>
      </c>
      <c r="W12" s="3">
        <v>14564978.68</v>
      </c>
      <c r="X12" s="5">
        <v>11.59</v>
      </c>
      <c r="Y12" s="5">
        <v>0.56999999999999995</v>
      </c>
      <c r="Z12" s="5">
        <v>0.81</v>
      </c>
      <c r="AA12" s="68">
        <v>7.51646771700233</v>
      </c>
      <c r="AB12" s="69">
        <v>5.5967123320000001</v>
      </c>
      <c r="AC12" s="70">
        <v>6.7915964369999999</v>
      </c>
      <c r="AD12" s="71">
        <v>5.9952110120000004</v>
      </c>
      <c r="AE12" s="2">
        <v>174779301.5</v>
      </c>
    </row>
    <row r="13" spans="1:31" x14ac:dyDescent="0.25">
      <c r="A13" s="1" t="s">
        <v>15</v>
      </c>
      <c r="B13" s="12">
        <v>4</v>
      </c>
      <c r="C13" s="3">
        <v>2724</v>
      </c>
      <c r="D13" s="3">
        <v>210792055</v>
      </c>
      <c r="E13" s="90">
        <v>114294007</v>
      </c>
      <c r="F13" s="3">
        <v>138966945.30000001</v>
      </c>
      <c r="G13" s="3">
        <v>21836723</v>
      </c>
      <c r="H13" s="3">
        <v>27552656</v>
      </c>
      <c r="I13" s="3">
        <v>49940688.759999998</v>
      </c>
      <c r="J13" s="3">
        <v>3562.3114500000001</v>
      </c>
      <c r="K13" s="2">
        <v>103763.924819646</v>
      </c>
      <c r="L13" s="3">
        <v>929.10591169999998</v>
      </c>
      <c r="M13" s="3">
        <v>2544.2139809999999</v>
      </c>
      <c r="N13" s="3">
        <f t="shared" si="0"/>
        <v>62142258.866151392</v>
      </c>
      <c r="O13" s="3">
        <f t="shared" si="1"/>
        <v>53928172.479130499</v>
      </c>
      <c r="P13" s="3">
        <v>1208718.9580000001</v>
      </c>
      <c r="Q13" s="3">
        <v>746331.24670000002</v>
      </c>
      <c r="R13" s="3">
        <v>43161.999839999997</v>
      </c>
      <c r="S13" s="3">
        <v>46455.295590000002</v>
      </c>
      <c r="T13" s="3">
        <v>857375.99109999998</v>
      </c>
      <c r="U13" s="3">
        <v>15154766</v>
      </c>
      <c r="V13" s="3">
        <v>0</v>
      </c>
      <c r="W13" s="3">
        <v>16012141.99</v>
      </c>
      <c r="X13" s="5">
        <v>11.67</v>
      </c>
      <c r="Y13" s="5">
        <v>0.55000000000000004</v>
      </c>
      <c r="Z13" s="5">
        <v>0.81</v>
      </c>
      <c r="AA13" s="68">
        <v>10.8533278774688</v>
      </c>
      <c r="AB13" s="69">
        <v>4.2096418279999996</v>
      </c>
      <c r="AC13" s="70">
        <v>5.1471815520000002</v>
      </c>
      <c r="AD13" s="71">
        <v>4.5201961229999998</v>
      </c>
      <c r="AE13" s="2">
        <v>174779301.5</v>
      </c>
    </row>
    <row r="14" spans="1:31" x14ac:dyDescent="0.25">
      <c r="A14" s="1" t="s">
        <v>15</v>
      </c>
      <c r="B14" s="12">
        <v>5</v>
      </c>
      <c r="C14" s="3">
        <v>1288</v>
      </c>
      <c r="D14" s="3">
        <v>215565568</v>
      </c>
      <c r="E14" s="90">
        <v>111561832</v>
      </c>
      <c r="F14" s="3">
        <v>78163728.549999997</v>
      </c>
      <c r="G14" s="3">
        <v>10692074</v>
      </c>
      <c r="H14" s="3">
        <v>21309547</v>
      </c>
      <c r="I14" s="3">
        <v>40177427.090000004</v>
      </c>
      <c r="J14" s="3">
        <v>2707.5939050000002</v>
      </c>
      <c r="K14" s="2">
        <v>87547.821783643099</v>
      </c>
      <c r="L14" s="3">
        <v>780.73494500000004</v>
      </c>
      <c r="M14" s="3">
        <v>2056.8987189999998</v>
      </c>
      <c r="N14" s="3">
        <f t="shared" si="0"/>
        <v>49492384.231831007</v>
      </c>
      <c r="O14" s="3">
        <f t="shared" si="1"/>
        <v>43246735.796387009</v>
      </c>
      <c r="P14" s="3">
        <v>1061576.554</v>
      </c>
      <c r="Q14" s="3">
        <v>619886.61899999995</v>
      </c>
      <c r="R14" s="3">
        <v>35555.370150000002</v>
      </c>
      <c r="S14" s="3">
        <v>39036.74725</v>
      </c>
      <c r="T14" s="3">
        <v>282777.897</v>
      </c>
      <c r="U14" s="3">
        <v>12611060.1</v>
      </c>
      <c r="V14" s="3">
        <v>0</v>
      </c>
      <c r="W14" s="3">
        <v>12893838</v>
      </c>
      <c r="X14" s="5">
        <v>11.33</v>
      </c>
      <c r="Y14" s="5">
        <v>0.51</v>
      </c>
      <c r="Z14" s="5">
        <v>0.78</v>
      </c>
      <c r="AA14" s="68">
        <v>13.184474409304499</v>
      </c>
      <c r="AB14" s="69">
        <v>2.9391290620000001</v>
      </c>
      <c r="AC14" s="70">
        <v>3.5902157520000002</v>
      </c>
      <c r="AD14" s="71">
        <v>3.1551226780000001</v>
      </c>
      <c r="AE14" s="2">
        <v>174779301.5</v>
      </c>
    </row>
    <row r="15" spans="1:31" x14ac:dyDescent="0.25">
      <c r="A15" s="1" t="s">
        <v>15</v>
      </c>
      <c r="B15" s="12">
        <v>6</v>
      </c>
      <c r="C15" s="3">
        <v>396</v>
      </c>
      <c r="D15" s="3">
        <v>99426223</v>
      </c>
      <c r="E15" s="90">
        <v>51461142</v>
      </c>
      <c r="F15" s="3">
        <v>22559048.399999999</v>
      </c>
      <c r="G15" s="3">
        <v>3111265</v>
      </c>
      <c r="H15" s="3">
        <v>8083148</v>
      </c>
      <c r="I15" s="3">
        <v>14494985.789999999</v>
      </c>
      <c r="J15" s="3">
        <v>946.32598810000002</v>
      </c>
      <c r="K15" s="2">
        <v>32059.399334285401</v>
      </c>
      <c r="L15" s="3">
        <v>281.40616230000001</v>
      </c>
      <c r="M15" s="3">
        <v>742.84254539999995</v>
      </c>
      <c r="N15" s="3">
        <f t="shared" si="0"/>
        <v>17758171.691226199</v>
      </c>
      <c r="O15" s="3">
        <f t="shared" si="1"/>
        <v>15575081.411876699</v>
      </c>
      <c r="P15" s="3">
        <v>384878.69069999998</v>
      </c>
      <c r="Q15" s="3">
        <v>227374.0214</v>
      </c>
      <c r="R15" s="3">
        <v>12801.80192</v>
      </c>
      <c r="S15" s="3">
        <v>14070.30812</v>
      </c>
      <c r="T15" s="3">
        <v>23867.836500000001</v>
      </c>
      <c r="U15" s="3">
        <v>4630207.2910000002</v>
      </c>
      <c r="V15" s="3">
        <v>0</v>
      </c>
      <c r="W15" s="3">
        <v>4654075.1270000003</v>
      </c>
      <c r="X15" s="5">
        <v>11.85</v>
      </c>
      <c r="Y15" s="5">
        <v>0.56000000000000005</v>
      </c>
      <c r="Z15" s="5">
        <v>0.81</v>
      </c>
      <c r="AA15" s="68">
        <v>5.7645337855773597</v>
      </c>
      <c r="AB15" s="69">
        <v>2.439240571</v>
      </c>
      <c r="AC15" s="70">
        <v>2.9641192869999999</v>
      </c>
      <c r="AD15" s="71">
        <v>2.6141692929999998</v>
      </c>
      <c r="AE15" s="2">
        <v>174779301.5</v>
      </c>
    </row>
    <row r="16" spans="1:31" x14ac:dyDescent="0.25">
      <c r="A16" s="1" t="s">
        <v>29</v>
      </c>
      <c r="B16" s="12">
        <v>1</v>
      </c>
      <c r="C16" s="3">
        <v>2408</v>
      </c>
      <c r="D16" s="3">
        <v>4966198.6660000002</v>
      </c>
      <c r="E16" s="90">
        <v>3154634</v>
      </c>
      <c r="F16" s="3">
        <v>23031368.399999999</v>
      </c>
      <c r="G16" s="3">
        <v>12929390</v>
      </c>
      <c r="H16" s="3">
        <v>2913427.8493418</v>
      </c>
      <c r="I16" s="3">
        <v>10035254.550000001</v>
      </c>
      <c r="J16" s="3">
        <v>922.96187029999999</v>
      </c>
      <c r="K16" s="2">
        <v>8094.8743287875004</v>
      </c>
      <c r="L16" s="3">
        <v>85.094413169999996</v>
      </c>
      <c r="M16" s="3">
        <v>472.1450021</v>
      </c>
      <c r="N16" s="3">
        <f t="shared" si="0"/>
        <v>13131309.238315141</v>
      </c>
      <c r="O16" s="3">
        <f t="shared" si="1"/>
        <v>11008746.80422505</v>
      </c>
      <c r="P16" s="3">
        <v>107703.1808</v>
      </c>
      <c r="Q16" s="3">
        <v>73205.835999999996</v>
      </c>
      <c r="R16" s="3">
        <v>5277.9552379999996</v>
      </c>
      <c r="S16" s="3">
        <v>4254.7206580000002</v>
      </c>
      <c r="T16" s="3">
        <v>1772390.406</v>
      </c>
      <c r="U16" s="3">
        <v>1392448.504</v>
      </c>
      <c r="V16" s="3">
        <v>0</v>
      </c>
      <c r="W16" s="3">
        <v>3170125.781</v>
      </c>
      <c r="X16" s="5">
        <v>9.93</v>
      </c>
      <c r="Y16" s="5">
        <v>0.61</v>
      </c>
      <c r="Z16" s="5">
        <v>0.83</v>
      </c>
      <c r="AA16" s="68">
        <v>7.2335612136431901E-2</v>
      </c>
      <c r="AB16" s="69">
        <v>33.360626709999998</v>
      </c>
      <c r="AC16" s="70">
        <v>44.58724565</v>
      </c>
      <c r="AD16" s="71">
        <v>36.870466780000001</v>
      </c>
      <c r="AE16" s="2">
        <v>119116328.90000001</v>
      </c>
    </row>
    <row r="17" spans="1:31" x14ac:dyDescent="0.25">
      <c r="A17" s="1" t="s">
        <v>29</v>
      </c>
      <c r="B17" s="12">
        <v>2</v>
      </c>
      <c r="C17" s="3">
        <v>675</v>
      </c>
      <c r="D17" s="3">
        <v>4500482</v>
      </c>
      <c r="E17" s="90">
        <v>3092262</v>
      </c>
      <c r="F17" s="3">
        <v>12994708.43</v>
      </c>
      <c r="G17" s="3">
        <v>5254474</v>
      </c>
      <c r="H17" s="3">
        <v>1834670.9130434799</v>
      </c>
      <c r="I17" s="3">
        <v>4637979.08</v>
      </c>
      <c r="J17" s="3">
        <v>473.53269749999998</v>
      </c>
      <c r="K17" s="2">
        <v>5076.3959827302997</v>
      </c>
      <c r="L17" s="3">
        <v>47.695525779999997</v>
      </c>
      <c r="M17" s="3">
        <v>224.1169419</v>
      </c>
      <c r="N17" s="3">
        <f t="shared" si="0"/>
        <v>6221487.5860652598</v>
      </c>
      <c r="O17" s="3">
        <f t="shared" si="1"/>
        <v>5132137.7445806991</v>
      </c>
      <c r="P17" s="3">
        <v>59410.171470000001</v>
      </c>
      <c r="Q17" s="3">
        <v>44836.511749999998</v>
      </c>
      <c r="R17" s="3">
        <v>2792.6016730000001</v>
      </c>
      <c r="S17" s="3">
        <v>2384.7762889999999</v>
      </c>
      <c r="T17" s="3">
        <v>591206.55119999999</v>
      </c>
      <c r="U17" s="3">
        <v>880722.82499999995</v>
      </c>
      <c r="V17" s="3">
        <v>0</v>
      </c>
      <c r="W17" s="3">
        <v>1471929.3759999999</v>
      </c>
      <c r="X17" s="5">
        <v>10.17</v>
      </c>
      <c r="Y17" s="5">
        <v>0.59</v>
      </c>
      <c r="Z17" s="5">
        <v>0.81</v>
      </c>
      <c r="AA17" s="68">
        <v>8.60425781190432E-2</v>
      </c>
      <c r="AB17" s="69">
        <v>23.587066969999999</v>
      </c>
      <c r="AC17" s="70">
        <v>31.84185665</v>
      </c>
      <c r="AD17" s="71">
        <v>26.160400020000001</v>
      </c>
      <c r="AE17" s="2">
        <v>119116328.90000001</v>
      </c>
    </row>
    <row r="18" spans="1:31" x14ac:dyDescent="0.25">
      <c r="A18" s="1" t="s">
        <v>29</v>
      </c>
      <c r="B18" s="12">
        <v>3</v>
      </c>
      <c r="C18" s="3">
        <v>212</v>
      </c>
      <c r="D18" s="3">
        <v>3113833</v>
      </c>
      <c r="E18" s="90">
        <v>2091862</v>
      </c>
      <c r="F18" s="3">
        <v>4556287.0389999999</v>
      </c>
      <c r="G18" s="3">
        <v>1658932</v>
      </c>
      <c r="H18" s="3">
        <v>961923</v>
      </c>
      <c r="I18" s="3">
        <v>2371157.736</v>
      </c>
      <c r="J18" s="3">
        <v>259.43277819999997</v>
      </c>
      <c r="K18" s="2">
        <v>3506.4697047467998</v>
      </c>
      <c r="L18" s="3">
        <v>25.13860566</v>
      </c>
      <c r="M18" s="3">
        <v>119.8558604</v>
      </c>
      <c r="N18" s="3">
        <f t="shared" si="0"/>
        <v>3237790.9495031205</v>
      </c>
      <c r="O18" s="3">
        <f t="shared" si="1"/>
        <v>2640992.7479206999</v>
      </c>
      <c r="P18" s="3">
        <v>30772.709360000001</v>
      </c>
      <c r="Q18" s="3">
        <v>33055.328780000003</v>
      </c>
      <c r="R18" s="3">
        <v>1445.4058050000001</v>
      </c>
      <c r="S18" s="3">
        <v>1256.9302829999999</v>
      </c>
      <c r="T18" s="3">
        <v>90291.356159999996</v>
      </c>
      <c r="U18" s="3">
        <v>668491.85869999998</v>
      </c>
      <c r="V18" s="3">
        <v>0</v>
      </c>
      <c r="W18" s="3">
        <v>758783.21490000002</v>
      </c>
      <c r="X18" s="5">
        <v>10.33</v>
      </c>
      <c r="Y18" s="5">
        <v>0.56999999999999995</v>
      </c>
      <c r="Z18" s="5">
        <v>0.8</v>
      </c>
      <c r="AA18" s="68">
        <v>6.7774681643329004E-2</v>
      </c>
      <c r="AB18" s="69">
        <v>15.211660999999999</v>
      </c>
      <c r="AC18" s="70">
        <v>20.310076729999999</v>
      </c>
      <c r="AD18" s="71">
        <v>16.811748130000002</v>
      </c>
      <c r="AE18" s="2">
        <v>119116328.90000001</v>
      </c>
    </row>
    <row r="19" spans="1:31" x14ac:dyDescent="0.25">
      <c r="A19" s="1" t="s">
        <v>29</v>
      </c>
      <c r="B19" s="12">
        <v>4</v>
      </c>
      <c r="C19" s="3">
        <v>668</v>
      </c>
      <c r="D19" s="3">
        <v>28753595</v>
      </c>
      <c r="E19" s="90">
        <v>17714994</v>
      </c>
      <c r="F19" s="3">
        <v>25419993.309999999</v>
      </c>
      <c r="G19" s="3">
        <v>5535767</v>
      </c>
      <c r="H19" s="3">
        <v>5712241</v>
      </c>
      <c r="I19" s="3">
        <v>12612795.83</v>
      </c>
      <c r="J19" s="3">
        <v>1082.7830269999999</v>
      </c>
      <c r="K19" s="2">
        <v>21873.605358669502</v>
      </c>
      <c r="L19" s="3">
        <v>180.0644643</v>
      </c>
      <c r="M19" s="3">
        <v>639.92141240000001</v>
      </c>
      <c r="N19" s="3">
        <f t="shared" si="0"/>
        <v>16275603.446013199</v>
      </c>
      <c r="O19" s="3">
        <f t="shared" si="1"/>
        <v>13782498.746802701</v>
      </c>
      <c r="P19" s="3">
        <v>236550.1923</v>
      </c>
      <c r="Q19" s="3">
        <v>180909.49669999999</v>
      </c>
      <c r="R19" s="3">
        <v>9055.7798170000005</v>
      </c>
      <c r="S19" s="3">
        <v>9003.223215</v>
      </c>
      <c r="T19" s="3">
        <v>374666.21649999998</v>
      </c>
      <c r="U19" s="3">
        <v>3664616.55</v>
      </c>
      <c r="V19" s="3">
        <v>0</v>
      </c>
      <c r="W19" s="3">
        <v>4039282.7659999998</v>
      </c>
      <c r="X19" s="5">
        <v>11.8</v>
      </c>
      <c r="Y19" s="5">
        <v>0.56999999999999995</v>
      </c>
      <c r="Z19" s="5">
        <v>0.8</v>
      </c>
      <c r="AA19" s="68">
        <v>1.13658681083317</v>
      </c>
      <c r="AB19" s="69">
        <v>7.498314615</v>
      </c>
      <c r="AC19" s="70">
        <v>9.3204111479999998</v>
      </c>
      <c r="AD19" s="71">
        <v>8.0938458880000006</v>
      </c>
      <c r="AE19" s="2">
        <v>119116328.90000001</v>
      </c>
    </row>
    <row r="20" spans="1:31" x14ac:dyDescent="0.25">
      <c r="A20" s="1" t="s">
        <v>29</v>
      </c>
      <c r="B20" s="12">
        <v>5</v>
      </c>
      <c r="C20" s="3">
        <v>392</v>
      </c>
      <c r="D20" s="3">
        <v>28325781</v>
      </c>
      <c r="E20" s="90">
        <v>16211528</v>
      </c>
      <c r="F20" s="3">
        <v>19105972.390000001</v>
      </c>
      <c r="G20" s="3">
        <v>3326674</v>
      </c>
      <c r="H20" s="3">
        <v>4695253.8704663198</v>
      </c>
      <c r="I20" s="3">
        <v>9847920.9470000006</v>
      </c>
      <c r="J20" s="3">
        <v>759.77888970000004</v>
      </c>
      <c r="K20" s="2">
        <v>17752.2230424437</v>
      </c>
      <c r="L20" s="3">
        <v>158.31114500000001</v>
      </c>
      <c r="M20" s="3">
        <v>497.14112820000003</v>
      </c>
      <c r="N20" s="3">
        <f t="shared" si="0"/>
        <v>12434285.5825298</v>
      </c>
      <c r="O20" s="3">
        <f t="shared" si="1"/>
        <v>10683827.782558601</v>
      </c>
      <c r="P20" s="3">
        <v>202592.3628</v>
      </c>
      <c r="Q20" s="3">
        <v>136899.2782</v>
      </c>
      <c r="R20" s="3">
        <v>7637.4572200000002</v>
      </c>
      <c r="S20" s="3">
        <v>7915.5572519999996</v>
      </c>
      <c r="T20" s="3">
        <v>383760.7279</v>
      </c>
      <c r="U20" s="3">
        <v>2767368.0329999998</v>
      </c>
      <c r="V20" s="3">
        <v>0</v>
      </c>
      <c r="W20" s="3">
        <v>3151128.7609999999</v>
      </c>
      <c r="X20" s="5">
        <v>11.99</v>
      </c>
      <c r="Y20" s="5">
        <v>0.55000000000000004</v>
      </c>
      <c r="Z20" s="5">
        <v>0.8</v>
      </c>
      <c r="AA20" s="68">
        <v>1.38788458717397</v>
      </c>
      <c r="AB20" s="69">
        <v>5.617240367</v>
      </c>
      <c r="AC20" s="70">
        <v>6.9300583360000001</v>
      </c>
      <c r="AD20" s="71">
        <v>6.0486521880000002</v>
      </c>
      <c r="AE20" s="2">
        <v>119116328.90000001</v>
      </c>
    </row>
    <row r="21" spans="1:31" x14ac:dyDescent="0.25">
      <c r="A21" s="1" t="s">
        <v>29</v>
      </c>
      <c r="B21" s="12">
        <v>6</v>
      </c>
      <c r="C21" s="3">
        <v>911</v>
      </c>
      <c r="D21" s="3">
        <v>97867655</v>
      </c>
      <c r="E21" s="90">
        <v>53744940</v>
      </c>
      <c r="F21" s="3">
        <v>40649636.600000001</v>
      </c>
      <c r="G21" s="3">
        <v>7650576</v>
      </c>
      <c r="H21" s="3">
        <v>12256093.709534399</v>
      </c>
      <c r="I21" s="3">
        <v>24608334.989999998</v>
      </c>
      <c r="J21" s="3">
        <v>1965.850365</v>
      </c>
      <c r="K21" s="2">
        <v>42463.562434848398</v>
      </c>
      <c r="L21" s="3">
        <v>389.50563039999997</v>
      </c>
      <c r="M21" s="3">
        <v>1239.603879</v>
      </c>
      <c r="N21" s="3">
        <f t="shared" si="0"/>
        <v>31285346.084419798</v>
      </c>
      <c r="O21" s="3">
        <f t="shared" si="1"/>
        <v>26756739.915201999</v>
      </c>
      <c r="P21" s="3">
        <v>481120.18329999998</v>
      </c>
      <c r="Q21" s="3">
        <v>330243.3542</v>
      </c>
      <c r="R21" s="3">
        <v>18923.839120000001</v>
      </c>
      <c r="S21" s="3">
        <v>19475.28152</v>
      </c>
      <c r="T21" s="3">
        <v>1206790.5970000001</v>
      </c>
      <c r="U21" s="3">
        <v>6660039.9280000003</v>
      </c>
      <c r="V21" s="3">
        <v>0</v>
      </c>
      <c r="W21" s="3">
        <v>7866830.5250000004</v>
      </c>
      <c r="X21" s="5">
        <v>11.43</v>
      </c>
      <c r="Y21" s="5">
        <v>0.49</v>
      </c>
      <c r="Z21" s="5">
        <v>0.77</v>
      </c>
      <c r="AA21" s="68">
        <v>4.4150209808432601</v>
      </c>
      <c r="AB21" s="69">
        <v>4.2540514590000003</v>
      </c>
      <c r="AC21" s="70">
        <v>5.2628665640000003</v>
      </c>
      <c r="AD21" s="71">
        <v>4.5847695350000004</v>
      </c>
      <c r="AE21" s="2">
        <v>119116328.90000001</v>
      </c>
    </row>
    <row r="22" spans="1:31" x14ac:dyDescent="0.25">
      <c r="A22" s="1" t="s">
        <v>29</v>
      </c>
      <c r="B22" s="12">
        <v>7</v>
      </c>
      <c r="C22" s="3">
        <v>498</v>
      </c>
      <c r="D22" s="3">
        <v>77273347</v>
      </c>
      <c r="E22" s="90">
        <v>40807280</v>
      </c>
      <c r="F22" s="3">
        <v>27106379.300000001</v>
      </c>
      <c r="G22" s="3">
        <v>4205962</v>
      </c>
      <c r="H22" s="3">
        <v>8921479.203125</v>
      </c>
      <c r="I22" s="3">
        <v>18124883.41</v>
      </c>
      <c r="J22" s="3">
        <v>1472.3351290000001</v>
      </c>
      <c r="K22" s="2">
        <v>33182.040028356998</v>
      </c>
      <c r="L22" s="3">
        <v>299.19942279999998</v>
      </c>
      <c r="M22" s="3">
        <v>917.87556810000001</v>
      </c>
      <c r="N22" s="3">
        <f t="shared" si="0"/>
        <v>23123164.220422499</v>
      </c>
      <c r="O22" s="3">
        <f t="shared" si="1"/>
        <v>19730991.930963796</v>
      </c>
      <c r="P22" s="3">
        <v>374043.14480000001</v>
      </c>
      <c r="Q22" s="3">
        <v>252000.11749999999</v>
      </c>
      <c r="R22" s="3">
        <v>14379.24329</v>
      </c>
      <c r="S22" s="3">
        <v>14959.97114</v>
      </c>
      <c r="T22" s="3">
        <v>705416.8848</v>
      </c>
      <c r="U22" s="3">
        <v>5094192.96</v>
      </c>
      <c r="V22" s="3">
        <v>0</v>
      </c>
      <c r="W22" s="3">
        <v>5799609.8449999997</v>
      </c>
      <c r="X22" s="5">
        <v>11.41</v>
      </c>
      <c r="Y22" s="5">
        <v>0.45</v>
      </c>
      <c r="Z22" s="5">
        <v>0.74</v>
      </c>
      <c r="AA22" s="68">
        <v>4.2340053987150696</v>
      </c>
      <c r="AB22" s="69">
        <v>3.5379447169999998</v>
      </c>
      <c r="AC22" s="70">
        <v>4.4353350730000001</v>
      </c>
      <c r="AD22" s="71">
        <v>3.8296680109999999</v>
      </c>
      <c r="AE22" s="2">
        <v>119116328.90000001</v>
      </c>
    </row>
    <row r="23" spans="1:31" x14ac:dyDescent="0.25">
      <c r="A23" s="1" t="s">
        <v>29</v>
      </c>
      <c r="B23" s="12">
        <v>8</v>
      </c>
      <c r="C23" s="3">
        <v>647</v>
      </c>
      <c r="D23" s="3">
        <v>198880058</v>
      </c>
      <c r="E23" s="90">
        <v>103440034</v>
      </c>
      <c r="F23" s="3">
        <v>41519779.799999997</v>
      </c>
      <c r="G23" s="3">
        <v>5338826</v>
      </c>
      <c r="H23" s="3">
        <v>17738247</v>
      </c>
      <c r="I23" s="3">
        <v>36878002.350000001</v>
      </c>
      <c r="J23" s="3">
        <v>2884.6986379999998</v>
      </c>
      <c r="K23" s="2">
        <v>77299.051664315295</v>
      </c>
      <c r="L23" s="3">
        <v>657.89404999999999</v>
      </c>
      <c r="M23" s="3">
        <v>1895.056329</v>
      </c>
      <c r="N23" s="3">
        <f t="shared" si="0"/>
        <v>46704077.642281003</v>
      </c>
      <c r="O23" s="3">
        <f t="shared" si="1"/>
        <v>40055405.261491999</v>
      </c>
      <c r="P23" s="3">
        <v>893108.47530000005</v>
      </c>
      <c r="Q23" s="3">
        <v>574280.92390000005</v>
      </c>
      <c r="R23" s="3">
        <v>30823.23935</v>
      </c>
      <c r="S23" s="3">
        <v>32894.702499999999</v>
      </c>
      <c r="T23" s="3">
        <v>147924.2825</v>
      </c>
      <c r="U23" s="3">
        <v>11690352.310000001</v>
      </c>
      <c r="V23" s="3">
        <v>0</v>
      </c>
      <c r="W23" s="3">
        <v>11838276.59</v>
      </c>
      <c r="X23" s="5">
        <v>11.93</v>
      </c>
      <c r="Y23" s="5">
        <v>0.48</v>
      </c>
      <c r="Z23" s="5">
        <v>0.76</v>
      </c>
      <c r="AA23" s="68">
        <v>12.736431397689699</v>
      </c>
      <c r="AB23" s="69">
        <v>2.6204754050000001</v>
      </c>
      <c r="AC23" s="70">
        <v>3.2747927130000001</v>
      </c>
      <c r="AD23" s="71">
        <v>2.8339355639999999</v>
      </c>
      <c r="AE23" s="2">
        <v>119116328.90000001</v>
      </c>
    </row>
    <row r="24" spans="1:31" x14ac:dyDescent="0.25">
      <c r="A24" s="1" t="s">
        <v>16</v>
      </c>
      <c r="B24" s="12">
        <v>1</v>
      </c>
      <c r="C24" s="2">
        <v>1039</v>
      </c>
      <c r="D24" s="2">
        <v>2607350</v>
      </c>
      <c r="E24" s="90">
        <v>1749467</v>
      </c>
      <c r="F24" s="2">
        <v>22260481.109999999</v>
      </c>
      <c r="G24" s="2">
        <v>6928845</v>
      </c>
      <c r="H24" s="2">
        <v>1598352.1280966101</v>
      </c>
      <c r="I24" s="2">
        <v>3321985.943</v>
      </c>
      <c r="J24" s="2">
        <v>334.51820759999998</v>
      </c>
      <c r="K24" s="2">
        <v>4454.0182055393498</v>
      </c>
      <c r="L24" s="2">
        <v>171.43992700000001</v>
      </c>
      <c r="M24" s="2">
        <v>161.853903</v>
      </c>
      <c r="N24" s="3">
        <f t="shared" si="0"/>
        <v>4451563.6600310002</v>
      </c>
      <c r="O24" s="3">
        <f t="shared" si="1"/>
        <v>3675570.7911089994</v>
      </c>
      <c r="P24" s="2">
        <v>49320.352149999999</v>
      </c>
      <c r="Q24" s="2">
        <v>35495.149550000002</v>
      </c>
      <c r="R24" s="2">
        <v>2396.5134400000002</v>
      </c>
      <c r="S24" s="2">
        <v>2214.6825039999999</v>
      </c>
      <c r="T24" s="2">
        <v>343259.86219999997</v>
      </c>
      <c r="U24" s="2">
        <v>701309.43870000006</v>
      </c>
      <c r="V24" s="2">
        <v>2464.1248089999999</v>
      </c>
      <c r="W24" s="2">
        <v>1056720.6470000001</v>
      </c>
      <c r="X24" s="11">
        <v>10.52</v>
      </c>
      <c r="Y24" s="11">
        <v>0.67</v>
      </c>
      <c r="Z24" s="11">
        <v>0.85</v>
      </c>
      <c r="AA24" s="68">
        <v>6.8796500299910607E-2</v>
      </c>
      <c r="AB24" s="68">
        <v>29.891723500000001</v>
      </c>
      <c r="AC24" s="71">
        <v>39.612640239999998</v>
      </c>
      <c r="AD24" s="71">
        <v>32.951750840000003</v>
      </c>
      <c r="AE24" s="2">
        <v>51492405.909999996</v>
      </c>
    </row>
    <row r="25" spans="1:31" x14ac:dyDescent="0.25">
      <c r="A25" s="1" t="s">
        <v>16</v>
      </c>
      <c r="B25" s="12">
        <v>2</v>
      </c>
      <c r="C25" s="2">
        <v>867</v>
      </c>
      <c r="D25" s="2">
        <v>6357541</v>
      </c>
      <c r="E25" s="90">
        <v>4215270</v>
      </c>
      <c r="F25" s="2">
        <v>28018219.809999999</v>
      </c>
      <c r="G25" s="2">
        <v>7135450</v>
      </c>
      <c r="H25" s="2">
        <v>2776017</v>
      </c>
      <c r="I25" s="2">
        <v>6372046.5429999996</v>
      </c>
      <c r="J25" s="2">
        <v>630.41024030000005</v>
      </c>
      <c r="K25" s="2">
        <v>9496.4150349396295</v>
      </c>
      <c r="L25" s="2">
        <v>88.260382530000001</v>
      </c>
      <c r="M25" s="2">
        <v>314.49077899999997</v>
      </c>
      <c r="N25" s="3">
        <f t="shared" si="0"/>
        <v>8486601.8946331609</v>
      </c>
      <c r="O25" s="3">
        <f t="shared" si="1"/>
        <v>7035340.5209752489</v>
      </c>
      <c r="P25" s="2">
        <v>100365.33229999999</v>
      </c>
      <c r="Q25" s="2">
        <v>75319.041630000007</v>
      </c>
      <c r="R25" s="2">
        <v>4712.6712129999996</v>
      </c>
      <c r="S25" s="2">
        <v>4413.0191260000001</v>
      </c>
      <c r="T25" s="2">
        <v>525464.08920000005</v>
      </c>
      <c r="U25" s="2">
        <v>1505269.3230000001</v>
      </c>
      <c r="V25" s="2">
        <v>0</v>
      </c>
      <c r="W25" s="2">
        <v>2030733.4129999999</v>
      </c>
      <c r="X25" s="11">
        <v>11.01</v>
      </c>
      <c r="Y25" s="11">
        <v>0.64</v>
      </c>
      <c r="Z25" s="11">
        <v>0.83</v>
      </c>
      <c r="AA25" s="68">
        <v>0.208182646543489</v>
      </c>
      <c r="AB25" s="68">
        <v>21.169106620000001</v>
      </c>
      <c r="AC25" s="71">
        <v>27.517689520000001</v>
      </c>
      <c r="AD25" s="71">
        <v>23.182821489999998</v>
      </c>
      <c r="AE25" s="2">
        <v>51492405.909999996</v>
      </c>
    </row>
    <row r="26" spans="1:31" x14ac:dyDescent="0.25">
      <c r="A26" s="1" t="s">
        <v>16</v>
      </c>
      <c r="B26" s="12">
        <v>3</v>
      </c>
      <c r="C26" s="2">
        <v>1010</v>
      </c>
      <c r="D26" s="2">
        <v>15245897</v>
      </c>
      <c r="E26" s="90">
        <v>9724567</v>
      </c>
      <c r="F26" s="2">
        <v>43740818.149999999</v>
      </c>
      <c r="G26" s="2">
        <v>8508557</v>
      </c>
      <c r="H26" s="2">
        <v>5200674</v>
      </c>
      <c r="I26" s="2">
        <v>11171301.529999999</v>
      </c>
      <c r="J26" s="2">
        <v>901.22256460000006</v>
      </c>
      <c r="K26" s="2">
        <v>19607.540245050201</v>
      </c>
      <c r="L26" s="2">
        <v>368.11844819999999</v>
      </c>
      <c r="M26" s="2">
        <v>558.87207880000005</v>
      </c>
      <c r="N26" s="3">
        <f t="shared" si="0"/>
        <v>14243232.295763599</v>
      </c>
      <c r="O26" s="3">
        <f t="shared" si="1"/>
        <v>12158148.678827399</v>
      </c>
      <c r="P26" s="2">
        <v>212769.96669999999</v>
      </c>
      <c r="Q26" s="2">
        <v>146720.96919999999</v>
      </c>
      <c r="R26" s="2">
        <v>9036.7658859999992</v>
      </c>
      <c r="S26" s="2">
        <v>9196.7050770000005</v>
      </c>
      <c r="T26" s="2">
        <v>611524.2807</v>
      </c>
      <c r="U26" s="2">
        <v>2954794.9870000002</v>
      </c>
      <c r="V26" s="2">
        <v>3462.9439510000002</v>
      </c>
      <c r="W26" s="2">
        <v>3569782.2119999998</v>
      </c>
      <c r="X26" s="11">
        <v>11.71</v>
      </c>
      <c r="Y26" s="11">
        <v>0.65</v>
      </c>
      <c r="Z26" s="11">
        <v>0.84</v>
      </c>
      <c r="AA26" s="68">
        <v>0.67607155590163104</v>
      </c>
      <c r="AB26" s="68">
        <v>13.614126049999999</v>
      </c>
      <c r="AC26" s="71">
        <v>16.923848599999999</v>
      </c>
      <c r="AD26" s="71">
        <v>14.69494499</v>
      </c>
      <c r="AE26" s="2">
        <v>51492405.909999996</v>
      </c>
    </row>
    <row r="27" spans="1:31" x14ac:dyDescent="0.25">
      <c r="A27" s="1" t="s">
        <v>16</v>
      </c>
      <c r="B27" s="12">
        <v>4</v>
      </c>
      <c r="C27" s="2">
        <v>1570</v>
      </c>
      <c r="D27" s="2">
        <v>66953348</v>
      </c>
      <c r="E27" s="90">
        <v>40954512</v>
      </c>
      <c r="F27" s="2">
        <v>77366244.859999999</v>
      </c>
      <c r="G27" s="2">
        <v>12988979</v>
      </c>
      <c r="H27" s="2">
        <v>14214917</v>
      </c>
      <c r="I27" s="2">
        <v>30627071.890000001</v>
      </c>
      <c r="J27" s="2">
        <v>2288.8142739999998</v>
      </c>
      <c r="K27" s="2">
        <v>56912.723436253902</v>
      </c>
      <c r="L27" s="2">
        <v>880.74487199999999</v>
      </c>
      <c r="M27" s="2">
        <v>1537.1323890000001</v>
      </c>
      <c r="N27" s="3">
        <f t="shared" si="0"/>
        <v>38458922.458004996</v>
      </c>
      <c r="O27" s="3">
        <f t="shared" si="1"/>
        <v>33167088.810322002</v>
      </c>
      <c r="P27" s="2">
        <v>673140.64500000002</v>
      </c>
      <c r="Q27" s="2">
        <v>412724.32040000003</v>
      </c>
      <c r="R27" s="2">
        <v>25897.680359999998</v>
      </c>
      <c r="S27" s="2">
        <v>27010.01727</v>
      </c>
      <c r="T27" s="2">
        <v>1460926.004</v>
      </c>
      <c r="U27" s="2">
        <v>8325505.25</v>
      </c>
      <c r="V27" s="2">
        <v>6443.553962</v>
      </c>
      <c r="W27" s="2">
        <v>9792874.8080000002</v>
      </c>
      <c r="X27" s="11">
        <v>12.3</v>
      </c>
      <c r="Y27" s="11">
        <v>0.63</v>
      </c>
      <c r="Z27" s="11">
        <v>0.84</v>
      </c>
      <c r="AA27" s="68">
        <v>3.2742563253701502</v>
      </c>
      <c r="AB27" s="68">
        <v>7.8985711739999998</v>
      </c>
      <c r="AC27" s="71">
        <v>9.614821719</v>
      </c>
      <c r="AD27" s="71">
        <v>8.4685060060000001</v>
      </c>
      <c r="AE27" s="2">
        <v>51492405.909999996</v>
      </c>
    </row>
    <row r="28" spans="1:31" x14ac:dyDescent="0.25">
      <c r="A28" t="s">
        <v>273</v>
      </c>
      <c r="B28" s="41" t="s">
        <v>271</v>
      </c>
      <c r="C28" s="2">
        <v>255357</v>
      </c>
      <c r="D28" s="2"/>
      <c r="E28" s="90"/>
      <c r="F28" s="2"/>
      <c r="G28" s="2">
        <v>168944302</v>
      </c>
      <c r="I28" s="2">
        <v>47769600.979999997</v>
      </c>
      <c r="J28" s="2">
        <v>4347.0335050000003</v>
      </c>
      <c r="K28" s="2">
        <v>30226.222501937998</v>
      </c>
      <c r="L28" s="2">
        <v>878.8321651</v>
      </c>
      <c r="M28" s="2">
        <v>2181.8826640000002</v>
      </c>
      <c r="N28" s="3">
        <f t="shared" si="0"/>
        <v>62373948.201783195</v>
      </c>
      <c r="O28" s="3">
        <f t="shared" si="1"/>
        <v>52354102.972499497</v>
      </c>
      <c r="P28" s="2">
        <v>548380.99479999999</v>
      </c>
      <c r="Q28" s="2">
        <v>223107.7691</v>
      </c>
      <c r="R28" s="2">
        <v>32034.194070000001</v>
      </c>
      <c r="S28" s="2">
        <v>26332.028920000001</v>
      </c>
      <c r="T28" s="2"/>
      <c r="U28" s="2"/>
      <c r="V28" s="2"/>
      <c r="W28" s="2">
        <v>15013715.76</v>
      </c>
      <c r="X28" s="2"/>
      <c r="Y28" s="2"/>
      <c r="Z28" s="2"/>
      <c r="AA28" s="2"/>
      <c r="AB28" s="2"/>
      <c r="AC28" s="2"/>
      <c r="AD28" s="2"/>
      <c r="AE28" s="2">
        <v>47769600.979999997</v>
      </c>
    </row>
    <row r="29" spans="1:31" x14ac:dyDescent="0.25">
      <c r="A29" s="1" t="s">
        <v>21</v>
      </c>
      <c r="B29" s="12">
        <v>1</v>
      </c>
      <c r="C29" s="2">
        <v>6470</v>
      </c>
      <c r="D29" s="2">
        <v>13350666.58</v>
      </c>
      <c r="E29" s="90">
        <v>9684754</v>
      </c>
      <c r="F29" s="2">
        <v>95713513.769999996</v>
      </c>
      <c r="G29" s="2">
        <v>34466868</v>
      </c>
      <c r="H29" s="2">
        <v>7225769.1918066796</v>
      </c>
      <c r="I29" s="2">
        <v>11414021.98</v>
      </c>
      <c r="J29" s="2">
        <v>1083.8495800000001</v>
      </c>
      <c r="K29" s="2">
        <v>10096.0828426022</v>
      </c>
      <c r="L29" s="2">
        <v>246.20641660000001</v>
      </c>
      <c r="M29" s="2">
        <v>526.36350349999998</v>
      </c>
      <c r="N29" s="3">
        <f t="shared" si="0"/>
        <v>15052186.5505067</v>
      </c>
      <c r="O29" s="3">
        <f t="shared" si="1"/>
        <v>12552498.086457999</v>
      </c>
      <c r="P29" s="2">
        <v>180261.1588</v>
      </c>
      <c r="Q29" s="2">
        <v>64123.956530000003</v>
      </c>
      <c r="R29" s="2">
        <v>9620.637009</v>
      </c>
      <c r="S29" s="2">
        <v>8931.4689010000002</v>
      </c>
      <c r="T29" s="2">
        <v>2384140.4410000001</v>
      </c>
      <c r="U29" s="2">
        <v>1164926.0419999999</v>
      </c>
      <c r="V29" s="2">
        <v>1261.631071</v>
      </c>
      <c r="W29" s="2">
        <v>3593968.2289999998</v>
      </c>
      <c r="X29" s="11">
        <v>9.19</v>
      </c>
      <c r="Y29" s="11">
        <v>0.59</v>
      </c>
      <c r="Z29" s="11">
        <v>0.8</v>
      </c>
      <c r="AA29" s="68">
        <v>0.29106942307907402</v>
      </c>
      <c r="AB29" s="68">
        <v>25.188635829999999</v>
      </c>
      <c r="AC29" s="71">
        <v>32.616131289999998</v>
      </c>
      <c r="AD29" s="71">
        <v>27.532581929999999</v>
      </c>
      <c r="AE29" s="2">
        <v>47680712.119999997</v>
      </c>
    </row>
    <row r="30" spans="1:31" x14ac:dyDescent="0.25">
      <c r="A30" s="1" t="s">
        <v>21</v>
      </c>
      <c r="B30" s="12">
        <v>2</v>
      </c>
      <c r="C30" s="2">
        <v>2287</v>
      </c>
      <c r="D30" s="2">
        <v>15952583</v>
      </c>
      <c r="E30" s="90">
        <v>11769666</v>
      </c>
      <c r="F30" s="2">
        <v>67800198.530000001</v>
      </c>
      <c r="G30" s="2">
        <v>17953884</v>
      </c>
      <c r="H30" s="2">
        <v>7181626.0491400501</v>
      </c>
      <c r="I30" s="2">
        <v>12058916.9</v>
      </c>
      <c r="J30" s="2">
        <v>1258.3851549999999</v>
      </c>
      <c r="K30" s="2">
        <v>16843.774511561998</v>
      </c>
      <c r="L30" s="2">
        <v>184.0479991</v>
      </c>
      <c r="M30" s="2">
        <v>585.288454</v>
      </c>
      <c r="N30" s="3">
        <f t="shared" si="0"/>
        <v>16268149.2151412</v>
      </c>
      <c r="O30" s="3">
        <f t="shared" si="1"/>
        <v>13370480.6987695</v>
      </c>
      <c r="P30" s="2">
        <v>205828.0208</v>
      </c>
      <c r="Q30" s="2">
        <v>123497.1063</v>
      </c>
      <c r="R30" s="2">
        <v>9700.7863460000008</v>
      </c>
      <c r="S30" s="2">
        <v>9202.3999559999993</v>
      </c>
      <c r="T30" s="2">
        <v>1393145.0049999999</v>
      </c>
      <c r="U30" s="2">
        <v>2438180.4789999998</v>
      </c>
      <c r="V30" s="2">
        <v>0</v>
      </c>
      <c r="W30" s="2">
        <v>3831325.4840000002</v>
      </c>
      <c r="X30" s="11">
        <v>10.4</v>
      </c>
      <c r="Y30" s="11">
        <v>0.57999999999999996</v>
      </c>
      <c r="Z30" s="11">
        <v>0.8</v>
      </c>
      <c r="AA30" s="68">
        <v>0.49284926854462602</v>
      </c>
      <c r="AB30" s="68">
        <v>20.195241129999999</v>
      </c>
      <c r="AC30" s="71">
        <v>26.773141299999999</v>
      </c>
      <c r="AD30" s="71">
        <v>22.258622320000001</v>
      </c>
      <c r="AE30" s="2">
        <v>47680712.119999997</v>
      </c>
    </row>
    <row r="31" spans="1:31" x14ac:dyDescent="0.25">
      <c r="A31" s="1" t="s">
        <v>21</v>
      </c>
      <c r="B31" s="12">
        <v>3</v>
      </c>
      <c r="C31" s="2">
        <v>1739</v>
      </c>
      <c r="D31" s="2">
        <v>38912447</v>
      </c>
      <c r="E31" s="90">
        <v>28105674</v>
      </c>
      <c r="F31" s="2">
        <v>77868357.230000004</v>
      </c>
      <c r="G31" s="2">
        <v>13839710</v>
      </c>
      <c r="H31" s="2">
        <v>12559078.8832734</v>
      </c>
      <c r="I31" s="2">
        <v>24207773.25</v>
      </c>
      <c r="J31" s="2">
        <v>2201.126667</v>
      </c>
      <c r="K31" s="2">
        <v>45169.5901779376</v>
      </c>
      <c r="L31" s="2">
        <v>409.1731398</v>
      </c>
      <c r="M31" s="2">
        <v>1215.5060980000001</v>
      </c>
      <c r="N31" s="3">
        <f t="shared" si="0"/>
        <v>31632120.3127876</v>
      </c>
      <c r="O31" s="3">
        <f t="shared" si="1"/>
        <v>26561237.395998999</v>
      </c>
      <c r="P31" s="2">
        <v>523218.37430000002</v>
      </c>
      <c r="Q31" s="2">
        <v>329686.40350000001</v>
      </c>
      <c r="R31" s="2">
        <v>20364.652849999999</v>
      </c>
      <c r="S31" s="2">
        <v>20458.656989999999</v>
      </c>
      <c r="T31" s="2">
        <v>1085930.9939999999</v>
      </c>
      <c r="U31" s="2">
        <v>6655837.6629999997</v>
      </c>
      <c r="V31" s="2">
        <v>0</v>
      </c>
      <c r="W31" s="2">
        <v>7741768.6569999997</v>
      </c>
      <c r="X31" s="11">
        <v>11.97</v>
      </c>
      <c r="Y31" s="11">
        <v>0.61</v>
      </c>
      <c r="Z31" s="11">
        <v>0.82</v>
      </c>
      <c r="AA31" s="68">
        <v>1.8222012238460299</v>
      </c>
      <c r="AB31" s="68">
        <v>11.344727130000001</v>
      </c>
      <c r="AC31" s="71">
        <v>14.454801639999999</v>
      </c>
      <c r="AD31" s="71">
        <v>12.34398346</v>
      </c>
      <c r="AE31" s="2">
        <v>47680712.119999997</v>
      </c>
    </row>
    <row r="32" spans="1:31" x14ac:dyDescent="0.25">
      <c r="A32" s="1" t="s">
        <v>22</v>
      </c>
      <c r="B32" s="12">
        <v>1</v>
      </c>
      <c r="C32" s="2">
        <v>1033</v>
      </c>
      <c r="D32" s="2">
        <v>7549221</v>
      </c>
      <c r="E32" s="90">
        <v>6582300</v>
      </c>
      <c r="F32" s="2">
        <v>37355054.829999998</v>
      </c>
      <c r="G32" s="2">
        <v>8311284</v>
      </c>
      <c r="H32" s="2">
        <v>4084719.4908657698</v>
      </c>
      <c r="I32" s="2">
        <v>10422476.5</v>
      </c>
      <c r="J32" s="2">
        <v>815.14750240000001</v>
      </c>
      <c r="K32" s="2">
        <v>15186.8714140957</v>
      </c>
      <c r="L32" s="2">
        <v>2472.5798970000001</v>
      </c>
      <c r="M32" s="2">
        <v>515.98495949999995</v>
      </c>
      <c r="N32" s="3">
        <f t="shared" si="0"/>
        <v>13358093.913559498</v>
      </c>
      <c r="O32" s="3">
        <f t="shared" si="1"/>
        <v>11371687.267515998</v>
      </c>
      <c r="P32" s="2">
        <v>163341.2635</v>
      </c>
      <c r="Q32" s="2">
        <v>126190.3463</v>
      </c>
      <c r="R32" s="2">
        <v>7319.5135600000003</v>
      </c>
      <c r="S32" s="2">
        <v>6979.1939400000001</v>
      </c>
      <c r="T32" s="2">
        <v>748012.43489999999</v>
      </c>
      <c r="U32" s="2">
        <v>2526344.068</v>
      </c>
      <c r="V32" s="2">
        <v>50793.989110000002</v>
      </c>
      <c r="W32" s="2">
        <v>3330728.2459999998</v>
      </c>
      <c r="X32" s="11">
        <v>12.23</v>
      </c>
      <c r="Y32" s="11">
        <v>0.67</v>
      </c>
      <c r="Z32" s="11">
        <v>0.86</v>
      </c>
      <c r="AA32" s="68">
        <v>0.33631409629839898</v>
      </c>
      <c r="AB32" s="68">
        <v>20.419061259999999</v>
      </c>
      <c r="AC32" s="71">
        <v>25.772291280000001</v>
      </c>
      <c r="AD32" s="71">
        <v>22.176267249999999</v>
      </c>
      <c r="AE32" s="2">
        <v>40088822.399999999</v>
      </c>
    </row>
    <row r="33" spans="1:31" x14ac:dyDescent="0.25">
      <c r="A33" s="1" t="s">
        <v>22</v>
      </c>
      <c r="B33" s="12">
        <v>2</v>
      </c>
      <c r="C33" s="2">
        <v>512</v>
      </c>
      <c r="D33" s="2">
        <v>35092899</v>
      </c>
      <c r="E33" s="90">
        <v>41029234</v>
      </c>
      <c r="F33" s="2">
        <v>41447319.590000004</v>
      </c>
      <c r="G33" s="2">
        <v>4244449</v>
      </c>
      <c r="H33" s="2">
        <v>11771074</v>
      </c>
      <c r="I33" s="2">
        <v>24412883.25</v>
      </c>
      <c r="J33" s="2">
        <v>711.30786009999997</v>
      </c>
      <c r="K33" s="2">
        <v>15887.154099002501</v>
      </c>
      <c r="L33" s="2">
        <v>332123.5894</v>
      </c>
      <c r="M33" s="2">
        <v>1052.0448590000001</v>
      </c>
      <c r="N33" s="3">
        <f t="shared" si="0"/>
        <v>50906007.803370997</v>
      </c>
      <c r="O33" s="3">
        <f t="shared" si="1"/>
        <v>33669659.427071996</v>
      </c>
      <c r="P33" s="2">
        <v>219250.68609999999</v>
      </c>
      <c r="Q33" s="2">
        <v>111440.91680000001</v>
      </c>
      <c r="R33" s="2">
        <v>55792.448530000001</v>
      </c>
      <c r="S33" s="2">
        <v>25622.515370000001</v>
      </c>
      <c r="T33" s="2">
        <v>89057.574420000004</v>
      </c>
      <c r="U33" s="2">
        <v>2263207.2140000002</v>
      </c>
      <c r="V33" s="2">
        <v>6210813.602</v>
      </c>
      <c r="W33" s="2">
        <v>8563078.3900000006</v>
      </c>
      <c r="X33" s="11">
        <v>14.76</v>
      </c>
      <c r="Y33" s="11">
        <v>0.61</v>
      </c>
      <c r="Z33" s="11">
        <v>0.8</v>
      </c>
      <c r="AA33" s="68">
        <v>2.9094730807365501</v>
      </c>
      <c r="AB33" s="68">
        <v>7.7728174719999998</v>
      </c>
      <c r="AC33" s="71">
        <v>16.395422830000001</v>
      </c>
      <c r="AD33" s="71">
        <v>10.79281625</v>
      </c>
      <c r="AE33" s="2">
        <v>40088822.399999999</v>
      </c>
    </row>
    <row r="34" spans="1:31" x14ac:dyDescent="0.25">
      <c r="A34" s="1" t="s">
        <v>22</v>
      </c>
      <c r="B34" s="12">
        <v>3</v>
      </c>
      <c r="C34" s="2">
        <v>45</v>
      </c>
      <c r="D34" s="2">
        <v>5459012</v>
      </c>
      <c r="E34" s="90">
        <v>6542158</v>
      </c>
      <c r="F34" s="2">
        <v>4784280.5999999996</v>
      </c>
      <c r="G34" s="2">
        <v>392348</v>
      </c>
      <c r="H34" s="2">
        <v>1653813</v>
      </c>
      <c r="I34" s="2">
        <v>5253462.6509999996</v>
      </c>
      <c r="J34" s="2">
        <v>330.08149400000002</v>
      </c>
      <c r="K34" s="2">
        <v>11175.143153348199</v>
      </c>
      <c r="L34" s="2">
        <v>390.44229280000002</v>
      </c>
      <c r="M34" s="2">
        <v>267.75206270000001</v>
      </c>
      <c r="N34" s="3">
        <f t="shared" si="0"/>
        <v>6415215.6230018996</v>
      </c>
      <c r="O34" s="3">
        <f t="shared" si="1"/>
        <v>5640087.1676046001</v>
      </c>
      <c r="P34" s="2">
        <v>134485.78810000001</v>
      </c>
      <c r="Q34" s="2">
        <v>80677.512740000006</v>
      </c>
      <c r="R34" s="2">
        <v>4753.0982389999999</v>
      </c>
      <c r="S34" s="2">
        <v>4935.9902460000003</v>
      </c>
      <c r="T34" s="2">
        <v>7651.4418480000004</v>
      </c>
      <c r="U34" s="2">
        <v>1642965.6669999999</v>
      </c>
      <c r="V34" s="2">
        <v>40995.28729</v>
      </c>
      <c r="W34" s="2">
        <v>1691612.3959999999</v>
      </c>
      <c r="X34" s="11">
        <v>16.899999999999999</v>
      </c>
      <c r="Y34" s="11">
        <v>0.72</v>
      </c>
      <c r="Z34" s="11">
        <v>0.88</v>
      </c>
      <c r="AA34" s="68">
        <v>0.58044493996550595</v>
      </c>
      <c r="AB34" s="68">
        <v>8.6966503470000003</v>
      </c>
      <c r="AC34" s="71">
        <v>10.53487106</v>
      </c>
      <c r="AD34" s="71">
        <v>9.3128496859999998</v>
      </c>
      <c r="AE34" s="2">
        <v>40088822.399999999</v>
      </c>
    </row>
    <row r="35" spans="1:31" x14ac:dyDescent="0.25">
      <c r="A35" s="1" t="s">
        <v>18</v>
      </c>
      <c r="B35" s="12">
        <v>1</v>
      </c>
      <c r="C35" s="2">
        <v>153</v>
      </c>
      <c r="D35" s="2">
        <v>52936.102890000002</v>
      </c>
      <c r="E35" s="90">
        <v>78528</v>
      </c>
      <c r="F35" s="2">
        <v>793531.34380000003</v>
      </c>
      <c r="G35" s="2">
        <v>540528</v>
      </c>
      <c r="H35" s="2">
        <v>135307.315789474</v>
      </c>
      <c r="I35" s="2">
        <v>585882.97219999996</v>
      </c>
      <c r="J35" s="2">
        <v>45.192482720000001</v>
      </c>
      <c r="K35" s="2">
        <v>136.24611551346601</v>
      </c>
      <c r="L35" s="2">
        <v>5.2138945249999997</v>
      </c>
      <c r="M35" s="2">
        <v>25.539055780000002</v>
      </c>
      <c r="N35" s="3">
        <f t="shared" si="0"/>
        <v>738255.10443021997</v>
      </c>
      <c r="O35" s="3">
        <f t="shared" si="1"/>
        <v>634297.19263356493</v>
      </c>
      <c r="P35" s="2">
        <v>5600.6943499999998</v>
      </c>
      <c r="Q35" s="2">
        <v>499.5761038</v>
      </c>
      <c r="R35" s="2">
        <v>346.57535159999998</v>
      </c>
      <c r="S35" s="2">
        <v>260.69472630000001</v>
      </c>
      <c r="T35" s="2">
        <v>182745.78049999999</v>
      </c>
      <c r="U35" s="2">
        <v>0</v>
      </c>
      <c r="V35" s="2">
        <v>0</v>
      </c>
      <c r="W35" s="2">
        <v>182745.78049999999</v>
      </c>
      <c r="X35" s="11">
        <v>9.11</v>
      </c>
      <c r="Y35" s="11">
        <v>0.52</v>
      </c>
      <c r="Z35" s="11">
        <v>0.77</v>
      </c>
      <c r="AA35" s="72">
        <v>7.4742047631580196E-4</v>
      </c>
      <c r="AB35" s="72">
        <v>99.503830120000003</v>
      </c>
      <c r="AC35" s="73">
        <v>126.16093499999999</v>
      </c>
      <c r="AD35" s="73">
        <v>107.94499209999999</v>
      </c>
      <c r="AE35" s="2">
        <v>35753839.579999998</v>
      </c>
    </row>
    <row r="36" spans="1:31" x14ac:dyDescent="0.25">
      <c r="A36" s="1" t="s">
        <v>18</v>
      </c>
      <c r="B36" s="12">
        <v>2</v>
      </c>
      <c r="C36" s="2">
        <v>62</v>
      </c>
      <c r="D36" s="2">
        <v>75884.732470000003</v>
      </c>
      <c r="E36" s="90">
        <v>316078</v>
      </c>
      <c r="F36" s="2">
        <v>1709428.1</v>
      </c>
      <c r="G36" s="2">
        <v>492187</v>
      </c>
      <c r="H36" s="2">
        <v>268104.37662337697</v>
      </c>
      <c r="I36" s="2">
        <v>473514.6875</v>
      </c>
      <c r="J36" s="2">
        <v>50.692203050000003</v>
      </c>
      <c r="K36" s="2">
        <v>426.25345765952198</v>
      </c>
      <c r="L36" s="2">
        <v>6.1237940369999997</v>
      </c>
      <c r="M36" s="2">
        <v>22.171154900000001</v>
      </c>
      <c r="N36" s="3">
        <f t="shared" si="0"/>
        <v>642578.11419676407</v>
      </c>
      <c r="O36" s="3">
        <f t="shared" si="1"/>
        <v>525897.76925612497</v>
      </c>
      <c r="P36" s="2">
        <v>7466.8167560000002</v>
      </c>
      <c r="Q36" s="2">
        <v>3073.9522029999998</v>
      </c>
      <c r="R36" s="2">
        <v>349.0141304</v>
      </c>
      <c r="S36" s="2">
        <v>306.18970180000002</v>
      </c>
      <c r="T36" s="2">
        <v>91842.120779999997</v>
      </c>
      <c r="U36" s="2">
        <v>57504.447110000001</v>
      </c>
      <c r="V36" s="2">
        <v>0</v>
      </c>
      <c r="W36" s="2">
        <v>149346.56789999999</v>
      </c>
      <c r="X36" s="11">
        <v>10.59</v>
      </c>
      <c r="Y36" s="11">
        <v>0.5</v>
      </c>
      <c r="Z36" s="11">
        <v>0.72</v>
      </c>
      <c r="AA36" s="72">
        <v>9.3108586511999707E-3</v>
      </c>
      <c r="AB36" s="72">
        <v>33.957014780000002</v>
      </c>
      <c r="AC36" s="73">
        <v>46.496588420000002</v>
      </c>
      <c r="AD36" s="73">
        <v>37.833067200000002</v>
      </c>
      <c r="AE36" s="2">
        <v>35753839.579999998</v>
      </c>
    </row>
    <row r="37" spans="1:31" x14ac:dyDescent="0.25">
      <c r="A37" s="1" t="s">
        <v>18</v>
      </c>
      <c r="B37" s="12">
        <v>3</v>
      </c>
      <c r="C37" s="2">
        <v>101</v>
      </c>
      <c r="D37" s="2">
        <v>402448.60580000002</v>
      </c>
      <c r="E37" s="90">
        <v>3065278</v>
      </c>
      <c r="F37" s="2">
        <v>5491111.2609999999</v>
      </c>
      <c r="G37" s="2">
        <v>803459</v>
      </c>
      <c r="H37" s="2">
        <v>1914512</v>
      </c>
      <c r="I37" s="2">
        <v>5286237.6399999997</v>
      </c>
      <c r="J37" s="2">
        <v>650.76697820000004</v>
      </c>
      <c r="K37" s="2">
        <v>7924.7303523770397</v>
      </c>
      <c r="L37" s="2">
        <v>74.479267359999994</v>
      </c>
      <c r="M37" s="2">
        <v>260.22290839999999</v>
      </c>
      <c r="N37" s="3">
        <f t="shared" si="0"/>
        <v>7449258.8980175192</v>
      </c>
      <c r="O37" s="3">
        <f t="shared" si="1"/>
        <v>5951336.3287672</v>
      </c>
      <c r="P37" s="2">
        <v>87032.392689999993</v>
      </c>
      <c r="Q37" s="2">
        <v>60553.389230000001</v>
      </c>
      <c r="R37" s="2">
        <v>4171.1809970000004</v>
      </c>
      <c r="S37" s="2">
        <v>3723.9633680000002</v>
      </c>
      <c r="T37" s="2">
        <v>476234.74420000002</v>
      </c>
      <c r="U37" s="2">
        <v>1207266.875</v>
      </c>
      <c r="V37" s="2">
        <v>0</v>
      </c>
      <c r="W37" s="2">
        <v>1683501.62</v>
      </c>
      <c r="X37" s="11">
        <v>13.97</v>
      </c>
      <c r="Y37" s="11">
        <v>0.53</v>
      </c>
      <c r="Z37" s="11">
        <v>0.73</v>
      </c>
      <c r="AA37" s="72">
        <v>0.185679491805919</v>
      </c>
      <c r="AB37" s="72">
        <v>22.376172069999999</v>
      </c>
      <c r="AC37" s="73">
        <v>31.289230069999999</v>
      </c>
      <c r="AD37" s="73">
        <v>25.123006360000002</v>
      </c>
      <c r="AE37" s="2">
        <v>35753839.579999998</v>
      </c>
    </row>
    <row r="38" spans="1:31" x14ac:dyDescent="0.25">
      <c r="A38" s="1" t="s">
        <v>18</v>
      </c>
      <c r="B38" s="12">
        <v>4</v>
      </c>
      <c r="C38" s="2">
        <v>90</v>
      </c>
      <c r="D38" s="2">
        <v>746817</v>
      </c>
      <c r="E38" s="90">
        <v>7103847</v>
      </c>
      <c r="F38" s="2">
        <v>7494072.0999999996</v>
      </c>
      <c r="G38" s="2">
        <v>784444</v>
      </c>
      <c r="H38" s="2">
        <v>4725943</v>
      </c>
      <c r="I38" s="2">
        <v>16345573.4</v>
      </c>
      <c r="J38" s="2">
        <v>1927.947175</v>
      </c>
      <c r="K38" s="2">
        <v>21297.620707203299</v>
      </c>
      <c r="L38" s="2">
        <v>216.28647480000001</v>
      </c>
      <c r="M38" s="2">
        <v>794.7967774</v>
      </c>
      <c r="N38" s="3">
        <f t="shared" si="0"/>
        <v>22760273.254854199</v>
      </c>
      <c r="O38" s="3">
        <f t="shared" si="1"/>
        <v>18322982.459035199</v>
      </c>
      <c r="P38" s="2">
        <v>256343.62280000001</v>
      </c>
      <c r="Q38" s="2">
        <v>165298.49280000001</v>
      </c>
      <c r="R38" s="2">
        <v>12202.918379999999</v>
      </c>
      <c r="S38" s="2">
        <v>10814.32374</v>
      </c>
      <c r="T38" s="2">
        <v>1931189.5689999999</v>
      </c>
      <c r="U38" s="2">
        <v>3260815.5550000002</v>
      </c>
      <c r="V38" s="2">
        <v>0</v>
      </c>
      <c r="W38" s="2">
        <v>5192005.1239999998</v>
      </c>
      <c r="X38" s="11">
        <v>15.28</v>
      </c>
      <c r="Y38" s="11">
        <v>0.5</v>
      </c>
      <c r="Z38" s="11">
        <v>0.7</v>
      </c>
      <c r="AA38" s="72">
        <v>0.59700637827259995</v>
      </c>
      <c r="AB38" s="72">
        <v>24.37847202</v>
      </c>
      <c r="AC38" s="73">
        <v>33.874965699999997</v>
      </c>
      <c r="AD38" s="73">
        <v>27.308373939999999</v>
      </c>
      <c r="AE38" s="2">
        <v>35753839.579999998</v>
      </c>
    </row>
    <row r="39" spans="1:31" x14ac:dyDescent="0.25">
      <c r="A39" s="1" t="s">
        <v>18</v>
      </c>
      <c r="B39" s="12">
        <v>5</v>
      </c>
      <c r="C39" s="2">
        <v>55</v>
      </c>
      <c r="D39" s="2">
        <v>617229</v>
      </c>
      <c r="E39" s="90">
        <v>7042798</v>
      </c>
      <c r="F39" s="2">
        <v>4962560.2</v>
      </c>
      <c r="G39" s="2">
        <v>461116</v>
      </c>
      <c r="H39" s="2">
        <v>3926132</v>
      </c>
      <c r="I39" s="2">
        <v>13062630.880000001</v>
      </c>
      <c r="J39" s="2">
        <v>1614.969329</v>
      </c>
      <c r="K39" s="2">
        <v>21061.551625726599</v>
      </c>
      <c r="L39" s="2">
        <v>188.01749480000001</v>
      </c>
      <c r="M39" s="2">
        <v>649.16227349999997</v>
      </c>
      <c r="N39" s="3">
        <f t="shared" si="0"/>
        <v>18431677.889467098</v>
      </c>
      <c r="O39" s="3">
        <f t="shared" si="1"/>
        <v>14714254.070973001</v>
      </c>
      <c r="P39" s="2">
        <v>217218.90890000001</v>
      </c>
      <c r="Q39" s="2">
        <v>162439.8591</v>
      </c>
      <c r="R39" s="2">
        <v>10431.05587</v>
      </c>
      <c r="S39" s="2">
        <v>9400.8747380000004</v>
      </c>
      <c r="T39" s="2">
        <v>908262.44609999994</v>
      </c>
      <c r="U39" s="2">
        <v>3259711.4569999999</v>
      </c>
      <c r="V39" s="2">
        <v>0</v>
      </c>
      <c r="W39" s="2">
        <v>4167973.9029999999</v>
      </c>
      <c r="X39" s="11">
        <v>16.29</v>
      </c>
      <c r="Y39" s="11">
        <v>0.56000000000000005</v>
      </c>
      <c r="Z39" s="11">
        <v>0.76</v>
      </c>
      <c r="AA39" s="72">
        <v>0.63358494464460102</v>
      </c>
      <c r="AB39" s="72">
        <v>19.305677639999999</v>
      </c>
      <c r="AC39" s="73">
        <v>27.13969994</v>
      </c>
      <c r="AD39" s="73">
        <v>21.718560020000002</v>
      </c>
      <c r="AE39" s="2">
        <v>35753839.579999998</v>
      </c>
    </row>
    <row r="40" spans="1:31" x14ac:dyDescent="0.25">
      <c r="A40" s="1" t="s">
        <v>23</v>
      </c>
      <c r="B40" s="12">
        <v>1</v>
      </c>
      <c r="C40" s="2">
        <v>17973</v>
      </c>
      <c r="D40" s="2">
        <v>4252929.8550000004</v>
      </c>
      <c r="E40" s="90">
        <v>7147480</v>
      </c>
      <c r="F40" s="2">
        <v>126376671.59999999</v>
      </c>
      <c r="G40" s="2">
        <v>43772429</v>
      </c>
      <c r="H40" s="2">
        <v>14497073.4104254</v>
      </c>
      <c r="I40" s="2">
        <v>31871312.16</v>
      </c>
      <c r="J40" s="2">
        <v>3180.8969310000002</v>
      </c>
      <c r="K40" s="2">
        <v>17055.035802438601</v>
      </c>
      <c r="L40" s="2">
        <v>483.84018650000002</v>
      </c>
      <c r="M40" s="2">
        <v>1441.28298</v>
      </c>
      <c r="N40" s="3">
        <f t="shared" si="0"/>
        <v>42501549.613848001</v>
      </c>
      <c r="O40" s="3">
        <f t="shared" si="1"/>
        <v>35175717.730602495</v>
      </c>
      <c r="P40" s="2">
        <v>424068.99400000001</v>
      </c>
      <c r="Q40" s="2">
        <v>86420.900200000004</v>
      </c>
      <c r="R40" s="2">
        <v>27166.250919999999</v>
      </c>
      <c r="S40" s="2">
        <v>24192.009330000001</v>
      </c>
      <c r="T40" s="2">
        <v>8580390.8110000007</v>
      </c>
      <c r="U40" s="2">
        <v>1224283.45</v>
      </c>
      <c r="V40" s="2">
        <v>0</v>
      </c>
      <c r="W40" s="2">
        <v>9977619.7449999992</v>
      </c>
      <c r="X40" s="11">
        <v>7.5</v>
      </c>
      <c r="Y40" s="11">
        <v>0.4</v>
      </c>
      <c r="Z40" s="11">
        <v>0.62</v>
      </c>
      <c r="AA40" s="68">
        <v>8.66264348541287E-2</v>
      </c>
      <c r="AB40" s="10"/>
      <c r="AC40" s="11"/>
      <c r="AD40" s="11"/>
      <c r="AE40" s="2">
        <v>31871312.16</v>
      </c>
    </row>
    <row r="41" spans="1:31" x14ac:dyDescent="0.25">
      <c r="A41" s="1" t="s">
        <v>20</v>
      </c>
      <c r="B41" s="12">
        <v>1</v>
      </c>
      <c r="C41" s="2">
        <v>1195</v>
      </c>
      <c r="D41" s="2">
        <v>321548.64740000002</v>
      </c>
      <c r="E41" s="90">
        <v>793486</v>
      </c>
      <c r="F41" s="2">
        <v>24285586.649999999</v>
      </c>
      <c r="G41" s="2">
        <v>6463214</v>
      </c>
      <c r="H41" s="2">
        <v>1742975.7112799601</v>
      </c>
      <c r="I41" s="2">
        <v>3014711.0559999999</v>
      </c>
      <c r="J41" s="2">
        <v>224.8607662</v>
      </c>
      <c r="K41" s="2">
        <v>1234.29778532618</v>
      </c>
      <c r="L41" s="2">
        <v>45.379769899999999</v>
      </c>
      <c r="M41" s="2">
        <v>132.52601250000001</v>
      </c>
      <c r="N41" s="3">
        <f t="shared" si="0"/>
        <v>3775832.8688853001</v>
      </c>
      <c r="O41" s="3">
        <f t="shared" si="1"/>
        <v>3257712.9915524996</v>
      </c>
      <c r="P41" s="2">
        <v>44994.80659</v>
      </c>
      <c r="Q41" s="2">
        <v>5275.6093510000001</v>
      </c>
      <c r="R41" s="2">
        <v>2507.6957510000002</v>
      </c>
      <c r="S41" s="2">
        <v>2268.9884950000001</v>
      </c>
      <c r="T41" s="2">
        <v>864831.26489999995</v>
      </c>
      <c r="U41" s="2">
        <v>56192.556620000003</v>
      </c>
      <c r="V41" s="2">
        <v>0</v>
      </c>
      <c r="W41" s="2">
        <v>941989.74620000005</v>
      </c>
      <c r="X41" s="11">
        <v>10.6</v>
      </c>
      <c r="Y41" s="11">
        <v>0.61</v>
      </c>
      <c r="Z41" s="11">
        <v>0.8</v>
      </c>
      <c r="AA41" s="72">
        <v>2.2863586943534402E-2</v>
      </c>
      <c r="AB41" s="72">
        <v>85.624118659999993</v>
      </c>
      <c r="AC41" s="73">
        <v>105.4226161</v>
      </c>
      <c r="AD41" s="73">
        <v>92.013853789999999</v>
      </c>
      <c r="AE41" s="2">
        <v>30219981.379999999</v>
      </c>
    </row>
    <row r="42" spans="1:31" x14ac:dyDescent="0.25">
      <c r="A42" s="1" t="s">
        <v>20</v>
      </c>
      <c r="B42" s="12">
        <v>2</v>
      </c>
      <c r="C42" s="2">
        <v>1084</v>
      </c>
      <c r="D42" s="2">
        <v>3430294</v>
      </c>
      <c r="E42" s="90">
        <v>15112131</v>
      </c>
      <c r="F42" s="2">
        <v>55783005.700000003</v>
      </c>
      <c r="G42" s="2">
        <v>8597057</v>
      </c>
      <c r="H42" s="2">
        <v>16950648.5896607</v>
      </c>
      <c r="I42" s="2">
        <v>27205270.32</v>
      </c>
      <c r="J42" s="2">
        <v>2621.0014460000002</v>
      </c>
      <c r="K42" s="2">
        <v>31450.188001827701</v>
      </c>
      <c r="L42" s="2">
        <v>8598.2988459999997</v>
      </c>
      <c r="M42" s="2">
        <v>1281.423162</v>
      </c>
      <c r="N42" s="3">
        <f t="shared" si="0"/>
        <v>36581883.757929996</v>
      </c>
      <c r="O42" s="3">
        <f t="shared" si="1"/>
        <v>30160993.194825999</v>
      </c>
      <c r="P42" s="2">
        <v>397927.7414</v>
      </c>
      <c r="Q42" s="2">
        <v>221227.58929999999</v>
      </c>
      <c r="R42" s="2">
        <v>23207.733820000001</v>
      </c>
      <c r="S42" s="2">
        <v>20569.678779999998</v>
      </c>
      <c r="T42" s="2">
        <v>4136086.1549999998</v>
      </c>
      <c r="U42" s="2">
        <v>4179047.372</v>
      </c>
      <c r="V42" s="2">
        <v>153752.4068</v>
      </c>
      <c r="W42" s="2">
        <v>8630597.9539999999</v>
      </c>
      <c r="X42" s="11">
        <v>15.96</v>
      </c>
      <c r="Y42" s="11">
        <v>0.61</v>
      </c>
      <c r="Z42" s="11">
        <v>0.79</v>
      </c>
      <c r="AA42" s="72">
        <v>0.96776690827649903</v>
      </c>
      <c r="AB42" s="72">
        <v>25.499076599999999</v>
      </c>
      <c r="AC42" s="73">
        <v>34.02661062</v>
      </c>
      <c r="AD42" s="73">
        <v>28.198099620000001</v>
      </c>
      <c r="AE42" s="2">
        <v>30219981.379999999</v>
      </c>
    </row>
    <row r="43" spans="1:31" x14ac:dyDescent="0.25">
      <c r="A43" s="1" t="s">
        <v>35</v>
      </c>
      <c r="B43" s="12">
        <v>1</v>
      </c>
      <c r="C43" s="2">
        <v>839</v>
      </c>
      <c r="D43" s="2">
        <v>13305631</v>
      </c>
      <c r="E43" s="90">
        <v>38062230</v>
      </c>
      <c r="F43" s="2">
        <v>72861398.790000007</v>
      </c>
      <c r="G43" s="2">
        <v>7074753</v>
      </c>
      <c r="H43" s="2">
        <v>10372954</v>
      </c>
      <c r="I43" s="2">
        <v>25500426.559999999</v>
      </c>
      <c r="J43" s="2">
        <v>1724.2170470000001</v>
      </c>
      <c r="K43" s="2">
        <v>51132.811954241697</v>
      </c>
      <c r="L43" s="2">
        <v>484.71315509999999</v>
      </c>
      <c r="M43" s="2">
        <v>1289.6949300000001</v>
      </c>
      <c r="N43" s="3">
        <f t="shared" si="0"/>
        <v>31425542.292337202</v>
      </c>
      <c r="O43" s="3">
        <f t="shared" si="1"/>
        <v>27448668.820317503</v>
      </c>
      <c r="P43" s="2">
        <v>624217.13870000001</v>
      </c>
      <c r="Q43" s="2">
        <v>361440.43320000003</v>
      </c>
      <c r="R43" s="2">
        <v>22382.363890000001</v>
      </c>
      <c r="S43" s="2">
        <v>24235.657759999998</v>
      </c>
      <c r="T43" s="2">
        <v>849088.35569999996</v>
      </c>
      <c r="U43" s="2">
        <v>7314787.8279999997</v>
      </c>
      <c r="V43" s="2">
        <v>0</v>
      </c>
      <c r="W43" s="2">
        <v>8163876.1830000002</v>
      </c>
      <c r="X43" s="11">
        <v>15.2</v>
      </c>
      <c r="Y43" s="11">
        <v>0.57999999999999996</v>
      </c>
      <c r="Z43" s="11">
        <v>0.78</v>
      </c>
      <c r="AA43" s="68">
        <v>1.2255250103304101</v>
      </c>
      <c r="AB43" s="10"/>
      <c r="AC43" s="11"/>
      <c r="AD43" s="11"/>
      <c r="AE43" s="2">
        <v>25500426.559999999</v>
      </c>
    </row>
    <row r="44" spans="1:31" x14ac:dyDescent="0.25">
      <c r="A44" s="1" t="s">
        <v>32</v>
      </c>
      <c r="B44" s="12">
        <v>1</v>
      </c>
      <c r="C44" s="2">
        <v>891</v>
      </c>
      <c r="D44" s="2">
        <v>781777.34169999999</v>
      </c>
      <c r="E44" s="90">
        <v>749812</v>
      </c>
      <c r="F44" s="2">
        <v>5847022.7319999998</v>
      </c>
      <c r="G44" s="2">
        <v>3654911</v>
      </c>
      <c r="H44" s="2">
        <v>946229.27451932395</v>
      </c>
      <c r="I44" s="2">
        <v>5027675.8099999996</v>
      </c>
      <c r="J44" s="2">
        <v>431.25363329999999</v>
      </c>
      <c r="K44" s="2">
        <v>2029.9179621113001</v>
      </c>
      <c r="L44" s="2">
        <v>52.133057219999998</v>
      </c>
      <c r="M44" s="2">
        <v>222.02567379999999</v>
      </c>
      <c r="N44" s="3">
        <f t="shared" si="0"/>
        <v>6475606.4364080392</v>
      </c>
      <c r="O44" s="3">
        <f t="shared" si="1"/>
        <v>5483271.0571928993</v>
      </c>
      <c r="P44" s="2">
        <v>68828.557369999995</v>
      </c>
      <c r="Q44" s="2">
        <v>11049.29133</v>
      </c>
      <c r="R44" s="2">
        <v>3406.7157269999998</v>
      </c>
      <c r="S44" s="2">
        <v>2606.652861</v>
      </c>
      <c r="T44" s="2">
        <v>1427045.554</v>
      </c>
      <c r="U44" s="2">
        <v>145333.25769999999</v>
      </c>
      <c r="V44" s="2">
        <v>0</v>
      </c>
      <c r="W44" s="2">
        <v>1572378.811</v>
      </c>
      <c r="X44" s="11">
        <v>8.77</v>
      </c>
      <c r="Y44" s="11">
        <v>0.53</v>
      </c>
      <c r="Z44" s="11">
        <v>0.77</v>
      </c>
      <c r="AA44" s="72">
        <v>9.74306295591113E-3</v>
      </c>
      <c r="AB44" s="72">
        <v>86.061889550000004</v>
      </c>
      <c r="AC44" s="73">
        <v>111.79820789999999</v>
      </c>
      <c r="AD44" s="73">
        <v>94.156901340000005</v>
      </c>
      <c r="AE44" s="2">
        <v>18867874.02</v>
      </c>
    </row>
    <row r="45" spans="1:31" x14ac:dyDescent="0.25">
      <c r="A45" s="1" t="s">
        <v>32</v>
      </c>
      <c r="B45" s="12">
        <v>2</v>
      </c>
      <c r="C45" s="2">
        <v>516</v>
      </c>
      <c r="D45" s="2">
        <v>5854744</v>
      </c>
      <c r="E45" s="90">
        <v>9942001</v>
      </c>
      <c r="F45" s="2">
        <v>26809806.210000001</v>
      </c>
      <c r="G45" s="2">
        <v>4089679</v>
      </c>
      <c r="H45" s="2">
        <v>6248196</v>
      </c>
      <c r="I45" s="2">
        <v>13840198.210000001</v>
      </c>
      <c r="J45" s="2">
        <v>1293.6509619999999</v>
      </c>
      <c r="K45" s="2">
        <v>18692.111617477</v>
      </c>
      <c r="L45" s="2">
        <v>542.44701380000004</v>
      </c>
      <c r="M45" s="2">
        <v>667.18538169999999</v>
      </c>
      <c r="N45" s="3">
        <f t="shared" si="0"/>
        <v>18211754.0487049</v>
      </c>
      <c r="O45" s="3">
        <f t="shared" si="1"/>
        <v>15216866.494891601</v>
      </c>
      <c r="P45" s="2">
        <v>212392.2861</v>
      </c>
      <c r="Q45" s="2">
        <v>136467.25570000001</v>
      </c>
      <c r="R45" s="2">
        <v>11157.491819999999</v>
      </c>
      <c r="S45" s="2">
        <v>10505.32818</v>
      </c>
      <c r="T45" s="2">
        <v>1703759.037</v>
      </c>
      <c r="U45" s="2">
        <v>2684939.1690000002</v>
      </c>
      <c r="V45" s="2">
        <v>6198.6046020000003</v>
      </c>
      <c r="W45" s="2">
        <v>4394896.8109999998</v>
      </c>
      <c r="X45" s="11">
        <v>14.7</v>
      </c>
      <c r="Y45" s="11">
        <v>0.61</v>
      </c>
      <c r="Z45" s="11">
        <v>0.8</v>
      </c>
      <c r="AA45" s="72">
        <v>0.602777402982965</v>
      </c>
      <c r="AB45" s="72">
        <v>19.202955419999999</v>
      </c>
      <c r="AC45" s="73">
        <v>24.796992790000001</v>
      </c>
      <c r="AD45" s="73">
        <v>20.97956718</v>
      </c>
      <c r="AE45" s="2">
        <v>18867874.02</v>
      </c>
    </row>
    <row r="46" spans="1:31" x14ac:dyDescent="0.25">
      <c r="A46" s="1" t="s">
        <v>33</v>
      </c>
      <c r="B46" s="12">
        <v>1</v>
      </c>
      <c r="C46" s="2">
        <v>8421</v>
      </c>
      <c r="D46" s="2">
        <v>52798978.219999999</v>
      </c>
      <c r="E46" s="90">
        <v>35604573</v>
      </c>
      <c r="F46" s="2">
        <v>54131049.93</v>
      </c>
      <c r="G46" s="2">
        <v>47420443</v>
      </c>
      <c r="H46" s="2">
        <v>34187941.0872932</v>
      </c>
      <c r="I46" s="2">
        <v>18865417.550000001</v>
      </c>
      <c r="J46" s="2">
        <v>2011.6053669999999</v>
      </c>
      <c r="K46" s="2">
        <v>10010.382102276501</v>
      </c>
      <c r="L46" s="2">
        <v>513.50340730000005</v>
      </c>
      <c r="M46" s="2">
        <v>860.95909630000006</v>
      </c>
      <c r="N46" s="3">
        <f t="shared" si="0"/>
        <v>25588344.1485563</v>
      </c>
      <c r="O46" s="3">
        <f t="shared" si="1"/>
        <v>20945265.776179899</v>
      </c>
      <c r="P46" s="2">
        <v>298329.85879999999</v>
      </c>
      <c r="Q46" s="2">
        <v>49962.08872</v>
      </c>
      <c r="R46" s="2">
        <v>16562.964609999999</v>
      </c>
      <c r="S46" s="2">
        <v>15292.83862</v>
      </c>
      <c r="T46" s="2">
        <v>5172196.58</v>
      </c>
      <c r="U46" s="2">
        <v>724388.90879999998</v>
      </c>
      <c r="V46" s="2">
        <v>2836.65834</v>
      </c>
      <c r="W46" s="2">
        <v>5905668.2819999997</v>
      </c>
      <c r="X46" s="11">
        <v>8.77</v>
      </c>
      <c r="Y46" s="11">
        <v>0.38</v>
      </c>
      <c r="Z46" s="11">
        <v>0.64</v>
      </c>
      <c r="AA46" s="68">
        <v>0.29405915643388197</v>
      </c>
      <c r="AB46" s="10"/>
      <c r="AC46" s="11"/>
      <c r="AD46" s="11"/>
      <c r="AE46" s="2">
        <v>18865417.550000001</v>
      </c>
    </row>
    <row r="47" spans="1:31" x14ac:dyDescent="0.25">
      <c r="A47" s="1" t="s">
        <v>34</v>
      </c>
      <c r="B47" s="12">
        <v>1</v>
      </c>
      <c r="C47" s="2">
        <v>16292</v>
      </c>
      <c r="D47" s="2">
        <v>2218314.8620000002</v>
      </c>
      <c r="E47" s="90">
        <v>4337163</v>
      </c>
      <c r="F47" s="2">
        <v>56724790.5</v>
      </c>
      <c r="G47" s="2">
        <v>45487843</v>
      </c>
      <c r="H47" s="2">
        <v>32280150.840291701</v>
      </c>
      <c r="I47" s="2">
        <v>16390206.52</v>
      </c>
      <c r="J47" s="2">
        <v>1820.3593040000001</v>
      </c>
      <c r="K47" s="2">
        <v>6872.4041203278503</v>
      </c>
      <c r="L47" s="2">
        <v>295.27476000000001</v>
      </c>
      <c r="M47" s="2">
        <v>744.41014329999996</v>
      </c>
      <c r="N47" s="3">
        <f t="shared" si="0"/>
        <v>22451750.606933702</v>
      </c>
      <c r="O47" s="3">
        <f t="shared" si="1"/>
        <v>18257745.985303398</v>
      </c>
      <c r="P47" s="2">
        <v>205300.95319999999</v>
      </c>
      <c r="Q47" s="2">
        <v>26276.769919999999</v>
      </c>
      <c r="R47" s="2">
        <v>15114.635</v>
      </c>
      <c r="S47" s="2">
        <v>14691.842860000001</v>
      </c>
      <c r="T47" s="2">
        <v>4741991.8380000005</v>
      </c>
      <c r="U47" s="2">
        <v>253028.3198</v>
      </c>
      <c r="V47" s="2">
        <v>24.647550809999998</v>
      </c>
      <c r="W47" s="2">
        <v>5119869.9550000001</v>
      </c>
      <c r="X47" s="11">
        <v>7.82</v>
      </c>
      <c r="Y47" s="11">
        <v>0.4</v>
      </c>
      <c r="Z47" s="11">
        <v>0.66</v>
      </c>
      <c r="AA47" s="68">
        <v>1.69606467977385E-2</v>
      </c>
      <c r="AB47" s="10"/>
      <c r="AC47" s="11"/>
      <c r="AD47" s="11"/>
      <c r="AE47" s="2">
        <v>16390206.52</v>
      </c>
    </row>
    <row r="48" spans="1:31" x14ac:dyDescent="0.25">
      <c r="A48" s="1" t="s">
        <v>31</v>
      </c>
      <c r="B48" s="12">
        <v>1</v>
      </c>
      <c r="C48" s="2">
        <v>833</v>
      </c>
      <c r="D48" s="2">
        <v>5105761</v>
      </c>
      <c r="E48" s="90">
        <v>4707029</v>
      </c>
      <c r="F48" s="2">
        <v>38880488.200000003</v>
      </c>
      <c r="G48" s="2">
        <v>6124211</v>
      </c>
      <c r="H48" s="2">
        <v>4411305.9204771398</v>
      </c>
      <c r="I48" s="2">
        <v>14986448.199999999</v>
      </c>
      <c r="J48" s="2">
        <v>1362.2875369999999</v>
      </c>
      <c r="K48" s="2">
        <v>26441.821526035499</v>
      </c>
      <c r="L48" s="2">
        <v>237.4053586</v>
      </c>
      <c r="M48" s="2">
        <v>747.80505300000004</v>
      </c>
      <c r="N48" s="3">
        <f t="shared" si="0"/>
        <v>19578977.1645362</v>
      </c>
      <c r="O48" s="3">
        <f t="shared" si="1"/>
        <v>16441288.023058999</v>
      </c>
      <c r="P48" s="2">
        <v>325294.68050000002</v>
      </c>
      <c r="Q48" s="2">
        <v>197273.58799999999</v>
      </c>
      <c r="R48" s="2">
        <v>12145.442440000001</v>
      </c>
      <c r="S48" s="2">
        <v>11870.26793</v>
      </c>
      <c r="T48" s="2">
        <v>790287.5736</v>
      </c>
      <c r="U48" s="2">
        <v>3948815.5639999998</v>
      </c>
      <c r="V48" s="2">
        <v>0</v>
      </c>
      <c r="W48" s="2">
        <v>4788516.1150000002</v>
      </c>
      <c r="X48" s="11">
        <v>14.13</v>
      </c>
      <c r="Y48" s="11">
        <v>0.63</v>
      </c>
      <c r="Z48" s="11">
        <v>0.81</v>
      </c>
      <c r="AA48" s="68">
        <v>0.35107776466737001</v>
      </c>
      <c r="AB48" s="68">
        <v>30.116997040000001</v>
      </c>
      <c r="AC48" s="71">
        <v>38.094805710000003</v>
      </c>
      <c r="AD48" s="71">
        <v>32.690997760000002</v>
      </c>
      <c r="AE48" s="2">
        <v>14986448.199999999</v>
      </c>
    </row>
    <row r="49" spans="1:31" x14ac:dyDescent="0.25">
      <c r="A49" s="1" t="s">
        <v>28</v>
      </c>
      <c r="B49" s="12">
        <v>1</v>
      </c>
      <c r="C49" s="2">
        <v>4397</v>
      </c>
      <c r="D49" s="2">
        <v>21629296.440000001</v>
      </c>
      <c r="E49" s="90">
        <v>24382108</v>
      </c>
      <c r="F49" s="2">
        <v>30184698.52</v>
      </c>
      <c r="G49" s="2">
        <v>30009543</v>
      </c>
      <c r="H49" s="2">
        <v>29478702.459125999</v>
      </c>
      <c r="I49" s="2">
        <v>14315856.07</v>
      </c>
      <c r="J49" s="2">
        <v>1295.003917</v>
      </c>
      <c r="K49" s="2">
        <v>5630.2096696248</v>
      </c>
      <c r="L49" s="2">
        <v>2198.8639830000002</v>
      </c>
      <c r="M49" s="2">
        <v>633.9913669</v>
      </c>
      <c r="N49" s="3">
        <f t="shared" si="0"/>
        <v>18801410.316210102</v>
      </c>
      <c r="O49" s="3">
        <f t="shared" si="1"/>
        <v>15725260.622211199</v>
      </c>
      <c r="P49" s="2">
        <v>206744.93840000001</v>
      </c>
      <c r="Q49" s="2">
        <v>23409.849099999999</v>
      </c>
      <c r="R49" s="2">
        <v>12184.195739999999</v>
      </c>
      <c r="S49" s="2">
        <v>10493.86836</v>
      </c>
      <c r="T49" s="2">
        <v>4202281.324</v>
      </c>
      <c r="U49" s="2">
        <v>240192.83619999999</v>
      </c>
      <c r="V49" s="2">
        <v>32788.510649999997</v>
      </c>
      <c r="W49" s="2">
        <v>4476894.3320000004</v>
      </c>
      <c r="X49" s="11">
        <v>8.14</v>
      </c>
      <c r="Y49" s="11">
        <v>0.42</v>
      </c>
      <c r="Z49" s="11">
        <v>0.69</v>
      </c>
      <c r="AA49" s="68">
        <v>0.13922095216445601</v>
      </c>
      <c r="AB49" s="10"/>
      <c r="AC49" s="11"/>
      <c r="AD49" s="11"/>
      <c r="AE49" s="2">
        <v>14315856.07</v>
      </c>
    </row>
    <row r="50" spans="1:31" x14ac:dyDescent="0.25">
      <c r="A50" s="1" t="s">
        <v>19</v>
      </c>
      <c r="B50" s="12">
        <v>1</v>
      </c>
      <c r="C50" s="2">
        <v>2798</v>
      </c>
      <c r="D50" s="2">
        <v>170409.65779999999</v>
      </c>
      <c r="E50" s="90">
        <v>760682</v>
      </c>
      <c r="F50" s="2">
        <v>49543626.100000001</v>
      </c>
      <c r="G50" s="2">
        <v>8701146</v>
      </c>
      <c r="H50" s="2">
        <v>4964626.7313245405</v>
      </c>
      <c r="I50" s="2">
        <v>8227035.0549999997</v>
      </c>
      <c r="J50" s="2">
        <v>577.89800730000002</v>
      </c>
      <c r="K50" s="2">
        <v>2396.6601126205301</v>
      </c>
      <c r="L50" s="2">
        <v>250.212211</v>
      </c>
      <c r="M50" s="2">
        <v>361.25037429999998</v>
      </c>
      <c r="N50" s="3">
        <f t="shared" si="0"/>
        <v>10198725.315724701</v>
      </c>
      <c r="O50" s="3">
        <f t="shared" si="1"/>
        <v>8861051.1783863995</v>
      </c>
      <c r="P50" s="2">
        <v>117066.3363</v>
      </c>
      <c r="Q50" s="2">
        <v>8310.8147769999996</v>
      </c>
      <c r="R50" s="2">
        <v>6267.226541</v>
      </c>
      <c r="S50" s="2">
        <v>5644.5058570000001</v>
      </c>
      <c r="T50" s="2">
        <v>2461838.9580000001</v>
      </c>
      <c r="U50" s="2">
        <v>25858.06768</v>
      </c>
      <c r="V50" s="2">
        <v>2678.0763889999998</v>
      </c>
      <c r="W50" s="2">
        <v>2567289.8080000002</v>
      </c>
      <c r="X50" s="11">
        <v>18.5</v>
      </c>
      <c r="Y50" s="11">
        <v>0.53</v>
      </c>
      <c r="Z50" s="11">
        <v>0.75</v>
      </c>
      <c r="AA50" s="72">
        <v>1.9390488417600001E-2</v>
      </c>
      <c r="AB50" s="72">
        <v>160.20283000000001</v>
      </c>
      <c r="AC50" s="73">
        <v>195.13346150000001</v>
      </c>
      <c r="AD50" s="73">
        <v>171.58827729999999</v>
      </c>
      <c r="AE50" s="2">
        <v>9021912.1809999999</v>
      </c>
    </row>
    <row r="51" spans="1:31" x14ac:dyDescent="0.25">
      <c r="A51" s="1" t="s">
        <v>19</v>
      </c>
      <c r="B51" s="12">
        <v>2</v>
      </c>
      <c r="C51" s="2">
        <v>55</v>
      </c>
      <c r="D51" s="2">
        <v>92946.956099999996</v>
      </c>
      <c r="E51" s="90">
        <v>368116</v>
      </c>
      <c r="F51" s="2">
        <v>2899311.8</v>
      </c>
      <c r="G51" s="2">
        <v>449921</v>
      </c>
      <c r="H51" s="2">
        <v>352246.858974359</v>
      </c>
      <c r="I51" s="2">
        <v>794877.12639999995</v>
      </c>
      <c r="J51" s="2">
        <v>85.475929230000006</v>
      </c>
      <c r="K51" s="2">
        <v>1086.28747535201</v>
      </c>
      <c r="L51" s="2">
        <v>11.79223678</v>
      </c>
      <c r="M51" s="2">
        <v>38.266058039999997</v>
      </c>
      <c r="N51" s="3">
        <f t="shared" si="0"/>
        <v>1080308.03175772</v>
      </c>
      <c r="O51" s="3">
        <f t="shared" si="1"/>
        <v>883503.5539224199</v>
      </c>
      <c r="P51" s="2">
        <v>15630.941849999999</v>
      </c>
      <c r="Q51" s="2">
        <v>7846.4278370000002</v>
      </c>
      <c r="R51" s="2">
        <v>649.95918029999996</v>
      </c>
      <c r="S51" s="2">
        <v>589.61183900000003</v>
      </c>
      <c r="T51" s="2">
        <v>97252.912259999997</v>
      </c>
      <c r="U51" s="2">
        <v>149360.9883</v>
      </c>
      <c r="V51" s="2">
        <v>0</v>
      </c>
      <c r="W51" s="2">
        <v>252365.33480000001</v>
      </c>
      <c r="X51" s="11">
        <v>12.87</v>
      </c>
      <c r="Y51" s="11">
        <v>0.6</v>
      </c>
      <c r="Z51" s="11">
        <v>0.77</v>
      </c>
      <c r="AA51" s="72">
        <v>2.46126877746E-2</v>
      </c>
      <c r="AB51" s="72">
        <v>28.96922709</v>
      </c>
      <c r="AC51" s="73">
        <v>39.164967820000001</v>
      </c>
      <c r="AD51" s="73">
        <v>32.141759710000002</v>
      </c>
      <c r="AE51" s="2">
        <v>9021912.1809999999</v>
      </c>
    </row>
    <row r="52" spans="1:31" x14ac:dyDescent="0.25">
      <c r="A52" s="1" t="s">
        <v>36</v>
      </c>
      <c r="B52" s="12">
        <v>1</v>
      </c>
      <c r="C52" s="2">
        <v>1620</v>
      </c>
      <c r="D52" s="2">
        <v>231021.13449999999</v>
      </c>
      <c r="E52" s="90">
        <v>868301</v>
      </c>
      <c r="F52" s="2">
        <v>5785496.4069999997</v>
      </c>
      <c r="G52" s="2">
        <v>6250931</v>
      </c>
      <c r="H52" s="2">
        <v>4071442.6541199302</v>
      </c>
      <c r="I52" s="2">
        <v>1764121.9609999999</v>
      </c>
      <c r="J52" s="2">
        <v>154.83930419999999</v>
      </c>
      <c r="K52" s="2">
        <v>540.948727343619</v>
      </c>
      <c r="L52" s="2">
        <v>25.051362640000001</v>
      </c>
      <c r="M52" s="2">
        <v>77.259973239999994</v>
      </c>
      <c r="N52" s="3">
        <f t="shared" si="0"/>
        <v>2283739.5648164395</v>
      </c>
      <c r="O52" s="3">
        <f t="shared" si="1"/>
        <v>1927127.0908715199</v>
      </c>
      <c r="P52" s="2">
        <v>27489.444490000002</v>
      </c>
      <c r="Q52" s="2">
        <v>1594.727478</v>
      </c>
      <c r="R52" s="2">
        <v>1456.6089480000001</v>
      </c>
      <c r="S52" s="2">
        <v>1252.5681320000001</v>
      </c>
      <c r="T52" s="2">
        <v>548662.60860000004</v>
      </c>
      <c r="U52" s="2">
        <v>1588.120639</v>
      </c>
      <c r="V52" s="2">
        <v>0</v>
      </c>
      <c r="W52" s="2">
        <v>550302.59840000002</v>
      </c>
      <c r="X52" s="11">
        <v>10.47</v>
      </c>
      <c r="Y52" s="11">
        <v>0.47</v>
      </c>
      <c r="Z52" s="11">
        <v>0.7</v>
      </c>
      <c r="AA52" s="68">
        <v>1.7242471911306199E-3</v>
      </c>
      <c r="AB52" s="10"/>
      <c r="AC52" s="11"/>
      <c r="AD52" s="11"/>
      <c r="AE52" s="2">
        <v>1764121.9609999999</v>
      </c>
    </row>
    <row r="53" spans="1:31" x14ac:dyDescent="0.25">
      <c r="A53" s="1" t="s">
        <v>30</v>
      </c>
      <c r="B53" s="12">
        <v>1</v>
      </c>
      <c r="C53" s="2">
        <v>127</v>
      </c>
      <c r="D53" s="2">
        <v>450093</v>
      </c>
      <c r="E53" s="90">
        <v>469952</v>
      </c>
      <c r="F53" s="2">
        <v>707399.1</v>
      </c>
      <c r="G53" s="2">
        <v>413507</v>
      </c>
      <c r="H53" s="2">
        <v>565578.80000000005</v>
      </c>
      <c r="I53" s="2">
        <v>1091822.7890000001</v>
      </c>
      <c r="J53" s="2">
        <v>75.400629390000006</v>
      </c>
      <c r="K53" s="2">
        <v>346.45032987030601</v>
      </c>
      <c r="L53" s="2">
        <v>7.4061367159999998</v>
      </c>
      <c r="M53" s="2">
        <v>49.822463669999998</v>
      </c>
      <c r="N53" s="3">
        <f t="shared" si="0"/>
        <v>1348036.7368921824</v>
      </c>
      <c r="O53" s="3">
        <f t="shared" si="1"/>
        <v>1174715.6030425602</v>
      </c>
      <c r="P53" s="2">
        <v>8263.7484089999998</v>
      </c>
      <c r="Q53" s="2">
        <v>3989.7114459999998</v>
      </c>
      <c r="R53" s="2">
        <v>473.91260649999998</v>
      </c>
      <c r="S53" s="2">
        <v>370.30683579999999</v>
      </c>
      <c r="T53" s="2">
        <v>276448.37160000001</v>
      </c>
      <c r="U53" s="2">
        <v>66001.705010000005</v>
      </c>
      <c r="V53" s="2">
        <v>0</v>
      </c>
      <c r="W53" s="2">
        <v>342450.07669999998</v>
      </c>
      <c r="X53" s="11">
        <v>10.62</v>
      </c>
      <c r="Y53" s="11">
        <v>0.51</v>
      </c>
      <c r="Z53" s="11">
        <v>0.73</v>
      </c>
      <c r="AA53" s="68">
        <v>9.1702625745999407E-3</v>
      </c>
      <c r="AB53" s="68">
        <v>28.291417710000001</v>
      </c>
      <c r="AC53" s="71">
        <v>33.802747699999998</v>
      </c>
      <c r="AD53" s="71">
        <v>30.14789583</v>
      </c>
      <c r="AE53" s="2">
        <v>1091822.7890000001</v>
      </c>
    </row>
    <row r="54" spans="1:31" x14ac:dyDescent="0.25">
      <c r="A54" s="1" t="s">
        <v>24</v>
      </c>
      <c r="B54" s="12">
        <v>1</v>
      </c>
      <c r="C54" s="2">
        <v>193</v>
      </c>
      <c r="D54" s="2">
        <v>307729.8848</v>
      </c>
      <c r="E54" s="90">
        <v>221014</v>
      </c>
      <c r="F54" s="2">
        <v>1124694.53</v>
      </c>
      <c r="G54" s="2">
        <v>915745</v>
      </c>
      <c r="H54" s="2">
        <v>203604.01493497501</v>
      </c>
      <c r="I54" s="2">
        <v>254444.22820000001</v>
      </c>
      <c r="J54" s="2">
        <v>25.063900709999999</v>
      </c>
      <c r="K54" s="2">
        <v>78.321916851392203</v>
      </c>
      <c r="L54" s="2">
        <v>55.116082509999998</v>
      </c>
      <c r="M54" s="2">
        <v>11.232523990000001</v>
      </c>
      <c r="N54" s="3">
        <f t="shared" si="0"/>
        <v>341863.26784583001</v>
      </c>
      <c r="O54" s="3">
        <f t="shared" si="1"/>
        <v>281726.93305077002</v>
      </c>
      <c r="P54" s="2">
        <v>2690.914831</v>
      </c>
      <c r="Q54" s="2">
        <v>232.43149930000001</v>
      </c>
      <c r="R54" s="2">
        <v>217.75013709999999</v>
      </c>
      <c r="S54" s="2">
        <v>180.58531450000001</v>
      </c>
      <c r="T54" s="2">
        <v>78180.52665</v>
      </c>
      <c r="U54" s="2">
        <v>355.09580599999998</v>
      </c>
      <c r="V54" s="2">
        <v>715.06253460000005</v>
      </c>
      <c r="W54" s="2">
        <v>79475.99381</v>
      </c>
      <c r="X54" s="11">
        <v>8.41</v>
      </c>
      <c r="Y54" s="11">
        <v>0.32</v>
      </c>
      <c r="Z54" s="11">
        <v>0.71</v>
      </c>
      <c r="AA54" s="68">
        <v>2.8622029790868102E-3</v>
      </c>
      <c r="AB54" s="10"/>
      <c r="AC54" s="11"/>
      <c r="AD54" s="11"/>
      <c r="AE54" s="2">
        <v>254444.22820000001</v>
      </c>
    </row>
    <row r="55" spans="1:31" x14ac:dyDescent="0.25">
      <c r="A55" s="1" t="s">
        <v>25</v>
      </c>
      <c r="B55" s="12">
        <v>1</v>
      </c>
      <c r="C55" s="2">
        <v>86</v>
      </c>
      <c r="D55" s="2">
        <v>1514329.4569999999</v>
      </c>
      <c r="E55" s="90">
        <v>2753073</v>
      </c>
      <c r="F55" s="2">
        <v>459376.2</v>
      </c>
      <c r="G55" s="2">
        <v>542704</v>
      </c>
      <c r="H55" s="2">
        <v>2379092</v>
      </c>
      <c r="I55" s="2">
        <v>225545.07490000001</v>
      </c>
      <c r="J55" s="2">
        <v>23.150852629999999</v>
      </c>
      <c r="K55" s="2">
        <v>149.779769381828</v>
      </c>
      <c r="L55" s="2">
        <v>3.2732342609999998</v>
      </c>
      <c r="M55" s="2">
        <v>11.278881670000001</v>
      </c>
      <c r="N55" s="3">
        <f t="shared" si="0"/>
        <v>303123.07298542204</v>
      </c>
      <c r="O55" s="3">
        <f t="shared" si="1"/>
        <v>249823.779861185</v>
      </c>
      <c r="P55" s="2">
        <v>2904.405479</v>
      </c>
      <c r="Q55" s="2">
        <v>955.68336499999998</v>
      </c>
      <c r="R55" s="2">
        <v>144.1788483</v>
      </c>
      <c r="S55" s="2">
        <v>163.66171309999999</v>
      </c>
      <c r="T55" s="2">
        <v>54358.206980000003</v>
      </c>
      <c r="U55" s="2">
        <v>16465.209800000001</v>
      </c>
      <c r="V55" s="2">
        <v>0</v>
      </c>
      <c r="W55" s="2">
        <v>70823.416769999996</v>
      </c>
      <c r="X55" s="11">
        <v>11.7</v>
      </c>
      <c r="Y55" s="11">
        <v>0.3</v>
      </c>
      <c r="Z55" s="11">
        <v>0.56999999999999995</v>
      </c>
      <c r="AA55" s="68">
        <v>8.5045035437046595E-3</v>
      </c>
      <c r="AB55" s="10"/>
      <c r="AC55" s="11"/>
      <c r="AD55" s="11"/>
      <c r="AE55" s="2">
        <v>225545.07490000001</v>
      </c>
    </row>
    <row r="56" spans="1:31" x14ac:dyDescent="0.25">
      <c r="A56" s="1" t="s">
        <v>26</v>
      </c>
      <c r="B56" s="12">
        <v>1</v>
      </c>
      <c r="C56" s="2">
        <v>81</v>
      </c>
      <c r="D56" s="2">
        <v>381498.5416</v>
      </c>
      <c r="E56" s="90">
        <v>304979</v>
      </c>
      <c r="F56" s="2">
        <v>89600.1</v>
      </c>
      <c r="G56" s="2">
        <v>297145</v>
      </c>
      <c r="H56" s="2">
        <v>89403.909998536095</v>
      </c>
      <c r="I56" s="2">
        <v>10635.673059999999</v>
      </c>
      <c r="J56" s="2">
        <v>0.83898595200000003</v>
      </c>
      <c r="K56" s="2">
        <v>3.3049818069975898</v>
      </c>
      <c r="L56" s="2">
        <v>0.17294374200000001</v>
      </c>
      <c r="M56" s="2">
        <v>0.46466490399999999</v>
      </c>
      <c r="N56" s="3">
        <f t="shared" si="0"/>
        <v>13467.168213079998</v>
      </c>
      <c r="O56" s="3">
        <f t="shared" si="1"/>
        <v>11533.554151741999</v>
      </c>
      <c r="P56" s="2">
        <v>108.83744160000001</v>
      </c>
      <c r="Q56" s="2">
        <v>9.1762876119999994</v>
      </c>
      <c r="R56" s="2">
        <v>9.1368475310000008</v>
      </c>
      <c r="S56" s="2">
        <v>8.6471870890000009</v>
      </c>
      <c r="T56" s="2">
        <v>3317.4276540000001</v>
      </c>
      <c r="U56" s="2">
        <v>0</v>
      </c>
      <c r="V56" s="2">
        <v>0</v>
      </c>
      <c r="W56" s="2">
        <v>3317.4276540000001</v>
      </c>
      <c r="X56" s="11">
        <v>6.09</v>
      </c>
      <c r="Y56" s="11">
        <v>0.68</v>
      </c>
      <c r="Z56" s="11">
        <v>0.96</v>
      </c>
      <c r="AA56" s="68">
        <v>8.94150271166378E-4</v>
      </c>
      <c r="AB56" s="10"/>
      <c r="AC56" s="11"/>
      <c r="AD56" s="11"/>
      <c r="AE56" s="2">
        <v>10635.673059999999</v>
      </c>
    </row>
    <row r="57" spans="1:31" x14ac:dyDescent="0.25">
      <c r="A57" s="1" t="s">
        <v>27</v>
      </c>
      <c r="B57" s="12">
        <v>1</v>
      </c>
      <c r="C57" s="2">
        <v>22</v>
      </c>
      <c r="D57" s="2">
        <v>730</v>
      </c>
      <c r="E57" s="90">
        <v>5424</v>
      </c>
      <c r="F57" s="2">
        <v>48874.6</v>
      </c>
      <c r="G57" s="2">
        <v>71324</v>
      </c>
      <c r="H57" s="2">
        <v>58791.085714285698</v>
      </c>
      <c r="I57" s="2">
        <v>1919.6491590000001</v>
      </c>
      <c r="J57" s="2">
        <v>0.45890638299999997</v>
      </c>
      <c r="K57" s="2">
        <v>0.721559793430952</v>
      </c>
      <c r="L57" s="2">
        <v>5.1086551000000001E-2</v>
      </c>
      <c r="M57" s="2">
        <v>9.3951341999999993E-2</v>
      </c>
      <c r="N57" s="3">
        <f t="shared" si="0"/>
        <v>3418.9797541099997</v>
      </c>
      <c r="O57" s="3">
        <f t="shared" si="1"/>
        <v>2361.9395673910003</v>
      </c>
      <c r="P57" s="2">
        <v>38.646200270000001</v>
      </c>
      <c r="Q57" s="2">
        <v>1.656351919</v>
      </c>
      <c r="R57" s="2">
        <v>2.2237695089999998</v>
      </c>
      <c r="S57" s="2">
        <v>2.5543275639999998</v>
      </c>
      <c r="T57" s="2">
        <v>598.76767280000001</v>
      </c>
      <c r="U57" s="2">
        <v>0</v>
      </c>
      <c r="V57" s="2">
        <v>0</v>
      </c>
      <c r="W57" s="2">
        <v>598.76767280000001</v>
      </c>
      <c r="X57" s="11">
        <v>23.68</v>
      </c>
      <c r="Y57" s="11">
        <v>0.19</v>
      </c>
      <c r="Z57" s="11">
        <v>0.52</v>
      </c>
      <c r="AA57" s="68">
        <v>3.4860330000000102E-6</v>
      </c>
      <c r="AB57" s="10"/>
      <c r="AC57" s="11"/>
      <c r="AD57" s="11"/>
      <c r="AE57" s="2">
        <v>1919.6491590000001</v>
      </c>
    </row>
    <row r="58" spans="1:31" x14ac:dyDescent="0.25">
      <c r="A58" s="98" t="s">
        <v>281</v>
      </c>
      <c r="B58" s="101"/>
      <c r="C58" s="100">
        <f t="shared" ref="C58" si="2">SUM(C2:C57)</f>
        <v>352319</v>
      </c>
      <c r="D58" s="100">
        <f t="shared" ref="D58:S58" si="3">SUM(D2:D57)</f>
        <v>1756646883.6850598</v>
      </c>
      <c r="E58" s="100">
        <f t="shared" ref="E58" si="4">SUM(E2:E57)</f>
        <v>1184702618</v>
      </c>
      <c r="F58" s="100">
        <f t="shared" si="3"/>
        <v>2123527375.0327992</v>
      </c>
      <c r="G58" s="100">
        <f t="shared" si="3"/>
        <v>682491065</v>
      </c>
      <c r="H58" s="100">
        <f t="shared" ref="H58" si="5">SUM(H2:H57)</f>
        <v>542140099.82019997</v>
      </c>
      <c r="I58" s="100">
        <f t="shared" si="3"/>
        <v>910420369.25341904</v>
      </c>
      <c r="J58" s="100">
        <f t="shared" si="3"/>
        <v>74982.454847364992</v>
      </c>
      <c r="K58" s="100">
        <f t="shared" ref="K58" si="6">SUM(K2:K57)</f>
        <v>1474561.2614895103</v>
      </c>
      <c r="L58" s="100">
        <f t="shared" si="3"/>
        <v>361831.54552918195</v>
      </c>
      <c r="M58" s="100">
        <f t="shared" si="3"/>
        <v>44956.91785263599</v>
      </c>
      <c r="N58" s="101">
        <f t="shared" ref="N58:O58" si="7">SUM(N2:N57)</f>
        <v>1189408645.3025</v>
      </c>
      <c r="O58" s="101">
        <f t="shared" si="7"/>
        <v>1000347528.7743627</v>
      </c>
      <c r="P58" s="100">
        <f t="shared" si="3"/>
        <v>18425805.721006874</v>
      </c>
      <c r="Q58" s="100">
        <f t="shared" si="3"/>
        <v>10574287.780609626</v>
      </c>
      <c r="R58" s="100">
        <f t="shared" si="3"/>
        <v>797345.61496424</v>
      </c>
      <c r="S58" s="100">
        <f t="shared" si="3"/>
        <v>780895.04057115316</v>
      </c>
      <c r="T58" s="100">
        <f t="shared" ref="T58:W58" si="8">SUM(T2:T57)</f>
        <v>61558759.794514783</v>
      </c>
      <c r="U58" s="100">
        <f t="shared" si="8"/>
        <v>207190224.45016494</v>
      </c>
      <c r="V58" s="100">
        <f t="shared" si="8"/>
        <v>6515229.0990594085</v>
      </c>
      <c r="W58" s="100">
        <f t="shared" si="8"/>
        <v>290965809.48220676</v>
      </c>
      <c r="X58" s="100"/>
      <c r="Y58" s="100"/>
      <c r="Z58" s="100"/>
      <c r="AA58" s="61">
        <f>SUM(AA2:AA57)-(SUM(AA35:AA39)+AA41+AA42+AA44+AA45+AA50+AA51)</f>
        <v>95.734920998763997</v>
      </c>
      <c r="AB58" s="100"/>
      <c r="AC58" s="100"/>
      <c r="AD58" s="100"/>
      <c r="AE58" s="66"/>
    </row>
    <row r="59" spans="1:31" x14ac:dyDescent="0.25">
      <c r="A59" s="98"/>
      <c r="B59" s="101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1"/>
      <c r="O59" s="101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65">
        <f>SUM(AA35:AA39)+AA41+AA42+AA44+AA45+AA50+AA51</f>
        <v>3.0734832312017448</v>
      </c>
      <c r="AB59" s="100"/>
      <c r="AC59" s="100"/>
      <c r="AD59" s="100"/>
      <c r="AE59" s="64"/>
    </row>
    <row r="60" spans="1:31" x14ac:dyDescent="0.25">
      <c r="A60" s="44" t="s">
        <v>276</v>
      </c>
    </row>
    <row r="61" spans="1:31" x14ac:dyDescent="0.25">
      <c r="A61" s="44" t="s">
        <v>272</v>
      </c>
    </row>
    <row r="62" spans="1:31" x14ac:dyDescent="0.25">
      <c r="A62" s="44" t="s">
        <v>296</v>
      </c>
      <c r="B62" s="44"/>
      <c r="C62" s="44"/>
      <c r="D62" s="44"/>
      <c r="E62" s="44"/>
      <c r="F62" s="44"/>
      <c r="G62" s="44"/>
      <c r="H62" s="44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9"/>
      <c r="AB62" s="89"/>
      <c r="AC62" s="88"/>
    </row>
    <row r="63" spans="1:31" x14ac:dyDescent="0.25">
      <c r="A63" s="94" t="s">
        <v>283</v>
      </c>
      <c r="B63" s="94"/>
    </row>
    <row r="64" spans="1:31" x14ac:dyDescent="0.25">
      <c r="A64" s="95" t="s">
        <v>284</v>
      </c>
      <c r="B64" s="95"/>
    </row>
  </sheetData>
  <sheetProtection password="D785" sheet="1" objects="1" scenarios="1"/>
  <sortState ref="A2:AE56">
    <sortCondition descending="1" ref="AE2:AE56"/>
  </sortState>
  <mergeCells count="31">
    <mergeCell ref="D58:D59"/>
    <mergeCell ref="H58:H59"/>
    <mergeCell ref="A63:B63"/>
    <mergeCell ref="A64:B64"/>
    <mergeCell ref="A58:A59"/>
    <mergeCell ref="B58:B59"/>
    <mergeCell ref="C58:C59"/>
    <mergeCell ref="E58:E59"/>
    <mergeCell ref="U58:U59"/>
    <mergeCell ref="F58:F59"/>
    <mergeCell ref="G58:G59"/>
    <mergeCell ref="I58:I59"/>
    <mergeCell ref="J58:J59"/>
    <mergeCell ref="L58:L59"/>
    <mergeCell ref="M58:M59"/>
    <mergeCell ref="P58:P59"/>
    <mergeCell ref="Q58:Q59"/>
    <mergeCell ref="R58:R59"/>
    <mergeCell ref="S58:S59"/>
    <mergeCell ref="T58:T59"/>
    <mergeCell ref="K58:K59"/>
    <mergeCell ref="N58:N59"/>
    <mergeCell ref="O58:O59"/>
    <mergeCell ref="AB58:AB59"/>
    <mergeCell ref="AC58:AC59"/>
    <mergeCell ref="AD58:AD59"/>
    <mergeCell ref="V58:V59"/>
    <mergeCell ref="W58:W59"/>
    <mergeCell ref="X58:X59"/>
    <mergeCell ref="Y58:Y59"/>
    <mergeCell ref="Z58:Z59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64"/>
  <sheetViews>
    <sheetView workbookViewId="0">
      <selection activeCell="AA1" sqref="AA1:AD1"/>
    </sheetView>
  </sheetViews>
  <sheetFormatPr defaultColWidth="8.85546875" defaultRowHeight="15" x14ac:dyDescent="0.25"/>
  <cols>
    <col min="1" max="1" width="18" customWidth="1"/>
    <col min="2" max="2" width="12.85546875" style="9" customWidth="1"/>
    <col min="3" max="3" width="12.85546875" customWidth="1"/>
    <col min="4" max="4" width="15.140625" style="14" bestFit="1" customWidth="1"/>
    <col min="5" max="5" width="14.7109375" style="14" customWidth="1"/>
    <col min="6" max="6" width="15.140625" style="14" bestFit="1" customWidth="1"/>
    <col min="7" max="7" width="14.140625" style="14" bestFit="1" customWidth="1"/>
    <col min="8" max="8" width="14.140625" style="14" customWidth="1"/>
    <col min="9" max="9" width="14.42578125" style="14" customWidth="1"/>
    <col min="10" max="11" width="11.42578125" style="14" customWidth="1"/>
    <col min="12" max="12" width="11.42578125" style="14" bestFit="1" customWidth="1"/>
    <col min="13" max="13" width="12.28515625" style="14" bestFit="1" customWidth="1"/>
    <col min="14" max="15" width="13.85546875" style="14" customWidth="1"/>
    <col min="16" max="16" width="13.140625" style="14" bestFit="1" customWidth="1"/>
    <col min="17" max="17" width="12.85546875" style="14" bestFit="1" customWidth="1"/>
    <col min="18" max="18" width="10.85546875" style="14" bestFit="1" customWidth="1"/>
    <col min="19" max="19" width="12.28515625" style="14" bestFit="1" customWidth="1"/>
    <col min="20" max="20" width="13" style="14" customWidth="1"/>
    <col min="21" max="21" width="14.140625" style="14" bestFit="1" customWidth="1"/>
    <col min="22" max="22" width="13.140625" style="14" bestFit="1" customWidth="1"/>
    <col min="23" max="23" width="13.7109375" style="14" customWidth="1"/>
    <col min="24" max="24" width="11.42578125" style="15" customWidth="1"/>
    <col min="25" max="25" width="12.42578125" style="15" customWidth="1"/>
    <col min="26" max="26" width="13.140625" style="15" customWidth="1"/>
    <col min="27" max="27" width="14.42578125" style="16" customWidth="1"/>
    <col min="28" max="28" width="17" style="16" customWidth="1"/>
    <col min="29" max="30" width="17" style="15" customWidth="1"/>
    <col min="31" max="31" width="14.28515625" style="14" hidden="1" customWidth="1"/>
  </cols>
  <sheetData>
    <row r="1" spans="1:31" ht="71.099999999999994" customHeight="1" x14ac:dyDescent="0.25">
      <c r="A1" s="27" t="s">
        <v>0</v>
      </c>
      <c r="B1" s="32" t="s">
        <v>37</v>
      </c>
      <c r="C1" s="28" t="s">
        <v>1</v>
      </c>
      <c r="D1" s="29" t="s">
        <v>268</v>
      </c>
      <c r="E1" s="28" t="s">
        <v>297</v>
      </c>
      <c r="F1" s="29" t="s">
        <v>291</v>
      </c>
      <c r="G1" s="29" t="s">
        <v>292</v>
      </c>
      <c r="H1" s="75" t="s">
        <v>286</v>
      </c>
      <c r="I1" s="29" t="s">
        <v>2</v>
      </c>
      <c r="J1" s="29" t="s">
        <v>3</v>
      </c>
      <c r="K1" s="29" t="s">
        <v>293</v>
      </c>
      <c r="L1" s="29" t="s">
        <v>4</v>
      </c>
      <c r="M1" s="29" t="s">
        <v>5</v>
      </c>
      <c r="N1" s="28" t="s">
        <v>294</v>
      </c>
      <c r="O1" s="28" t="s">
        <v>295</v>
      </c>
      <c r="P1" s="29" t="s">
        <v>6</v>
      </c>
      <c r="Q1" s="29" t="s">
        <v>7</v>
      </c>
      <c r="R1" s="29" t="s">
        <v>8</v>
      </c>
      <c r="S1" s="29" t="s">
        <v>9</v>
      </c>
      <c r="T1" s="29" t="s">
        <v>10</v>
      </c>
      <c r="U1" s="29" t="s">
        <v>11</v>
      </c>
      <c r="V1" s="29" t="s">
        <v>12</v>
      </c>
      <c r="W1" s="29" t="s">
        <v>13</v>
      </c>
      <c r="X1" s="29" t="s">
        <v>267</v>
      </c>
      <c r="Y1" s="30" t="s">
        <v>266</v>
      </c>
      <c r="Z1" s="30" t="s">
        <v>14</v>
      </c>
      <c r="AA1" s="49" t="s">
        <v>301</v>
      </c>
      <c r="AB1" s="50" t="s">
        <v>298</v>
      </c>
      <c r="AC1" s="50" t="s">
        <v>299</v>
      </c>
      <c r="AD1" s="50" t="s">
        <v>300</v>
      </c>
      <c r="AE1" s="31" t="s">
        <v>269</v>
      </c>
    </row>
    <row r="2" spans="1:31" s="13" customFormat="1" x14ac:dyDescent="0.25">
      <c r="A2" s="17" t="s">
        <v>17</v>
      </c>
      <c r="B2" s="33">
        <v>1</v>
      </c>
      <c r="C2" s="18">
        <v>927</v>
      </c>
      <c r="D2" s="19">
        <v>8009624</v>
      </c>
      <c r="E2" s="90">
        <v>6471119</v>
      </c>
      <c r="F2" s="19">
        <v>43432975.780000001</v>
      </c>
      <c r="G2" s="19">
        <v>7625386</v>
      </c>
      <c r="H2" s="19">
        <v>5560943.0214752601</v>
      </c>
      <c r="I2" s="19">
        <v>10376036.390000001</v>
      </c>
      <c r="J2" s="19">
        <v>1071.918983</v>
      </c>
      <c r="K2" s="2">
        <v>17425.500025528301</v>
      </c>
      <c r="L2" s="19">
        <v>167.52934519999999</v>
      </c>
      <c r="M2" s="19">
        <v>514.48012840000001</v>
      </c>
      <c r="N2" s="3">
        <f>I2+(J2*3200)+(L2*72)+(M2*289)</f>
        <v>13966924.005562002</v>
      </c>
      <c r="O2" s="3">
        <f>I2+(J2*900)+(L2*25)+(M2*298)</f>
        <v>11498266.786593201</v>
      </c>
      <c r="P2" s="19">
        <v>189796.92739999999</v>
      </c>
      <c r="Q2" s="19">
        <v>127817.2078</v>
      </c>
      <c r="R2" s="19">
        <v>8561.2843510000002</v>
      </c>
      <c r="S2" s="19">
        <v>8376.4672589999991</v>
      </c>
      <c r="T2" s="19">
        <v>746883.27009999997</v>
      </c>
      <c r="U2" s="19">
        <v>2562146.6439999999</v>
      </c>
      <c r="V2" s="19">
        <v>0</v>
      </c>
      <c r="W2" s="19">
        <v>3309974.6260000002</v>
      </c>
      <c r="X2" s="20">
        <v>12.62</v>
      </c>
      <c r="Y2" s="20">
        <v>0.56000000000000005</v>
      </c>
      <c r="Z2" s="20">
        <v>0.77</v>
      </c>
      <c r="AA2" s="67">
        <v>0.40057132400019102</v>
      </c>
      <c r="AB2" s="67">
        <v>23.255397769999998</v>
      </c>
      <c r="AC2" s="67">
        <v>30.963924949999999</v>
      </c>
      <c r="AD2" s="67">
        <v>25.675026379999998</v>
      </c>
      <c r="AE2" s="19">
        <v>207413232.59999999</v>
      </c>
    </row>
    <row r="3" spans="1:31" x14ac:dyDescent="0.25">
      <c r="A3" s="1" t="s">
        <v>17</v>
      </c>
      <c r="B3" s="12">
        <v>2</v>
      </c>
      <c r="C3" s="3">
        <v>1297</v>
      </c>
      <c r="D3" s="3">
        <v>25086424</v>
      </c>
      <c r="E3" s="90">
        <v>19898858</v>
      </c>
      <c r="F3" s="3">
        <v>75988535.230000004</v>
      </c>
      <c r="G3" s="3">
        <v>10851398</v>
      </c>
      <c r="H3" s="3">
        <v>15804259</v>
      </c>
      <c r="I3" s="3">
        <v>27332353.510000002</v>
      </c>
      <c r="J3" s="3">
        <v>2549.4373300000002</v>
      </c>
      <c r="K3" s="2">
        <v>53692.097156767602</v>
      </c>
      <c r="L3" s="3">
        <v>480.41622439999998</v>
      </c>
      <c r="M3" s="3">
        <v>1392.4761860000001</v>
      </c>
      <c r="N3" s="3">
        <f t="shared" ref="N3:N5" si="0">I3+(J3*3200)+(L3*72)+(M3*289)</f>
        <v>35927568.551910803</v>
      </c>
      <c r="O3" s="3">
        <f t="shared" ref="O3:O5" si="1">I3+(J3*900)+(L3*25)+(M3*298)</f>
        <v>30053815.416037999</v>
      </c>
      <c r="P3" s="3">
        <v>611403.91260000004</v>
      </c>
      <c r="Q3" s="3">
        <v>394532.6643</v>
      </c>
      <c r="R3" s="3">
        <v>23107.266449999999</v>
      </c>
      <c r="S3" s="3">
        <v>24020.81122</v>
      </c>
      <c r="T3" s="3">
        <v>759894.99479999999</v>
      </c>
      <c r="U3" s="3">
        <v>7994903.7110000001</v>
      </c>
      <c r="V3" s="3">
        <v>0</v>
      </c>
      <c r="W3" s="3">
        <v>8754798.7060000002</v>
      </c>
      <c r="X3" s="5">
        <v>13.56</v>
      </c>
      <c r="Y3" s="5">
        <v>0.46</v>
      </c>
      <c r="Z3" s="5">
        <v>0.71</v>
      </c>
      <c r="AA3" s="68">
        <v>1.47859428074483</v>
      </c>
      <c r="AB3" s="69">
        <v>16.127827010000001</v>
      </c>
      <c r="AC3" s="70">
        <v>20.800878099999998</v>
      </c>
      <c r="AD3" s="71">
        <v>17.621537369999999</v>
      </c>
      <c r="AE3" s="2">
        <v>207413232.59999999</v>
      </c>
    </row>
    <row r="4" spans="1:31" x14ac:dyDescent="0.25">
      <c r="A4" s="1" t="s">
        <v>17</v>
      </c>
      <c r="B4" s="12">
        <v>3</v>
      </c>
      <c r="C4" s="3">
        <v>678</v>
      </c>
      <c r="D4" s="3">
        <v>23798575</v>
      </c>
      <c r="E4" s="90">
        <v>18873318</v>
      </c>
      <c r="F4" s="3">
        <v>47780653.619999997</v>
      </c>
      <c r="G4" s="3">
        <v>5754014</v>
      </c>
      <c r="H4" s="3">
        <v>14641195</v>
      </c>
      <c r="I4" s="3">
        <v>21616890.640000001</v>
      </c>
      <c r="J4" s="3">
        <v>1894.348082</v>
      </c>
      <c r="K4" s="2">
        <v>44296.1085564362</v>
      </c>
      <c r="L4" s="3">
        <v>403.68102219999997</v>
      </c>
      <c r="M4" s="3">
        <v>1112.074042</v>
      </c>
      <c r="N4" s="3">
        <f t="shared" si="0"/>
        <v>28029258.934136402</v>
      </c>
      <c r="O4" s="3">
        <f t="shared" si="1"/>
        <v>23663294.003871001</v>
      </c>
      <c r="P4" s="3">
        <v>518462.58779999998</v>
      </c>
      <c r="Q4" s="3">
        <v>320108.89549999998</v>
      </c>
      <c r="R4" s="3">
        <v>18857.214479999999</v>
      </c>
      <c r="S4" s="3">
        <v>20184.05111</v>
      </c>
      <c r="T4" s="3">
        <v>432296.39230000001</v>
      </c>
      <c r="U4" s="3">
        <v>6496772.1289999997</v>
      </c>
      <c r="V4" s="3">
        <v>0</v>
      </c>
      <c r="W4" s="3">
        <v>6929068.5209999997</v>
      </c>
      <c r="X4" s="5">
        <v>13.97</v>
      </c>
      <c r="Y4" s="5">
        <v>0.35</v>
      </c>
      <c r="Z4" s="5">
        <v>0.65</v>
      </c>
      <c r="AA4" s="68">
        <v>1.6742161089418699</v>
      </c>
      <c r="AB4" s="69">
        <v>11.653148590000001</v>
      </c>
      <c r="AC4" s="70">
        <v>14.86256715</v>
      </c>
      <c r="AD4" s="71">
        <v>12.686867230000001</v>
      </c>
      <c r="AE4" s="2">
        <v>207413232.59999999</v>
      </c>
    </row>
    <row r="5" spans="1:31" x14ac:dyDescent="0.25">
      <c r="A5" s="1" t="s">
        <v>17</v>
      </c>
      <c r="B5" s="12">
        <v>4</v>
      </c>
      <c r="C5" s="3">
        <v>982</v>
      </c>
      <c r="D5" s="3">
        <v>52306053</v>
      </c>
      <c r="E5" s="90">
        <v>43355461</v>
      </c>
      <c r="F5" s="3">
        <v>82475043.590000004</v>
      </c>
      <c r="G5" s="3">
        <v>8049552</v>
      </c>
      <c r="H5" s="3">
        <v>34519064</v>
      </c>
      <c r="I5" s="3">
        <v>47404737.18</v>
      </c>
      <c r="J5" s="3">
        <v>3820.7990930000001</v>
      </c>
      <c r="K5" s="2">
        <v>98330.860263612907</v>
      </c>
      <c r="L5" s="3">
        <v>952.53201019999995</v>
      </c>
      <c r="M5" s="3">
        <v>2433.6167759999998</v>
      </c>
      <c r="N5" s="3">
        <f t="shared" si="0"/>
        <v>60403191.830598399</v>
      </c>
      <c r="O5" s="3">
        <f t="shared" si="1"/>
        <v>51592487.463203005</v>
      </c>
      <c r="P5" s="3">
        <v>1162615.7819999999</v>
      </c>
      <c r="Q5" s="3">
        <v>686842.49170000001</v>
      </c>
      <c r="R5" s="3">
        <v>43375.78512</v>
      </c>
      <c r="S5" s="3">
        <v>47626.600509999997</v>
      </c>
      <c r="T5" s="3">
        <v>1265814.5209999999</v>
      </c>
      <c r="U5" s="3">
        <v>13919889.470000001</v>
      </c>
      <c r="V5" s="3">
        <v>0</v>
      </c>
      <c r="W5" s="3">
        <v>15185704</v>
      </c>
      <c r="X5" s="5">
        <v>14.91</v>
      </c>
      <c r="Y5" s="5">
        <v>0.32</v>
      </c>
      <c r="Z5" s="5">
        <v>0.64</v>
      </c>
      <c r="AA5" s="68">
        <v>4.4195024479007996</v>
      </c>
      <c r="AB5" s="69">
        <v>10.106351269999999</v>
      </c>
      <c r="AC5" s="70">
        <v>12.74919145</v>
      </c>
      <c r="AD5" s="71">
        <v>10.963123919999999</v>
      </c>
      <c r="AE5" s="2">
        <v>207413232.59999999</v>
      </c>
    </row>
    <row r="6" spans="1:31" x14ac:dyDescent="0.25">
      <c r="A6" s="1" t="s">
        <v>17</v>
      </c>
      <c r="B6" s="12">
        <v>5</v>
      </c>
      <c r="C6" s="3">
        <v>617</v>
      </c>
      <c r="D6" s="3">
        <v>45805464</v>
      </c>
      <c r="E6" s="90">
        <v>42071533</v>
      </c>
      <c r="F6" s="3">
        <v>57799613.899999999</v>
      </c>
      <c r="G6" s="3">
        <v>5308493</v>
      </c>
      <c r="H6" s="3">
        <v>32646330</v>
      </c>
      <c r="I6" s="3">
        <v>42621287.950000003</v>
      </c>
      <c r="J6" s="3">
        <v>3349.5653069999998</v>
      </c>
      <c r="K6" s="2">
        <v>91859.470377135207</v>
      </c>
      <c r="L6" s="3">
        <v>896.95108149999999</v>
      </c>
      <c r="M6" s="3">
        <v>2205.479225</v>
      </c>
      <c r="N6" s="3">
        <f t="shared" ref="N6:N57" si="2">I6+(J6*3200)+(L6*72)+(M6*289)</f>
        <v>54041860.906293005</v>
      </c>
      <c r="O6" s="3">
        <f t="shared" ref="O6:O57" si="3">I6+(J6*900)+(L6*25)+(M6*298)</f>
        <v>46315553.312387504</v>
      </c>
      <c r="P6" s="3">
        <v>1099708.3770000001</v>
      </c>
      <c r="Q6" s="3">
        <v>632112.15399999998</v>
      </c>
      <c r="R6" s="3">
        <v>40035.158510000001</v>
      </c>
      <c r="S6" s="3">
        <v>44847.554069999998</v>
      </c>
      <c r="T6" s="3">
        <v>833193.89569999999</v>
      </c>
      <c r="U6" s="3">
        <v>12829180.58</v>
      </c>
      <c r="V6" s="3">
        <v>0</v>
      </c>
      <c r="W6" s="3">
        <v>13662374.470000001</v>
      </c>
      <c r="X6" s="5">
        <v>15.51</v>
      </c>
      <c r="Y6" s="5">
        <v>0.31</v>
      </c>
      <c r="Z6" s="5">
        <v>0.63</v>
      </c>
      <c r="AA6" s="68">
        <v>4.3049622158680103</v>
      </c>
      <c r="AB6" s="69">
        <v>9.5170424090000001</v>
      </c>
      <c r="AC6" s="70">
        <v>11.97982084</v>
      </c>
      <c r="AD6" s="71">
        <v>10.31745928</v>
      </c>
      <c r="AE6" s="2">
        <v>207413232.59999999</v>
      </c>
    </row>
    <row r="7" spans="1:31" x14ac:dyDescent="0.25">
      <c r="A7" s="1" t="s">
        <v>17</v>
      </c>
      <c r="B7" s="12">
        <v>6</v>
      </c>
      <c r="C7" s="3">
        <v>490</v>
      </c>
      <c r="D7" s="3">
        <v>53212497</v>
      </c>
      <c r="E7" s="90">
        <v>48646567</v>
      </c>
      <c r="F7" s="3">
        <v>44733656.600000001</v>
      </c>
      <c r="G7" s="3">
        <v>3974081</v>
      </c>
      <c r="H7" s="3">
        <v>29866845</v>
      </c>
      <c r="I7" s="3">
        <v>39185733.420000002</v>
      </c>
      <c r="J7" s="3">
        <v>3015.840991</v>
      </c>
      <c r="K7" s="2">
        <v>84619.518357358</v>
      </c>
      <c r="L7" s="3">
        <v>818.95274710000001</v>
      </c>
      <c r="M7" s="3">
        <v>2024.434655</v>
      </c>
      <c r="N7" s="3">
        <f t="shared" si="2"/>
        <v>49480450.804286204</v>
      </c>
      <c r="O7" s="3">
        <f t="shared" si="3"/>
        <v>42523745.657767504</v>
      </c>
      <c r="P7" s="3">
        <v>979406.87749999994</v>
      </c>
      <c r="Q7" s="3">
        <v>583311.59479999996</v>
      </c>
      <c r="R7" s="3">
        <v>36618.796069999997</v>
      </c>
      <c r="S7" s="3">
        <v>40947.637349999997</v>
      </c>
      <c r="T7" s="3">
        <v>721020.28260000004</v>
      </c>
      <c r="U7" s="3">
        <v>11841407.32</v>
      </c>
      <c r="V7" s="3">
        <v>0</v>
      </c>
      <c r="W7" s="3">
        <v>12562427.6</v>
      </c>
      <c r="X7" s="5">
        <v>15.8</v>
      </c>
      <c r="Y7" s="5">
        <v>0.32</v>
      </c>
      <c r="Z7" s="5">
        <v>0.64</v>
      </c>
      <c r="AA7" s="68">
        <v>4.83706113843611</v>
      </c>
      <c r="AB7" s="69">
        <v>7.8216903479999997</v>
      </c>
      <c r="AC7" s="70">
        <v>9.8167555310000001</v>
      </c>
      <c r="AD7" s="71">
        <v>8.4712561579999992</v>
      </c>
      <c r="AE7" s="2">
        <v>207413232.59999999</v>
      </c>
    </row>
    <row r="8" spans="1:31" x14ac:dyDescent="0.25">
      <c r="A8" s="1" t="s">
        <v>17</v>
      </c>
      <c r="B8" s="12">
        <v>7</v>
      </c>
      <c r="C8" s="3">
        <v>163</v>
      </c>
      <c r="D8" s="3">
        <v>24459869</v>
      </c>
      <c r="E8" s="90">
        <v>23755161</v>
      </c>
      <c r="F8" s="3">
        <v>15231454.699999999</v>
      </c>
      <c r="G8" s="3">
        <v>1362831</v>
      </c>
      <c r="H8" s="3">
        <v>10882259</v>
      </c>
      <c r="I8" s="3">
        <v>15368604.720000001</v>
      </c>
      <c r="J8" s="3">
        <v>1187.7292460000001</v>
      </c>
      <c r="K8" s="2">
        <v>33303.722844901597</v>
      </c>
      <c r="L8" s="3">
        <v>317.05497259999999</v>
      </c>
      <c r="M8" s="3">
        <v>793.59018119999996</v>
      </c>
      <c r="N8" s="3">
        <f t="shared" si="2"/>
        <v>19421513.827593997</v>
      </c>
      <c r="O8" s="3">
        <f t="shared" si="3"/>
        <v>16681977.2897126</v>
      </c>
      <c r="P8" s="3">
        <v>359161.70919999998</v>
      </c>
      <c r="Q8" s="3">
        <v>230676.43700000001</v>
      </c>
      <c r="R8" s="3">
        <v>14216.535599999999</v>
      </c>
      <c r="S8" s="3">
        <v>15852.74863</v>
      </c>
      <c r="T8" s="3">
        <v>242937.73190000001</v>
      </c>
      <c r="U8" s="3">
        <v>4685210.7750000004</v>
      </c>
      <c r="V8" s="3">
        <v>0</v>
      </c>
      <c r="W8" s="3">
        <v>4928148.5070000002</v>
      </c>
      <c r="X8" s="5">
        <v>15.64</v>
      </c>
      <c r="Y8" s="5">
        <v>0.34</v>
      </c>
      <c r="Z8" s="5">
        <v>0.65</v>
      </c>
      <c r="AA8" s="68">
        <v>2.2798752939846101</v>
      </c>
      <c r="AB8" s="69">
        <v>6.4904298020000004</v>
      </c>
      <c r="AC8" s="70">
        <v>8.1506140509999998</v>
      </c>
      <c r="AD8" s="71">
        <v>7.0307233929999997</v>
      </c>
      <c r="AE8" s="2">
        <v>207413232.59999999</v>
      </c>
    </row>
    <row r="9" spans="1:31" x14ac:dyDescent="0.25">
      <c r="A9" s="1" t="s">
        <v>17</v>
      </c>
      <c r="B9" s="12">
        <v>8</v>
      </c>
      <c r="C9" s="3">
        <v>40</v>
      </c>
      <c r="D9" s="3">
        <v>7219914</v>
      </c>
      <c r="E9" s="90">
        <v>7269185</v>
      </c>
      <c r="F9" s="3">
        <v>2625208.5</v>
      </c>
      <c r="G9" s="3">
        <v>251369</v>
      </c>
      <c r="H9" s="3">
        <v>2564654</v>
      </c>
      <c r="I9" s="3">
        <v>3507588.7450000001</v>
      </c>
      <c r="J9" s="3">
        <v>237.75220540000001</v>
      </c>
      <c r="K9" s="2">
        <v>7269.3305154617301</v>
      </c>
      <c r="L9" s="3">
        <v>71.309959829999997</v>
      </c>
      <c r="M9" s="3">
        <v>179.31121350000001</v>
      </c>
      <c r="N9" s="3">
        <f t="shared" si="2"/>
        <v>4325351.0600892603</v>
      </c>
      <c r="O9" s="3">
        <f t="shared" si="3"/>
        <v>3776783.2204787503</v>
      </c>
      <c r="P9" s="3">
        <v>79068.314419999995</v>
      </c>
      <c r="Q9" s="3">
        <v>50388.788399999998</v>
      </c>
      <c r="R9" s="3">
        <v>3200.486261</v>
      </c>
      <c r="S9" s="3">
        <v>3565.4979920000001</v>
      </c>
      <c r="T9" s="3">
        <v>102739.67630000001</v>
      </c>
      <c r="U9" s="3">
        <v>1020618.286</v>
      </c>
      <c r="V9" s="3">
        <v>0</v>
      </c>
      <c r="W9" s="3">
        <v>1123357.9620000001</v>
      </c>
      <c r="X9" s="5">
        <v>15.92</v>
      </c>
      <c r="Y9" s="5">
        <v>0.46</v>
      </c>
      <c r="Z9" s="5">
        <v>0.73</v>
      </c>
      <c r="AA9" s="68">
        <v>0.467002378677701</v>
      </c>
      <c r="AB9" s="69">
        <v>7.2528630300000003</v>
      </c>
      <c r="AC9" s="70">
        <v>8.8665675159999999</v>
      </c>
      <c r="AD9" s="71">
        <v>7.7877413820000001</v>
      </c>
      <c r="AE9" s="2">
        <v>207413232.59999999</v>
      </c>
    </row>
    <row r="10" spans="1:31" x14ac:dyDescent="0.25">
      <c r="A10" s="1" t="s">
        <v>15</v>
      </c>
      <c r="B10" s="12">
        <v>1</v>
      </c>
      <c r="C10" s="3">
        <v>765</v>
      </c>
      <c r="D10" s="3">
        <v>3240720</v>
      </c>
      <c r="E10" s="90">
        <v>2161104</v>
      </c>
      <c r="F10" s="3">
        <v>16314558.5</v>
      </c>
      <c r="G10" s="3">
        <v>5406450</v>
      </c>
      <c r="H10" s="3">
        <v>1436056.4682060301</v>
      </c>
      <c r="I10" s="3">
        <v>2767451.6230000001</v>
      </c>
      <c r="J10" s="3">
        <v>270.69920509999997</v>
      </c>
      <c r="K10" s="2">
        <v>3360.7911693720198</v>
      </c>
      <c r="L10" s="3">
        <v>40.47017237</v>
      </c>
      <c r="M10" s="3">
        <v>131.81377320000001</v>
      </c>
      <c r="N10" s="3">
        <f t="shared" si="2"/>
        <v>3674697.11218544</v>
      </c>
      <c r="O10" s="3">
        <f t="shared" si="3"/>
        <v>3051373.1663128501</v>
      </c>
      <c r="P10" s="3">
        <v>48687.624040000002</v>
      </c>
      <c r="Q10" s="3">
        <v>24032.740160000001</v>
      </c>
      <c r="R10" s="3">
        <v>2187.138144</v>
      </c>
      <c r="S10" s="3">
        <v>2023.5086180000001</v>
      </c>
      <c r="T10" s="3">
        <v>408332.13089999999</v>
      </c>
      <c r="U10" s="3">
        <v>466409.61300000001</v>
      </c>
      <c r="V10" s="3">
        <v>0</v>
      </c>
      <c r="W10" s="3">
        <v>876601.35340000002</v>
      </c>
      <c r="X10" s="5">
        <v>9.9600000000000009</v>
      </c>
      <c r="Y10" s="5">
        <v>0.63</v>
      </c>
      <c r="Z10" s="5">
        <v>0.83</v>
      </c>
      <c r="AA10" s="68">
        <v>8.2966609652753098E-2</v>
      </c>
      <c r="AB10" s="69">
        <v>22.79558265</v>
      </c>
      <c r="AC10" s="70">
        <v>29.61181719</v>
      </c>
      <c r="AD10" s="71">
        <v>24.950627269999998</v>
      </c>
      <c r="AE10" s="2">
        <v>176824879.09999999</v>
      </c>
    </row>
    <row r="11" spans="1:31" x14ac:dyDescent="0.25">
      <c r="A11" s="1" t="s">
        <v>15</v>
      </c>
      <c r="B11" s="12">
        <v>2</v>
      </c>
      <c r="C11" s="3">
        <v>2266</v>
      </c>
      <c r="D11" s="3">
        <v>60701478</v>
      </c>
      <c r="E11" s="90">
        <v>38252902</v>
      </c>
      <c r="F11" s="3">
        <v>90121965.629999995</v>
      </c>
      <c r="G11" s="3">
        <v>18905069</v>
      </c>
      <c r="H11" s="3">
        <v>13512968.756641001</v>
      </c>
      <c r="I11" s="3">
        <v>21219870.739999998</v>
      </c>
      <c r="J11" s="3">
        <v>1503.3837840000001</v>
      </c>
      <c r="K11" s="2">
        <v>42005.675788759698</v>
      </c>
      <c r="L11" s="3">
        <v>394.0612491</v>
      </c>
      <c r="M11" s="3">
        <v>1071.7424080000001</v>
      </c>
      <c r="N11" s="3">
        <f t="shared" si="2"/>
        <v>26368804.814647198</v>
      </c>
      <c r="O11" s="3">
        <f t="shared" si="3"/>
        <v>22902146.914411496</v>
      </c>
      <c r="P11" s="3">
        <v>479071.50770000002</v>
      </c>
      <c r="Q11" s="3">
        <v>299015.81479999999</v>
      </c>
      <c r="R11" s="3">
        <v>18416.559389999999</v>
      </c>
      <c r="S11" s="3">
        <v>19703.062460000001</v>
      </c>
      <c r="T11" s="3">
        <v>743053.47950000002</v>
      </c>
      <c r="U11" s="3">
        <v>6049338.8849999998</v>
      </c>
      <c r="V11" s="3">
        <v>0</v>
      </c>
      <c r="W11" s="3">
        <v>6792392.3640000001</v>
      </c>
      <c r="X11" s="5">
        <v>11.23</v>
      </c>
      <c r="Y11" s="5">
        <v>0.6</v>
      </c>
      <c r="Z11" s="5">
        <v>0.81</v>
      </c>
      <c r="AA11" s="68">
        <v>2.4885373499996302</v>
      </c>
      <c r="AB11" s="69">
        <v>7.8405746260000004</v>
      </c>
      <c r="AC11" s="70">
        <v>9.5336280270000007</v>
      </c>
      <c r="AD11" s="71">
        <v>8.4032133780000002</v>
      </c>
      <c r="AE11" s="2">
        <v>176824879.09999999</v>
      </c>
    </row>
    <row r="12" spans="1:31" x14ac:dyDescent="0.25">
      <c r="A12" s="1" t="s">
        <v>15</v>
      </c>
      <c r="B12" s="12">
        <v>3</v>
      </c>
      <c r="C12" s="3">
        <v>3448</v>
      </c>
      <c r="D12" s="3">
        <v>170416554</v>
      </c>
      <c r="E12" s="90">
        <v>100946937</v>
      </c>
      <c r="F12" s="3">
        <v>152944896.69999999</v>
      </c>
      <c r="G12" s="3">
        <v>28589690</v>
      </c>
      <c r="H12" s="3">
        <v>28561906</v>
      </c>
      <c r="I12" s="3">
        <v>44983637.350000001</v>
      </c>
      <c r="J12" s="3">
        <v>3155.219114</v>
      </c>
      <c r="K12" s="2">
        <v>93953.609790952498</v>
      </c>
      <c r="L12" s="3">
        <v>846.76343440000005</v>
      </c>
      <c r="M12" s="3">
        <v>2292.3355740000002</v>
      </c>
      <c r="N12" s="3">
        <f t="shared" si="2"/>
        <v>55803790.462962791</v>
      </c>
      <c r="O12" s="3">
        <f t="shared" si="3"/>
        <v>48527619.639512002</v>
      </c>
      <c r="P12" s="3">
        <v>1098087.0919999999</v>
      </c>
      <c r="Q12" s="3">
        <v>672638.31310000003</v>
      </c>
      <c r="R12" s="3">
        <v>39136.425450000002</v>
      </c>
      <c r="S12" s="3">
        <v>42338.171719999998</v>
      </c>
      <c r="T12" s="3">
        <v>764290.44519999996</v>
      </c>
      <c r="U12" s="3">
        <v>13658741.869999999</v>
      </c>
      <c r="V12" s="3">
        <v>0</v>
      </c>
      <c r="W12" s="3">
        <v>14423032.32</v>
      </c>
      <c r="X12" s="5">
        <v>11.45</v>
      </c>
      <c r="Y12" s="5">
        <v>0.55000000000000004</v>
      </c>
      <c r="Z12" s="5">
        <v>0.8</v>
      </c>
      <c r="AA12" s="68">
        <v>7.6943824855833904</v>
      </c>
      <c r="AB12" s="69">
        <v>5.3621839390000003</v>
      </c>
      <c r="AC12" s="70">
        <v>6.5226963099999997</v>
      </c>
      <c r="AD12" s="71">
        <v>5.7482752369999996</v>
      </c>
      <c r="AE12" s="2">
        <v>176824879.09999999</v>
      </c>
    </row>
    <row r="13" spans="1:31" x14ac:dyDescent="0.25">
      <c r="A13" s="1" t="s">
        <v>15</v>
      </c>
      <c r="B13" s="12">
        <v>4</v>
      </c>
      <c r="C13" s="3">
        <v>2856</v>
      </c>
      <c r="D13" s="3">
        <v>220418817</v>
      </c>
      <c r="E13" s="90">
        <v>119658581</v>
      </c>
      <c r="F13" s="3">
        <v>149388010.80000001</v>
      </c>
      <c r="G13" s="3">
        <v>23412677</v>
      </c>
      <c r="H13" s="3">
        <v>28734877</v>
      </c>
      <c r="I13" s="3">
        <v>52073542.170000002</v>
      </c>
      <c r="J13" s="3">
        <v>3765.6012289999999</v>
      </c>
      <c r="K13" s="2">
        <v>107453.874223851</v>
      </c>
      <c r="L13" s="3">
        <v>960.684799</v>
      </c>
      <c r="M13" s="3">
        <v>2648.0875900000001</v>
      </c>
      <c r="N13" s="3">
        <f t="shared" si="2"/>
        <v>64957932.721837997</v>
      </c>
      <c r="O13" s="3">
        <f t="shared" si="3"/>
        <v>56275730.497895002</v>
      </c>
      <c r="P13" s="3">
        <v>1243936.898</v>
      </c>
      <c r="Q13" s="3">
        <v>774207.10190000001</v>
      </c>
      <c r="R13" s="3">
        <v>44825.749490000002</v>
      </c>
      <c r="S13" s="3">
        <v>48034.239950000003</v>
      </c>
      <c r="T13" s="3">
        <v>977644.71129999997</v>
      </c>
      <c r="U13" s="3">
        <v>15715868.09</v>
      </c>
      <c r="V13" s="3">
        <v>0</v>
      </c>
      <c r="W13" s="3">
        <v>16693512.800000001</v>
      </c>
      <c r="X13" s="5">
        <v>11.49</v>
      </c>
      <c r="Y13" s="5">
        <v>0.53</v>
      </c>
      <c r="Z13" s="5">
        <v>0.8</v>
      </c>
      <c r="AA13" s="68">
        <v>11.6828552141136</v>
      </c>
      <c r="AB13" s="69">
        <v>4.0547931689999999</v>
      </c>
      <c r="AC13" s="70">
        <v>4.9723687429999996</v>
      </c>
      <c r="AD13" s="71">
        <v>4.3579431980000001</v>
      </c>
      <c r="AE13" s="2">
        <v>176824879.09999999</v>
      </c>
    </row>
    <row r="14" spans="1:31" x14ac:dyDescent="0.25">
      <c r="A14" s="1" t="s">
        <v>15</v>
      </c>
      <c r="B14" s="12">
        <v>5</v>
      </c>
      <c r="C14" s="3">
        <v>1306</v>
      </c>
      <c r="D14" s="3">
        <v>219336599</v>
      </c>
      <c r="E14" s="90">
        <v>113551488</v>
      </c>
      <c r="F14" s="3">
        <v>81109508.299999997</v>
      </c>
      <c r="G14" s="3">
        <v>10997842</v>
      </c>
      <c r="H14" s="3">
        <v>21695914</v>
      </c>
      <c r="I14" s="3">
        <v>39433120.149999999</v>
      </c>
      <c r="J14" s="3">
        <v>2742.37309</v>
      </c>
      <c r="K14" s="2">
        <v>86077.892962206606</v>
      </c>
      <c r="L14" s="3">
        <v>761.92501700000003</v>
      </c>
      <c r="M14" s="3">
        <v>2018.6600370000001</v>
      </c>
      <c r="N14" s="3">
        <f t="shared" si="2"/>
        <v>48846965.389917001</v>
      </c>
      <c r="O14" s="3">
        <f t="shared" si="3"/>
        <v>42521864.747451007</v>
      </c>
      <c r="P14" s="3">
        <v>1037368.553</v>
      </c>
      <c r="Q14" s="3">
        <v>610859.77150000003</v>
      </c>
      <c r="R14" s="3">
        <v>34835.388279999999</v>
      </c>
      <c r="S14" s="3">
        <v>38096.250849999997</v>
      </c>
      <c r="T14" s="3">
        <v>226084.3352</v>
      </c>
      <c r="U14" s="3">
        <v>12430409.050000001</v>
      </c>
      <c r="V14" s="3">
        <v>0</v>
      </c>
      <c r="W14" s="3">
        <v>12656493.380000001</v>
      </c>
      <c r="X14" s="5">
        <v>11.08</v>
      </c>
      <c r="Y14" s="5">
        <v>0.48</v>
      </c>
      <c r="Z14" s="5">
        <v>0.76</v>
      </c>
      <c r="AA14" s="68">
        <v>13.668586106728799</v>
      </c>
      <c r="AB14" s="69">
        <v>2.7764417259999998</v>
      </c>
      <c r="AC14" s="70">
        <v>3.4112721979999998</v>
      </c>
      <c r="AD14" s="71">
        <v>2.98604644</v>
      </c>
      <c r="AE14" s="2">
        <v>176824879.09999999</v>
      </c>
    </row>
    <row r="15" spans="1:31" x14ac:dyDescent="0.25">
      <c r="A15" s="1" t="s">
        <v>15</v>
      </c>
      <c r="B15" s="12">
        <v>6</v>
      </c>
      <c r="C15" s="3">
        <v>408</v>
      </c>
      <c r="D15" s="3">
        <v>102165547</v>
      </c>
      <c r="E15" s="90">
        <v>52848629</v>
      </c>
      <c r="F15" s="3">
        <v>26161595.899999999</v>
      </c>
      <c r="G15" s="3">
        <v>3376716</v>
      </c>
      <c r="H15" s="3">
        <v>8339242</v>
      </c>
      <c r="I15" s="3">
        <v>16347257.109999999</v>
      </c>
      <c r="J15" s="3">
        <v>1074.625757</v>
      </c>
      <c r="K15" s="2">
        <v>36171.532792820602</v>
      </c>
      <c r="L15" s="3">
        <v>316.89820420000001</v>
      </c>
      <c r="M15" s="3">
        <v>837.04795579999995</v>
      </c>
      <c r="N15" s="3">
        <f t="shared" si="2"/>
        <v>20050783.062328603</v>
      </c>
      <c r="O15" s="3">
        <f t="shared" si="3"/>
        <v>17571783.037233397</v>
      </c>
      <c r="P15" s="3">
        <v>430902.98229999997</v>
      </c>
      <c r="Q15" s="3">
        <v>256451.84340000001</v>
      </c>
      <c r="R15" s="3">
        <v>14436.776030000001</v>
      </c>
      <c r="S15" s="3">
        <v>15844.91021</v>
      </c>
      <c r="T15" s="3">
        <v>26459.439559999999</v>
      </c>
      <c r="U15" s="3">
        <v>5222359.7130000005</v>
      </c>
      <c r="V15" s="3">
        <v>0</v>
      </c>
      <c r="W15" s="3">
        <v>5248819.1519999998</v>
      </c>
      <c r="X15" s="5">
        <v>11.65</v>
      </c>
      <c r="Y15" s="5">
        <v>0.54</v>
      </c>
      <c r="Z15" s="5">
        <v>0.8</v>
      </c>
      <c r="AA15" s="68">
        <v>6.6442668096598601</v>
      </c>
      <c r="AB15" s="69">
        <v>2.395713277</v>
      </c>
      <c r="AC15" s="70">
        <v>2.9186043530000001</v>
      </c>
      <c r="AD15" s="71">
        <v>2.569573127</v>
      </c>
      <c r="AE15" s="2">
        <v>176824879.09999999</v>
      </c>
    </row>
    <row r="16" spans="1:31" x14ac:dyDescent="0.25">
      <c r="A16" s="1" t="s">
        <v>29</v>
      </c>
      <c r="B16" s="12">
        <v>1</v>
      </c>
      <c r="C16" s="3">
        <v>2474</v>
      </c>
      <c r="D16" s="3">
        <v>5155772.6660000002</v>
      </c>
      <c r="E16" s="90">
        <v>3276129</v>
      </c>
      <c r="F16" s="3">
        <v>25789276.02</v>
      </c>
      <c r="G16" s="3">
        <v>13748091</v>
      </c>
      <c r="H16" s="3">
        <v>3004819.8309766599</v>
      </c>
      <c r="I16" s="3">
        <v>10735863.699999999</v>
      </c>
      <c r="J16" s="3">
        <v>973.42081270000006</v>
      </c>
      <c r="K16" s="2">
        <v>8743.4059503528406</v>
      </c>
      <c r="L16" s="3">
        <v>91.156068660000003</v>
      </c>
      <c r="M16" s="3">
        <v>504.95986959999999</v>
      </c>
      <c r="N16" s="3">
        <f t="shared" si="2"/>
        <v>14003306.939897921</v>
      </c>
      <c r="O16" s="3">
        <f t="shared" si="3"/>
        <v>11764699.3742873</v>
      </c>
      <c r="P16" s="3">
        <v>115401.6244</v>
      </c>
      <c r="Q16" s="3">
        <v>78835.789480000007</v>
      </c>
      <c r="R16" s="3">
        <v>5648.4925869999997</v>
      </c>
      <c r="S16" s="3">
        <v>4557.803433</v>
      </c>
      <c r="T16" s="3">
        <v>1886078.5120000001</v>
      </c>
      <c r="U16" s="3">
        <v>1501527.382</v>
      </c>
      <c r="V16" s="3">
        <v>0</v>
      </c>
      <c r="W16" s="3">
        <v>3391768.2250000001</v>
      </c>
      <c r="X16" s="5">
        <v>10.029999999999999</v>
      </c>
      <c r="Y16" s="5">
        <v>0.63</v>
      </c>
      <c r="Z16" s="5">
        <v>0.83</v>
      </c>
      <c r="AA16" s="68">
        <v>8.0275429194848397E-2</v>
      </c>
      <c r="AB16" s="69">
        <v>33.257158259999997</v>
      </c>
      <c r="AC16" s="70">
        <v>44.167087359999996</v>
      </c>
      <c r="AD16" s="71">
        <v>36.676751289999999</v>
      </c>
      <c r="AE16" s="2">
        <v>118618192.5</v>
      </c>
    </row>
    <row r="17" spans="1:31" x14ac:dyDescent="0.25">
      <c r="A17" s="1" t="s">
        <v>29</v>
      </c>
      <c r="B17" s="12">
        <v>2</v>
      </c>
      <c r="C17" s="3">
        <v>686</v>
      </c>
      <c r="D17" s="3">
        <v>4570470</v>
      </c>
      <c r="E17" s="90">
        <v>3145597</v>
      </c>
      <c r="F17" s="3">
        <v>13768957</v>
      </c>
      <c r="G17" s="3">
        <v>5551735</v>
      </c>
      <c r="H17" s="3">
        <v>1869427.9130434799</v>
      </c>
      <c r="I17" s="3">
        <v>4923676.2309999997</v>
      </c>
      <c r="J17" s="3">
        <v>496.45214390000001</v>
      </c>
      <c r="K17" s="2">
        <v>5211.1344331600003</v>
      </c>
      <c r="L17" s="3">
        <v>49.431245109999999</v>
      </c>
      <c r="M17" s="3">
        <v>236.98694929999999</v>
      </c>
      <c r="N17" s="3">
        <f t="shared" si="2"/>
        <v>6584371.3694756199</v>
      </c>
      <c r="O17" s="3">
        <f t="shared" si="3"/>
        <v>5442341.0525291497</v>
      </c>
      <c r="P17" s="3">
        <v>61746.482839999997</v>
      </c>
      <c r="Q17" s="3">
        <v>46362.922189999997</v>
      </c>
      <c r="R17" s="3">
        <v>2923.9104739999998</v>
      </c>
      <c r="S17" s="3">
        <v>2471.5622549999998</v>
      </c>
      <c r="T17" s="3">
        <v>653471.91070000001</v>
      </c>
      <c r="U17" s="3">
        <v>908363.93240000005</v>
      </c>
      <c r="V17" s="3">
        <v>0</v>
      </c>
      <c r="W17" s="3">
        <v>1561835.8430000001</v>
      </c>
      <c r="X17" s="5">
        <v>10.06</v>
      </c>
      <c r="Y17" s="5">
        <v>0.59</v>
      </c>
      <c r="Z17" s="5">
        <v>0.81</v>
      </c>
      <c r="AA17" s="68">
        <v>9.1389010880903801E-2</v>
      </c>
      <c r="AB17" s="69">
        <v>22.982609549999999</v>
      </c>
      <c r="AC17" s="70">
        <v>31.054982849999998</v>
      </c>
      <c r="AD17" s="71">
        <v>25.49700627</v>
      </c>
      <c r="AE17" s="2">
        <v>118618192.5</v>
      </c>
    </row>
    <row r="18" spans="1:31" x14ac:dyDescent="0.25">
      <c r="A18" s="1" t="s">
        <v>29</v>
      </c>
      <c r="B18" s="12">
        <v>3</v>
      </c>
      <c r="C18" s="3">
        <v>208</v>
      </c>
      <c r="D18" s="3">
        <v>3040469</v>
      </c>
      <c r="E18" s="90">
        <v>2044563</v>
      </c>
      <c r="F18" s="3">
        <v>4747511.8030000003</v>
      </c>
      <c r="G18" s="3">
        <v>1665965</v>
      </c>
      <c r="H18" s="3">
        <v>944606</v>
      </c>
      <c r="I18" s="3">
        <v>2381233.6749999998</v>
      </c>
      <c r="J18" s="3">
        <v>261.059977</v>
      </c>
      <c r="K18" s="2">
        <v>3538.7284611958198</v>
      </c>
      <c r="L18" s="3">
        <v>25.22295789</v>
      </c>
      <c r="M18" s="3">
        <v>120.3272987</v>
      </c>
      <c r="N18" s="3">
        <f t="shared" si="2"/>
        <v>3253216.2436923804</v>
      </c>
      <c r="O18" s="3">
        <f t="shared" si="3"/>
        <v>2652675.7632598495</v>
      </c>
      <c r="P18" s="3">
        <v>30940.04234</v>
      </c>
      <c r="Q18" s="3">
        <v>33336.931969999998</v>
      </c>
      <c r="R18" s="3">
        <v>1452.419275</v>
      </c>
      <c r="S18" s="3">
        <v>1261.147894</v>
      </c>
      <c r="T18" s="3">
        <v>87721.602010000002</v>
      </c>
      <c r="U18" s="3">
        <v>674373.22380000004</v>
      </c>
      <c r="V18" s="3">
        <v>0</v>
      </c>
      <c r="W18" s="3">
        <v>762094.82579999999</v>
      </c>
      <c r="X18" s="5">
        <v>10.26</v>
      </c>
      <c r="Y18" s="5">
        <v>0.56000000000000005</v>
      </c>
      <c r="Z18" s="5">
        <v>0.8</v>
      </c>
      <c r="AA18" s="68">
        <v>7.0392080504487003E-2</v>
      </c>
      <c r="AB18" s="69">
        <v>14.92088826</v>
      </c>
      <c r="AC18" s="70">
        <v>20.033257460000002</v>
      </c>
      <c r="AD18" s="71">
        <v>16.52181848</v>
      </c>
      <c r="AE18" s="2">
        <v>118618192.5</v>
      </c>
    </row>
    <row r="19" spans="1:31" x14ac:dyDescent="0.25">
      <c r="A19" s="1" t="s">
        <v>29</v>
      </c>
      <c r="B19" s="12">
        <v>4</v>
      </c>
      <c r="C19" s="3">
        <v>647</v>
      </c>
      <c r="D19" s="3">
        <v>27973598</v>
      </c>
      <c r="E19" s="90">
        <v>17236216</v>
      </c>
      <c r="F19" s="3">
        <v>25006095.5</v>
      </c>
      <c r="G19" s="3">
        <v>5456201</v>
      </c>
      <c r="H19" s="3">
        <v>5547312</v>
      </c>
      <c r="I19" s="3">
        <v>12291868.859999999</v>
      </c>
      <c r="J19" s="3">
        <v>1064.689286</v>
      </c>
      <c r="K19" s="2">
        <v>20847.549280059098</v>
      </c>
      <c r="L19" s="3">
        <v>170.80191310000001</v>
      </c>
      <c r="M19" s="3">
        <v>622.12895079999998</v>
      </c>
      <c r="N19" s="3">
        <f t="shared" si="2"/>
        <v>15890967.579724399</v>
      </c>
      <c r="O19" s="3">
        <f t="shared" si="3"/>
        <v>13439753.692565901</v>
      </c>
      <c r="P19" s="3">
        <v>223990.89079999999</v>
      </c>
      <c r="Q19" s="3">
        <v>174511.56690000001</v>
      </c>
      <c r="R19" s="3">
        <v>8678.7769520000002</v>
      </c>
      <c r="S19" s="3">
        <v>8540.0956549999992</v>
      </c>
      <c r="T19" s="3">
        <v>402676.06219999999</v>
      </c>
      <c r="U19" s="3">
        <v>3532719.7829999998</v>
      </c>
      <c r="V19" s="3">
        <v>0</v>
      </c>
      <c r="W19" s="3">
        <v>3935395.8459999999</v>
      </c>
      <c r="X19" s="5">
        <v>11.66</v>
      </c>
      <c r="Y19" s="5">
        <v>0.55000000000000004</v>
      </c>
      <c r="Z19" s="5">
        <v>0.79</v>
      </c>
      <c r="AA19" s="68">
        <v>1.1163203387690901</v>
      </c>
      <c r="AB19" s="69">
        <v>7.2402695460000004</v>
      </c>
      <c r="AC19" s="70">
        <v>9.0212086029999998</v>
      </c>
      <c r="AD19" s="71">
        <v>7.8211143979999997</v>
      </c>
      <c r="AE19" s="2">
        <v>118618192.5</v>
      </c>
    </row>
    <row r="20" spans="1:31" x14ac:dyDescent="0.25">
      <c r="A20" s="1" t="s">
        <v>29</v>
      </c>
      <c r="B20" s="12">
        <v>5</v>
      </c>
      <c r="C20" s="3">
        <v>393</v>
      </c>
      <c r="D20" s="3">
        <v>28440054</v>
      </c>
      <c r="E20" s="90">
        <v>16276418</v>
      </c>
      <c r="F20" s="3">
        <v>19419519.5</v>
      </c>
      <c r="G20" s="3">
        <v>3358744</v>
      </c>
      <c r="H20" s="3">
        <v>4720263</v>
      </c>
      <c r="I20" s="3">
        <v>9761720.0710000005</v>
      </c>
      <c r="J20" s="3">
        <v>769.50029419999998</v>
      </c>
      <c r="K20" s="2">
        <v>17650.6281611091</v>
      </c>
      <c r="L20" s="3">
        <v>154.21901600000001</v>
      </c>
      <c r="M20" s="3">
        <v>493.0003974</v>
      </c>
      <c r="N20" s="3">
        <f t="shared" si="2"/>
        <v>12377701.896440601</v>
      </c>
      <c r="O20" s="3">
        <f t="shared" si="3"/>
        <v>10605039.929605201</v>
      </c>
      <c r="P20" s="3">
        <v>199748.11410000001</v>
      </c>
      <c r="Q20" s="3">
        <v>137279.32759999999</v>
      </c>
      <c r="R20" s="3">
        <v>7493.06747</v>
      </c>
      <c r="S20" s="3">
        <v>7710.9508020000003</v>
      </c>
      <c r="T20" s="3">
        <v>347349.06479999999</v>
      </c>
      <c r="U20" s="3">
        <v>2777173.7220000001</v>
      </c>
      <c r="V20" s="3">
        <v>0</v>
      </c>
      <c r="W20" s="3">
        <v>3124522.787</v>
      </c>
      <c r="X20" s="5">
        <v>11.83</v>
      </c>
      <c r="Y20" s="5">
        <v>0.53</v>
      </c>
      <c r="Z20" s="5">
        <v>0.79</v>
      </c>
      <c r="AA20" s="68">
        <v>1.41285066902359</v>
      </c>
      <c r="AB20" s="69">
        <v>5.4071334850000001</v>
      </c>
      <c r="AC20" s="70">
        <v>6.7028100999999998</v>
      </c>
      <c r="AD20" s="71">
        <v>5.8314206000000004</v>
      </c>
      <c r="AE20" s="2">
        <v>118618192.5</v>
      </c>
    </row>
    <row r="21" spans="1:31" x14ac:dyDescent="0.25">
      <c r="A21" s="1" t="s">
        <v>29</v>
      </c>
      <c r="B21" s="12">
        <v>6</v>
      </c>
      <c r="C21" s="3">
        <v>914</v>
      </c>
      <c r="D21" s="3">
        <v>98487362</v>
      </c>
      <c r="E21" s="90">
        <v>54152695</v>
      </c>
      <c r="F21" s="3">
        <v>41446026.100000001</v>
      </c>
      <c r="G21" s="3">
        <v>7686100</v>
      </c>
      <c r="H21" s="3">
        <v>12334946.709534399</v>
      </c>
      <c r="I21" s="3">
        <v>24605993.59</v>
      </c>
      <c r="J21" s="3">
        <v>1995.950462</v>
      </c>
      <c r="K21" s="2">
        <v>42253.0046932638</v>
      </c>
      <c r="L21" s="3">
        <v>380.66771010000002</v>
      </c>
      <c r="M21" s="3">
        <v>1238.8976520000001</v>
      </c>
      <c r="N21" s="3">
        <f t="shared" si="2"/>
        <v>31378484.564955197</v>
      </c>
      <c r="O21" s="3">
        <f t="shared" si="3"/>
        <v>26781057.198848501</v>
      </c>
      <c r="P21" s="3">
        <v>474920.92839999998</v>
      </c>
      <c r="Q21" s="3">
        <v>332133.82179999998</v>
      </c>
      <c r="R21" s="3">
        <v>18644.494640000001</v>
      </c>
      <c r="S21" s="3">
        <v>19033.3855</v>
      </c>
      <c r="T21" s="3">
        <v>1166387.2050000001</v>
      </c>
      <c r="U21" s="3">
        <v>6700885.1040000003</v>
      </c>
      <c r="V21" s="3">
        <v>0</v>
      </c>
      <c r="W21" s="3">
        <v>7867272.3090000004</v>
      </c>
      <c r="X21" s="5">
        <v>11.32</v>
      </c>
      <c r="Y21" s="5">
        <v>0.47</v>
      </c>
      <c r="Z21" s="5">
        <v>0.76</v>
      </c>
      <c r="AA21" s="68">
        <v>4.5094420481711603</v>
      </c>
      <c r="AB21" s="69">
        <v>4.0922884530000001</v>
      </c>
      <c r="AC21" s="70">
        <v>5.0830767659999996</v>
      </c>
      <c r="AD21" s="71">
        <v>4.416132138</v>
      </c>
      <c r="AE21" s="2">
        <v>118618192.5</v>
      </c>
    </row>
    <row r="22" spans="1:31" x14ac:dyDescent="0.25">
      <c r="A22" s="1" t="s">
        <v>29</v>
      </c>
      <c r="B22" s="12">
        <v>7</v>
      </c>
      <c r="C22" s="3">
        <v>507</v>
      </c>
      <c r="D22" s="3">
        <v>78702259</v>
      </c>
      <c r="E22" s="90">
        <v>41563306</v>
      </c>
      <c r="F22" s="3">
        <v>27798259.73</v>
      </c>
      <c r="G22" s="3">
        <v>4327044</v>
      </c>
      <c r="H22" s="3">
        <v>9076322.203125</v>
      </c>
      <c r="I22" s="3">
        <v>18292284.469999999</v>
      </c>
      <c r="J22" s="3">
        <v>1515.812799</v>
      </c>
      <c r="K22" s="2">
        <v>33562.935197659201</v>
      </c>
      <c r="L22" s="3">
        <v>297.0573943</v>
      </c>
      <c r="M22" s="3">
        <v>926.46193670000002</v>
      </c>
      <c r="N22" s="3">
        <f t="shared" si="2"/>
        <v>23432021.058895901</v>
      </c>
      <c r="O22" s="3">
        <f t="shared" si="3"/>
        <v>19940028.081094097</v>
      </c>
      <c r="P22" s="3">
        <v>375314.02799999999</v>
      </c>
      <c r="Q22" s="3">
        <v>257079.5968</v>
      </c>
      <c r="R22" s="3">
        <v>14381.62556</v>
      </c>
      <c r="S22" s="3">
        <v>14852.869720000001</v>
      </c>
      <c r="T22" s="3">
        <v>654323.89419999998</v>
      </c>
      <c r="U22" s="3">
        <v>5200553.0060000001</v>
      </c>
      <c r="V22" s="3">
        <v>0</v>
      </c>
      <c r="W22" s="3">
        <v>5854876.9000000004</v>
      </c>
      <c r="X22" s="5">
        <v>11.32</v>
      </c>
      <c r="Y22" s="5">
        <v>0.44</v>
      </c>
      <c r="Z22" s="5">
        <v>0.74</v>
      </c>
      <c r="AA22" s="68">
        <v>4.3411778746423604</v>
      </c>
      <c r="AB22" s="69">
        <v>3.4514278630000002</v>
      </c>
      <c r="AC22" s="70">
        <v>4.3431018080000001</v>
      </c>
      <c r="AD22" s="71">
        <v>3.7405587300000001</v>
      </c>
      <c r="AE22" s="2">
        <v>118618192.5</v>
      </c>
    </row>
    <row r="23" spans="1:31" x14ac:dyDescent="0.25">
      <c r="A23" s="1" t="s">
        <v>29</v>
      </c>
      <c r="B23" s="12">
        <v>8</v>
      </c>
      <c r="C23" s="3">
        <v>645</v>
      </c>
      <c r="D23" s="3">
        <v>198380817</v>
      </c>
      <c r="E23" s="90">
        <v>103120933</v>
      </c>
      <c r="F23" s="3">
        <v>41726150.009999998</v>
      </c>
      <c r="G23" s="3">
        <v>5416712</v>
      </c>
      <c r="H23" s="3">
        <v>17687782</v>
      </c>
      <c r="I23" s="3">
        <v>35625551.909999996</v>
      </c>
      <c r="J23" s="3">
        <v>2866.7827729999999</v>
      </c>
      <c r="K23" s="2">
        <v>74184.025466254694</v>
      </c>
      <c r="L23" s="3">
        <v>626.66761740000004</v>
      </c>
      <c r="M23" s="3">
        <v>1829.659124</v>
      </c>
      <c r="N23" s="3">
        <f t="shared" si="2"/>
        <v>45373148.338888794</v>
      </c>
      <c r="O23" s="3">
        <f t="shared" si="3"/>
        <v>38766561.515087001</v>
      </c>
      <c r="P23" s="3">
        <v>848060.62430000002</v>
      </c>
      <c r="Q23" s="3">
        <v>554596.95169999998</v>
      </c>
      <c r="R23" s="3">
        <v>29554.044989999999</v>
      </c>
      <c r="S23" s="3">
        <v>31333.380870000001</v>
      </c>
      <c r="T23" s="3">
        <v>146605.58189999999</v>
      </c>
      <c r="U23" s="3">
        <v>11289510.09</v>
      </c>
      <c r="V23" s="3">
        <v>0</v>
      </c>
      <c r="W23" s="3">
        <v>11436115.67</v>
      </c>
      <c r="X23" s="5">
        <v>11.72</v>
      </c>
      <c r="Y23" s="5">
        <v>0.44</v>
      </c>
      <c r="Z23" s="5">
        <v>0.75</v>
      </c>
      <c r="AA23" s="68">
        <v>12.8301314058078</v>
      </c>
      <c r="AB23" s="69">
        <v>2.483637834</v>
      </c>
      <c r="AC23" s="70">
        <v>3.1214099609999999</v>
      </c>
      <c r="AD23" s="71">
        <v>2.690898212</v>
      </c>
      <c r="AE23" s="2">
        <v>118618192.5</v>
      </c>
    </row>
    <row r="24" spans="1:31" x14ac:dyDescent="0.25">
      <c r="A24" s="1" t="s">
        <v>21</v>
      </c>
      <c r="B24" s="12">
        <v>1</v>
      </c>
      <c r="C24" s="1">
        <v>6975</v>
      </c>
      <c r="D24" s="2">
        <v>14712451.039999999</v>
      </c>
      <c r="E24" s="90">
        <v>10660167</v>
      </c>
      <c r="F24" s="2">
        <v>112427800.8</v>
      </c>
      <c r="G24" s="2">
        <v>39818171</v>
      </c>
      <c r="H24" s="2">
        <v>7939092.3951428896</v>
      </c>
      <c r="I24" s="2">
        <v>12799028.66</v>
      </c>
      <c r="J24" s="2">
        <v>1209.7552639999999</v>
      </c>
      <c r="K24" s="2">
        <v>11555.6875271676</v>
      </c>
      <c r="L24" s="2">
        <v>344.09602180000002</v>
      </c>
      <c r="M24" s="2">
        <v>590.48297330000003</v>
      </c>
      <c r="N24" s="3">
        <f t="shared" si="2"/>
        <v>16865669.997653298</v>
      </c>
      <c r="O24" s="3">
        <f t="shared" si="3"/>
        <v>14072374.7241884</v>
      </c>
      <c r="P24" s="2">
        <v>201364.6623</v>
      </c>
      <c r="Q24" s="2">
        <v>74151.232919999995</v>
      </c>
      <c r="R24" s="2">
        <v>10748.19685</v>
      </c>
      <c r="S24" s="2">
        <v>9943.5504070000006</v>
      </c>
      <c r="T24" s="2">
        <v>2630168.727</v>
      </c>
      <c r="U24" s="2">
        <v>1356339.49</v>
      </c>
      <c r="V24" s="2">
        <v>2709.575049</v>
      </c>
      <c r="W24" s="2">
        <v>4031645.2310000001</v>
      </c>
      <c r="X24" s="11">
        <v>9.17</v>
      </c>
      <c r="Y24" s="11">
        <v>0.59</v>
      </c>
      <c r="Z24" s="11">
        <v>0.8</v>
      </c>
      <c r="AA24" s="68">
        <v>0.33784210668862702</v>
      </c>
      <c r="AB24" s="68">
        <v>25.082802480000002</v>
      </c>
      <c r="AC24" s="71">
        <v>32.518844620000003</v>
      </c>
      <c r="AD24" s="71">
        <v>27.429360419999998</v>
      </c>
      <c r="AE24" s="2">
        <v>54187646.030000001</v>
      </c>
    </row>
    <row r="25" spans="1:31" x14ac:dyDescent="0.25">
      <c r="A25" s="1" t="s">
        <v>21</v>
      </c>
      <c r="B25" s="12">
        <v>2</v>
      </c>
      <c r="C25" s="1">
        <v>2565</v>
      </c>
      <c r="D25" s="2">
        <v>17901311</v>
      </c>
      <c r="E25" s="90">
        <v>13205786</v>
      </c>
      <c r="F25" s="2">
        <v>79535432.799999997</v>
      </c>
      <c r="G25" s="2">
        <v>20776403</v>
      </c>
      <c r="H25" s="2">
        <v>8046104.0589680597</v>
      </c>
      <c r="I25" s="2">
        <v>13890048.439999999</v>
      </c>
      <c r="J25" s="2">
        <v>1458.207097</v>
      </c>
      <c r="K25" s="2">
        <v>18949.616860152</v>
      </c>
      <c r="L25" s="2">
        <v>209.4015555</v>
      </c>
      <c r="M25" s="2">
        <v>671.40181480000001</v>
      </c>
      <c r="N25" s="3">
        <f t="shared" si="2"/>
        <v>18765423.186873198</v>
      </c>
      <c r="O25" s="3">
        <f t="shared" si="3"/>
        <v>15407747.6069979</v>
      </c>
      <c r="P25" s="2">
        <v>234201.3621</v>
      </c>
      <c r="Q25" s="2">
        <v>138914.65169999999</v>
      </c>
      <c r="R25" s="2">
        <v>11115.86564</v>
      </c>
      <c r="S25" s="2">
        <v>10470.07778</v>
      </c>
      <c r="T25" s="2">
        <v>1674519.662</v>
      </c>
      <c r="U25" s="2">
        <v>2736524.8569999998</v>
      </c>
      <c r="V25" s="2">
        <v>0</v>
      </c>
      <c r="W25" s="2">
        <v>4411044.5190000003</v>
      </c>
      <c r="X25" s="11">
        <v>10.3</v>
      </c>
      <c r="Y25" s="11">
        <v>0.57999999999999996</v>
      </c>
      <c r="Z25" s="11">
        <v>0.79</v>
      </c>
      <c r="AA25" s="68">
        <v>0.57546164192879801</v>
      </c>
      <c r="AB25" s="68">
        <v>19.765918599999999</v>
      </c>
      <c r="AC25" s="71">
        <v>26.295909630000001</v>
      </c>
      <c r="AD25" s="71">
        <v>21.810452359999999</v>
      </c>
      <c r="AE25" s="2">
        <v>54187646.030000001</v>
      </c>
    </row>
    <row r="26" spans="1:31" x14ac:dyDescent="0.25">
      <c r="A26" s="1" t="s">
        <v>21</v>
      </c>
      <c r="B26" s="12">
        <v>3</v>
      </c>
      <c r="C26" s="1">
        <v>1945</v>
      </c>
      <c r="D26" s="2">
        <v>44135265</v>
      </c>
      <c r="E26" s="90">
        <v>31897443</v>
      </c>
      <c r="F26" s="2">
        <v>89503477.890000001</v>
      </c>
      <c r="G26" s="2">
        <v>16071503</v>
      </c>
      <c r="H26" s="2">
        <v>14080320.004485499</v>
      </c>
      <c r="I26" s="2">
        <v>27498568.93</v>
      </c>
      <c r="J26" s="2">
        <v>2530.7889719999998</v>
      </c>
      <c r="K26" s="2">
        <v>50752.012378309199</v>
      </c>
      <c r="L26" s="2">
        <v>461.06479610000002</v>
      </c>
      <c r="M26" s="2">
        <v>1377.4564439999999</v>
      </c>
      <c r="N26" s="3">
        <f t="shared" si="2"/>
        <v>36028375.218035199</v>
      </c>
      <c r="O26" s="3">
        <f t="shared" si="3"/>
        <v>30198287.645014498</v>
      </c>
      <c r="P26" s="2">
        <v>588251.51080000005</v>
      </c>
      <c r="Q26" s="2">
        <v>370594.49859999999</v>
      </c>
      <c r="R26" s="2">
        <v>23067.350999999999</v>
      </c>
      <c r="S26" s="2">
        <v>23053.239809999999</v>
      </c>
      <c r="T26" s="2">
        <v>1315392.165</v>
      </c>
      <c r="U26" s="2">
        <v>7476371.7570000002</v>
      </c>
      <c r="V26" s="2">
        <v>0</v>
      </c>
      <c r="W26" s="2">
        <v>8791763.9220000003</v>
      </c>
      <c r="X26" s="11">
        <v>11.81</v>
      </c>
      <c r="Y26" s="11">
        <v>0.59</v>
      </c>
      <c r="Z26" s="11">
        <v>0.81</v>
      </c>
      <c r="AA26" s="68">
        <v>2.1314835258153599</v>
      </c>
      <c r="AB26" s="68">
        <v>10.880618889999999</v>
      </c>
      <c r="AC26" s="71">
        <v>13.903498219999999</v>
      </c>
      <c r="AD26" s="71">
        <v>11.85005071</v>
      </c>
      <c r="AE26" s="2">
        <v>54187646.030000001</v>
      </c>
    </row>
    <row r="27" spans="1:31" x14ac:dyDescent="0.25">
      <c r="A27" s="1" t="s">
        <v>16</v>
      </c>
      <c r="B27" s="12">
        <v>1</v>
      </c>
      <c r="C27" s="1">
        <v>1047</v>
      </c>
      <c r="D27" s="2">
        <v>2639068</v>
      </c>
      <c r="E27" s="90">
        <v>1770646</v>
      </c>
      <c r="F27" s="2">
        <v>24289822</v>
      </c>
      <c r="G27" s="2">
        <v>7368418</v>
      </c>
      <c r="H27" s="2">
        <v>1613554.1280966101</v>
      </c>
      <c r="I27" s="2">
        <v>3587442.0010000002</v>
      </c>
      <c r="J27" s="2">
        <v>357.83523129999998</v>
      </c>
      <c r="K27" s="2">
        <v>4836.5855036450803</v>
      </c>
      <c r="L27" s="2">
        <v>184.89381549999999</v>
      </c>
      <c r="M27" s="2">
        <v>174.60711929999999</v>
      </c>
      <c r="N27" s="3">
        <f t="shared" si="2"/>
        <v>4796288.5533536999</v>
      </c>
      <c r="O27" s="3">
        <f t="shared" si="3"/>
        <v>3966148.9761088998</v>
      </c>
      <c r="P27" s="2">
        <v>53739.582719999999</v>
      </c>
      <c r="Q27" s="2">
        <v>38544.416010000001</v>
      </c>
      <c r="R27" s="2">
        <v>2585.4379429999999</v>
      </c>
      <c r="S27" s="2">
        <v>2379.8265489999999</v>
      </c>
      <c r="T27" s="2">
        <v>366393.13679999998</v>
      </c>
      <c r="U27" s="2">
        <v>762727.27760000003</v>
      </c>
      <c r="V27" s="2">
        <v>2669.4004749999999</v>
      </c>
      <c r="W27" s="2">
        <v>1141294.76</v>
      </c>
      <c r="X27" s="11">
        <v>10.48</v>
      </c>
      <c r="Y27" s="11">
        <v>0.68</v>
      </c>
      <c r="Z27" s="11">
        <v>0.85</v>
      </c>
      <c r="AA27" s="68">
        <v>7.4682657847913503E-2</v>
      </c>
      <c r="AB27" s="68">
        <v>29.658888180000002</v>
      </c>
      <c r="AC27" s="71">
        <v>39.266173809999998</v>
      </c>
      <c r="AD27" s="71">
        <v>32.684415059999999</v>
      </c>
      <c r="AE27" s="2">
        <v>53308446.710000001</v>
      </c>
    </row>
    <row r="28" spans="1:31" x14ac:dyDescent="0.25">
      <c r="A28" s="1" t="s">
        <v>16</v>
      </c>
      <c r="B28" s="12">
        <v>2</v>
      </c>
      <c r="C28" s="1">
        <v>877</v>
      </c>
      <c r="D28" s="2">
        <v>6431687</v>
      </c>
      <c r="E28" s="90">
        <v>4267775</v>
      </c>
      <c r="F28" s="2">
        <v>29619705.300000001</v>
      </c>
      <c r="G28" s="2">
        <v>7382867</v>
      </c>
      <c r="H28" s="2">
        <v>2809752</v>
      </c>
      <c r="I28" s="2">
        <v>6645828.5889999997</v>
      </c>
      <c r="J28" s="2">
        <v>657.41419589999998</v>
      </c>
      <c r="K28" s="2">
        <v>9820.4926362947408</v>
      </c>
      <c r="L28" s="2">
        <v>91.186105699999999</v>
      </c>
      <c r="M28" s="2">
        <v>327.2056091</v>
      </c>
      <c r="N28" s="3">
        <f t="shared" si="2"/>
        <v>8850681.8365202993</v>
      </c>
      <c r="O28" s="3">
        <f t="shared" si="3"/>
        <v>7337288.2894642986</v>
      </c>
      <c r="P28" s="2">
        <v>104600.1268</v>
      </c>
      <c r="Q28" s="2">
        <v>78009.938009999998</v>
      </c>
      <c r="R28" s="2">
        <v>4897.7976820000003</v>
      </c>
      <c r="S28" s="2">
        <v>4559.3052850000004</v>
      </c>
      <c r="T28" s="2">
        <v>559465.33990000002</v>
      </c>
      <c r="U28" s="2">
        <v>1558183.2720000001</v>
      </c>
      <c r="V28" s="2">
        <v>0</v>
      </c>
      <c r="W28" s="2">
        <v>2117648.6120000002</v>
      </c>
      <c r="X28" s="11">
        <v>10.94</v>
      </c>
      <c r="Y28" s="11">
        <v>0.65</v>
      </c>
      <c r="Z28" s="11">
        <v>0.83</v>
      </c>
      <c r="AA28" s="68">
        <v>0.21942380109314</v>
      </c>
      <c r="AB28" s="68">
        <v>20.715797800000001</v>
      </c>
      <c r="AC28" s="71">
        <v>26.925725709999998</v>
      </c>
      <c r="AD28" s="71">
        <v>22.684858550000001</v>
      </c>
      <c r="AE28" s="2">
        <v>53308446.710000001</v>
      </c>
    </row>
    <row r="29" spans="1:31" x14ac:dyDescent="0.25">
      <c r="A29" s="1" t="s">
        <v>16</v>
      </c>
      <c r="B29" s="12">
        <v>3</v>
      </c>
      <c r="C29" s="1">
        <v>1013</v>
      </c>
      <c r="D29" s="2">
        <v>15304405</v>
      </c>
      <c r="E29" s="90">
        <v>9761439</v>
      </c>
      <c r="F29" s="2">
        <v>44851229.539999999</v>
      </c>
      <c r="G29" s="2">
        <v>8706790</v>
      </c>
      <c r="H29" s="2">
        <v>5215264</v>
      </c>
      <c r="I29" s="2">
        <v>11310943</v>
      </c>
      <c r="J29" s="2">
        <v>923.28618029999996</v>
      </c>
      <c r="K29" s="2">
        <v>19790.316100653901</v>
      </c>
      <c r="L29" s="2">
        <v>330.96150840000001</v>
      </c>
      <c r="M29" s="2">
        <v>565.14434870000002</v>
      </c>
      <c r="N29" s="3">
        <f t="shared" si="2"/>
        <v>14452614.722339099</v>
      </c>
      <c r="O29" s="3">
        <f t="shared" si="3"/>
        <v>12318587.6158926</v>
      </c>
      <c r="P29" s="2">
        <v>214526.5134</v>
      </c>
      <c r="Q29" s="2">
        <v>148790.75510000001</v>
      </c>
      <c r="R29" s="2">
        <v>9085.4522560000005</v>
      </c>
      <c r="S29" s="2">
        <v>9194.6840730000004</v>
      </c>
      <c r="T29" s="2">
        <v>614920.15229999996</v>
      </c>
      <c r="U29" s="2">
        <v>2996759.6009999998</v>
      </c>
      <c r="V29" s="2">
        <v>2763.489669</v>
      </c>
      <c r="W29" s="2">
        <v>3614443.2429999998</v>
      </c>
      <c r="X29" s="11">
        <v>11.63</v>
      </c>
      <c r="Y29" s="11">
        <v>0.65</v>
      </c>
      <c r="Z29" s="11">
        <v>0.84</v>
      </c>
      <c r="AA29" s="68">
        <v>0.69431221854906899</v>
      </c>
      <c r="AB29" s="68">
        <v>13.2576828</v>
      </c>
      <c r="AC29" s="71">
        <v>16.509361030000001</v>
      </c>
      <c r="AD29" s="71">
        <v>14.31773003</v>
      </c>
      <c r="AE29" s="2">
        <v>53308446.710000001</v>
      </c>
    </row>
    <row r="30" spans="1:31" x14ac:dyDescent="0.25">
      <c r="A30" s="1" t="s">
        <v>16</v>
      </c>
      <c r="B30" s="12">
        <v>4</v>
      </c>
      <c r="C30" s="1">
        <v>1652</v>
      </c>
      <c r="D30" s="2">
        <v>70745327</v>
      </c>
      <c r="E30" s="90">
        <v>43282735</v>
      </c>
      <c r="F30" s="2">
        <v>81972637.969999999</v>
      </c>
      <c r="G30" s="2">
        <v>13733628</v>
      </c>
      <c r="H30" s="2">
        <v>14883154</v>
      </c>
      <c r="I30" s="2">
        <v>31764233.120000001</v>
      </c>
      <c r="J30" s="2">
        <v>2410.6817540000002</v>
      </c>
      <c r="K30" s="2">
        <v>58619.935743261602</v>
      </c>
      <c r="L30" s="2">
        <v>936.73094470000001</v>
      </c>
      <c r="M30" s="2">
        <v>1591.6449709999999</v>
      </c>
      <c r="N30" s="3">
        <f t="shared" si="2"/>
        <v>40005844.757437401</v>
      </c>
      <c r="O30" s="3">
        <f t="shared" si="3"/>
        <v>34431575.173575498</v>
      </c>
      <c r="P30" s="2">
        <v>687112.06610000005</v>
      </c>
      <c r="Q30" s="2">
        <v>426582.5649</v>
      </c>
      <c r="R30" s="2">
        <v>26728.563819999999</v>
      </c>
      <c r="S30" s="2">
        <v>27704.97234</v>
      </c>
      <c r="T30" s="2">
        <v>1545218.9469999999</v>
      </c>
      <c r="U30" s="2">
        <v>8603083.2310000006</v>
      </c>
      <c r="V30" s="2">
        <v>7367.2701509999997</v>
      </c>
      <c r="W30" s="2">
        <v>10155669.449999999</v>
      </c>
      <c r="X30" s="11">
        <v>12.17</v>
      </c>
      <c r="Y30" s="11">
        <v>0.62</v>
      </c>
      <c r="Z30" s="11">
        <v>0.83</v>
      </c>
      <c r="AA30" s="68">
        <v>3.49728980161199</v>
      </c>
      <c r="AB30" s="68">
        <v>7.5763683960000003</v>
      </c>
      <c r="AC30" s="71">
        <v>9.2394635160000007</v>
      </c>
      <c r="AD30" s="71">
        <v>8.1277167969999997</v>
      </c>
      <c r="AE30" s="2">
        <v>53308446.710000001</v>
      </c>
    </row>
    <row r="31" spans="1:31" x14ac:dyDescent="0.25">
      <c r="A31" t="s">
        <v>273</v>
      </c>
      <c r="B31" s="41" t="s">
        <v>271</v>
      </c>
      <c r="C31" s="2">
        <v>286860</v>
      </c>
      <c r="D31" s="2"/>
      <c r="E31" s="90"/>
      <c r="F31" s="2"/>
      <c r="G31" s="2">
        <v>220025377</v>
      </c>
      <c r="I31" s="2">
        <v>53228535.299999997</v>
      </c>
      <c r="J31" s="2">
        <v>4635.4246220000005</v>
      </c>
      <c r="K31" s="2">
        <v>23801.801687772</v>
      </c>
      <c r="L31" s="2">
        <v>536.24128810000002</v>
      </c>
      <c r="M31" s="2">
        <v>2382.2311439999999</v>
      </c>
      <c r="N31" s="3">
        <f t="shared" si="2"/>
        <v>68788968.263759196</v>
      </c>
      <c r="O31" s="3">
        <f t="shared" si="3"/>
        <v>58123728.372914493</v>
      </c>
      <c r="P31" s="2">
        <v>486523.96010000003</v>
      </c>
      <c r="Q31" s="2">
        <v>154536.4743</v>
      </c>
      <c r="R31" s="2">
        <v>34146.740740000001</v>
      </c>
      <c r="S31" s="2">
        <v>26812.064399999999</v>
      </c>
      <c r="T31" s="2"/>
      <c r="U31" s="2"/>
      <c r="V31" s="2"/>
      <c r="W31" s="2">
        <v>16670219.66</v>
      </c>
      <c r="X31" s="1"/>
      <c r="Y31" s="1"/>
      <c r="Z31" s="1"/>
      <c r="AA31" s="1"/>
      <c r="AB31" s="1"/>
      <c r="AC31" s="1"/>
      <c r="AD31" s="1"/>
      <c r="AE31" s="2">
        <v>53228535.299999997</v>
      </c>
    </row>
    <row r="32" spans="1:31" x14ac:dyDescent="0.25">
      <c r="A32" s="1" t="s">
        <v>22</v>
      </c>
      <c r="B32" s="12">
        <v>1</v>
      </c>
      <c r="C32" s="1">
        <v>1054</v>
      </c>
      <c r="D32" s="2">
        <v>7867412</v>
      </c>
      <c r="E32" s="90">
        <v>6883222</v>
      </c>
      <c r="F32" s="2">
        <v>40686474.729999997</v>
      </c>
      <c r="G32" s="2">
        <v>8577872</v>
      </c>
      <c r="H32" s="2">
        <v>4196427.1890389202</v>
      </c>
      <c r="I32" s="2">
        <v>11261175.310000001</v>
      </c>
      <c r="J32" s="2">
        <v>861.99296609999999</v>
      </c>
      <c r="K32" s="2">
        <v>16165.0534472615</v>
      </c>
      <c r="L32" s="2">
        <v>2428.3125599999998</v>
      </c>
      <c r="M32" s="2">
        <v>555.79646049999997</v>
      </c>
      <c r="N32" s="3">
        <f t="shared" si="2"/>
        <v>14355016.4829245</v>
      </c>
      <c r="O32" s="3">
        <f t="shared" si="3"/>
        <v>12263304.138719</v>
      </c>
      <c r="P32" s="2">
        <v>174664.57769999999</v>
      </c>
      <c r="Q32" s="2">
        <v>134531.97640000001</v>
      </c>
      <c r="R32" s="2">
        <v>7835.3994409999996</v>
      </c>
      <c r="S32" s="2">
        <v>7465.5183139999999</v>
      </c>
      <c r="T32" s="2">
        <v>848600.3358</v>
      </c>
      <c r="U32" s="2">
        <v>2690424.8470000001</v>
      </c>
      <c r="V32" s="2">
        <v>52120.500619999999</v>
      </c>
      <c r="W32" s="2">
        <v>3597234.82</v>
      </c>
      <c r="X32" s="11">
        <v>12.23</v>
      </c>
      <c r="Y32" s="11">
        <v>0.69</v>
      </c>
      <c r="Z32" s="11">
        <v>0.86</v>
      </c>
      <c r="AA32" s="68">
        <v>0.369415964789162</v>
      </c>
      <c r="AB32" s="68">
        <v>19.994540149999999</v>
      </c>
      <c r="AC32" s="71">
        <v>25.110127760000001</v>
      </c>
      <c r="AD32" s="71">
        <v>21.675776259999999</v>
      </c>
      <c r="AE32" s="2">
        <v>41648205.32</v>
      </c>
    </row>
    <row r="33" spans="1:31" x14ac:dyDescent="0.25">
      <c r="A33" s="1" t="s">
        <v>22</v>
      </c>
      <c r="B33" s="12">
        <v>2</v>
      </c>
      <c r="C33" s="1">
        <v>547</v>
      </c>
      <c r="D33" s="2">
        <v>38019356</v>
      </c>
      <c r="E33" s="90">
        <v>44578736</v>
      </c>
      <c r="F33" s="2">
        <v>43980576.5</v>
      </c>
      <c r="G33" s="2">
        <v>4456848</v>
      </c>
      <c r="H33" s="2">
        <v>12910971</v>
      </c>
      <c r="I33" s="2">
        <v>25390830.93</v>
      </c>
      <c r="J33" s="2">
        <v>760.68890869999996</v>
      </c>
      <c r="K33" s="2">
        <v>17541.704115278601</v>
      </c>
      <c r="L33" s="2">
        <v>336503.96110000001</v>
      </c>
      <c r="M33" s="2">
        <v>1099.3706790000001</v>
      </c>
      <c r="N33" s="3">
        <f t="shared" si="2"/>
        <v>52371038.763271004</v>
      </c>
      <c r="O33" s="3">
        <f t="shared" si="3"/>
        <v>34815662.437671997</v>
      </c>
      <c r="P33" s="2">
        <v>238924.81760000001</v>
      </c>
      <c r="Q33" s="2">
        <v>123532.10370000001</v>
      </c>
      <c r="R33" s="2">
        <v>57105.133240000003</v>
      </c>
      <c r="S33" s="2">
        <v>26548.005020000001</v>
      </c>
      <c r="T33" s="2">
        <v>94174.039300000004</v>
      </c>
      <c r="U33" s="2">
        <v>2509194.906</v>
      </c>
      <c r="V33" s="2">
        <v>6281918.5539999995</v>
      </c>
      <c r="W33" s="2">
        <v>8885287.4989999998</v>
      </c>
      <c r="X33" s="11">
        <v>14.68</v>
      </c>
      <c r="Y33" s="11">
        <v>0.6</v>
      </c>
      <c r="Z33" s="11">
        <v>0.8</v>
      </c>
      <c r="AA33" s="68">
        <v>3.0845815693696998</v>
      </c>
      <c r="AB33" s="68">
        <v>7.6190427669999998</v>
      </c>
      <c r="AC33" s="71">
        <v>15.857913119999999</v>
      </c>
      <c r="AD33" s="71">
        <v>10.503387740000001</v>
      </c>
      <c r="AE33" s="2">
        <v>41648205.32</v>
      </c>
    </row>
    <row r="34" spans="1:31" x14ac:dyDescent="0.25">
      <c r="A34" s="1" t="s">
        <v>22</v>
      </c>
      <c r="B34" s="12">
        <v>3</v>
      </c>
      <c r="C34" s="1">
        <v>45</v>
      </c>
      <c r="D34" s="2">
        <v>5459012</v>
      </c>
      <c r="E34" s="90">
        <v>6542158</v>
      </c>
      <c r="F34" s="2">
        <v>4677032.8</v>
      </c>
      <c r="G34" s="2">
        <v>393076</v>
      </c>
      <c r="H34" s="2">
        <v>1653813</v>
      </c>
      <c r="I34" s="2">
        <v>4996199.08</v>
      </c>
      <c r="J34" s="2">
        <v>322.57327049999998</v>
      </c>
      <c r="K34" s="2">
        <v>10676.321756830201</v>
      </c>
      <c r="L34" s="2">
        <v>312.633646</v>
      </c>
      <c r="M34" s="2">
        <v>254.97684079999999</v>
      </c>
      <c r="N34" s="3">
        <f t="shared" si="2"/>
        <v>6124631.4751031995</v>
      </c>
      <c r="O34" s="3">
        <f t="shared" si="3"/>
        <v>5370313.9631583998</v>
      </c>
      <c r="P34" s="2">
        <v>128238.88559999999</v>
      </c>
      <c r="Q34" s="2">
        <v>77349.412410000004</v>
      </c>
      <c r="R34" s="2">
        <v>4458.2438650000004</v>
      </c>
      <c r="S34" s="2">
        <v>4661.5136570000004</v>
      </c>
      <c r="T34" s="2">
        <v>2141.2537400000001</v>
      </c>
      <c r="U34" s="2">
        <v>1575490.2690000001</v>
      </c>
      <c r="V34" s="2">
        <v>30275.462729999999</v>
      </c>
      <c r="W34" s="2">
        <v>1607906.986</v>
      </c>
      <c r="X34" s="11">
        <v>16.64</v>
      </c>
      <c r="Y34" s="11">
        <v>0.7</v>
      </c>
      <c r="Z34" s="11">
        <v>0.86</v>
      </c>
      <c r="AA34" s="68">
        <v>0.56985797895310497</v>
      </c>
      <c r="AB34" s="68">
        <v>8.3679764589999994</v>
      </c>
      <c r="AC34" s="71">
        <v>10.16767026</v>
      </c>
      <c r="AD34" s="71">
        <v>8.9692139120000007</v>
      </c>
      <c r="AE34" s="2">
        <v>41648205.32</v>
      </c>
    </row>
    <row r="35" spans="1:31" x14ac:dyDescent="0.25">
      <c r="A35" s="1" t="s">
        <v>18</v>
      </c>
      <c r="B35" s="12">
        <v>1</v>
      </c>
      <c r="C35" s="1">
        <v>156</v>
      </c>
      <c r="D35" s="2">
        <v>53131.484510000002</v>
      </c>
      <c r="E35" s="90">
        <v>83902</v>
      </c>
      <c r="F35" s="2">
        <v>880663.95</v>
      </c>
      <c r="G35" s="2">
        <v>611872</v>
      </c>
      <c r="H35" s="2">
        <v>137808.315789474</v>
      </c>
      <c r="I35" s="2">
        <v>672188.44770000002</v>
      </c>
      <c r="J35" s="2">
        <v>51.948657079999997</v>
      </c>
      <c r="K35" s="2">
        <v>162.83387096052201</v>
      </c>
      <c r="L35" s="2">
        <v>6.0081194269999996</v>
      </c>
      <c r="M35" s="2">
        <v>29.337103379999999</v>
      </c>
      <c r="N35" s="3">
        <f t="shared" si="2"/>
        <v>847335.15783156408</v>
      </c>
      <c r="O35" s="3">
        <f t="shared" si="3"/>
        <v>727834.89886491501</v>
      </c>
      <c r="P35" s="2">
        <v>6415.6070550000004</v>
      </c>
      <c r="Q35" s="2">
        <v>643.91145830000005</v>
      </c>
      <c r="R35" s="2">
        <v>398.64293149999997</v>
      </c>
      <c r="S35" s="2">
        <v>300.40597129999998</v>
      </c>
      <c r="T35" s="2">
        <v>208186.432</v>
      </c>
      <c r="U35" s="2">
        <v>1523.0400360000001</v>
      </c>
      <c r="V35" s="2">
        <v>0</v>
      </c>
      <c r="W35" s="2">
        <v>209709.47200000001</v>
      </c>
      <c r="X35" s="11">
        <v>8.99</v>
      </c>
      <c r="Y35" s="11">
        <v>0.53</v>
      </c>
      <c r="Z35" s="11">
        <v>0.76</v>
      </c>
      <c r="AA35" s="72">
        <v>8.4448877494418099E-4</v>
      </c>
      <c r="AB35" s="72">
        <v>102.4280919</v>
      </c>
      <c r="AC35" s="73">
        <v>129.1572869</v>
      </c>
      <c r="AD35" s="73">
        <v>110.9172988</v>
      </c>
      <c r="AE35" s="2">
        <v>37160148.990000002</v>
      </c>
    </row>
    <row r="36" spans="1:31" x14ac:dyDescent="0.25">
      <c r="A36" s="1" t="s">
        <v>18</v>
      </c>
      <c r="B36" s="12">
        <v>2</v>
      </c>
      <c r="C36" s="1">
        <v>64</v>
      </c>
      <c r="D36" s="2">
        <v>77076.732470000003</v>
      </c>
      <c r="E36" s="90">
        <v>322937</v>
      </c>
      <c r="F36" s="2">
        <v>1943153.6629999999</v>
      </c>
      <c r="G36" s="2">
        <v>515885</v>
      </c>
      <c r="H36" s="2">
        <v>273601.37662337697</v>
      </c>
      <c r="I36" s="2">
        <v>512657.85139999999</v>
      </c>
      <c r="J36" s="2">
        <v>54.221365740000003</v>
      </c>
      <c r="K36" s="2">
        <v>463.74976143991603</v>
      </c>
      <c r="L36" s="2">
        <v>6.8221029130000002</v>
      </c>
      <c r="M36" s="2">
        <v>24.03315954</v>
      </c>
      <c r="N36" s="3">
        <f t="shared" si="2"/>
        <v>693602.99628479604</v>
      </c>
      <c r="O36" s="3">
        <f t="shared" si="3"/>
        <v>568789.51468174497</v>
      </c>
      <c r="P36" s="2">
        <v>8222.1472190000004</v>
      </c>
      <c r="Q36" s="2">
        <v>3290.4796660000002</v>
      </c>
      <c r="R36" s="2">
        <v>383.99266340000003</v>
      </c>
      <c r="S36" s="2">
        <v>341.10514569999998</v>
      </c>
      <c r="T36" s="2">
        <v>100222.5607</v>
      </c>
      <c r="U36" s="2">
        <v>61446.474540000003</v>
      </c>
      <c r="V36" s="2">
        <v>0</v>
      </c>
      <c r="W36" s="2">
        <v>161669.03529999999</v>
      </c>
      <c r="X36" s="11">
        <v>10.44</v>
      </c>
      <c r="Y36" s="11">
        <v>0.5</v>
      </c>
      <c r="Z36" s="11">
        <v>0.71</v>
      </c>
      <c r="AA36" s="72">
        <v>1.0475846449543001E-2</v>
      </c>
      <c r="AB36" s="72">
        <v>34.100386290000003</v>
      </c>
      <c r="AC36" s="73">
        <v>46.40443011</v>
      </c>
      <c r="AD36" s="73">
        <v>37.911422420000001</v>
      </c>
      <c r="AE36" s="2">
        <v>37160148.990000002</v>
      </c>
    </row>
    <row r="37" spans="1:31" x14ac:dyDescent="0.25">
      <c r="A37" s="1" t="s">
        <v>18</v>
      </c>
      <c r="B37" s="12">
        <v>3</v>
      </c>
      <c r="C37" s="1">
        <v>107</v>
      </c>
      <c r="D37" s="2">
        <v>421508.60580000002</v>
      </c>
      <c r="E37" s="90">
        <v>3232973</v>
      </c>
      <c r="F37" s="2">
        <v>5737715.3250000002</v>
      </c>
      <c r="G37" s="2">
        <v>858606</v>
      </c>
      <c r="H37" s="2">
        <v>2016320</v>
      </c>
      <c r="I37" s="2">
        <v>5505857.0039999997</v>
      </c>
      <c r="J37" s="2">
        <v>677.73573490000001</v>
      </c>
      <c r="K37" s="2">
        <v>8000.9946713255604</v>
      </c>
      <c r="L37" s="2">
        <v>76.717568049999997</v>
      </c>
      <c r="M37" s="2">
        <v>269.87207369999999</v>
      </c>
      <c r="N37" s="3">
        <f t="shared" si="2"/>
        <v>7758128.0498788999</v>
      </c>
      <c r="O37" s="3">
        <f t="shared" si="3"/>
        <v>6198158.9825738501</v>
      </c>
      <c r="P37" s="2">
        <v>89735.329110000006</v>
      </c>
      <c r="Q37" s="2">
        <v>60955.291839999998</v>
      </c>
      <c r="R37" s="2">
        <v>4324.6693009999999</v>
      </c>
      <c r="S37" s="2">
        <v>3835.8784030000002</v>
      </c>
      <c r="T37" s="2">
        <v>540252.19180000003</v>
      </c>
      <c r="U37" s="2">
        <v>1211884.5460000001</v>
      </c>
      <c r="V37" s="2">
        <v>0</v>
      </c>
      <c r="W37" s="2">
        <v>1752136.7379999999</v>
      </c>
      <c r="X37" s="11">
        <v>13.77</v>
      </c>
      <c r="Y37" s="11">
        <v>0.52</v>
      </c>
      <c r="Z37" s="11">
        <v>0.72</v>
      </c>
      <c r="AA37" s="72">
        <v>0.19228024568428101</v>
      </c>
      <c r="AB37" s="72">
        <v>22.241061030000001</v>
      </c>
      <c r="AC37" s="73">
        <v>31.200488350000001</v>
      </c>
      <c r="AD37" s="73">
        <v>24.9989797</v>
      </c>
      <c r="AE37" s="2">
        <v>37160148.990000002</v>
      </c>
    </row>
    <row r="38" spans="1:31" x14ac:dyDescent="0.25">
      <c r="A38" s="1" t="s">
        <v>18</v>
      </c>
      <c r="B38" s="12">
        <v>4</v>
      </c>
      <c r="C38" s="1">
        <v>94</v>
      </c>
      <c r="D38" s="2">
        <v>781791</v>
      </c>
      <c r="E38" s="90">
        <v>7436504</v>
      </c>
      <c r="F38" s="2">
        <v>7870248.5999999996</v>
      </c>
      <c r="G38" s="2">
        <v>819332</v>
      </c>
      <c r="H38" s="2">
        <v>4910311</v>
      </c>
      <c r="I38" s="2">
        <v>16666208.300000001</v>
      </c>
      <c r="J38" s="2">
        <v>2009.6607710000001</v>
      </c>
      <c r="K38" s="2">
        <v>21937.100701127099</v>
      </c>
      <c r="L38" s="2">
        <v>217.4493736</v>
      </c>
      <c r="M38" s="2">
        <v>811.43347449999999</v>
      </c>
      <c r="N38" s="3">
        <f t="shared" si="2"/>
        <v>23347283.396229703</v>
      </c>
      <c r="O38" s="3">
        <f t="shared" si="3"/>
        <v>18722146.403641</v>
      </c>
      <c r="P38" s="2">
        <v>264345.33760000003</v>
      </c>
      <c r="Q38" s="2">
        <v>170806.32370000001</v>
      </c>
      <c r="R38" s="2">
        <v>12299.908520000001</v>
      </c>
      <c r="S38" s="2">
        <v>10872.46868</v>
      </c>
      <c r="T38" s="2">
        <v>1921517.7409999999</v>
      </c>
      <c r="U38" s="2">
        <v>3373738.736</v>
      </c>
      <c r="V38" s="2">
        <v>0</v>
      </c>
      <c r="W38" s="2">
        <v>5295256.477</v>
      </c>
      <c r="X38" s="11">
        <v>14.99</v>
      </c>
      <c r="Y38" s="11">
        <v>0.48</v>
      </c>
      <c r="Z38" s="11">
        <v>0.69</v>
      </c>
      <c r="AA38" s="72">
        <v>0.62637820301140001</v>
      </c>
      <c r="AB38" s="72">
        <v>23.572172290000001</v>
      </c>
      <c r="AC38" s="73">
        <v>32.98229534</v>
      </c>
      <c r="AD38" s="73">
        <v>26.46953894</v>
      </c>
      <c r="AE38" s="2">
        <v>37160148.990000002</v>
      </c>
    </row>
    <row r="39" spans="1:31" x14ac:dyDescent="0.25">
      <c r="A39" s="1" t="s">
        <v>18</v>
      </c>
      <c r="B39" s="12">
        <v>5</v>
      </c>
      <c r="C39" s="1">
        <v>60</v>
      </c>
      <c r="D39" s="2">
        <v>673833</v>
      </c>
      <c r="E39" s="90">
        <v>7752805</v>
      </c>
      <c r="F39" s="2">
        <v>5322449</v>
      </c>
      <c r="G39" s="2">
        <v>499945</v>
      </c>
      <c r="H39" s="2">
        <v>4251470</v>
      </c>
      <c r="I39" s="2">
        <v>13803237.390000001</v>
      </c>
      <c r="J39" s="2">
        <v>1737.610731</v>
      </c>
      <c r="K39" s="2">
        <v>22427.003329368399</v>
      </c>
      <c r="L39" s="2">
        <v>198.2027229</v>
      </c>
      <c r="M39" s="2">
        <v>686.34598579999999</v>
      </c>
      <c r="N39" s="3">
        <f t="shared" si="2"/>
        <v>19576216.315145001</v>
      </c>
      <c r="O39" s="3">
        <f t="shared" si="3"/>
        <v>15576573.219740901</v>
      </c>
      <c r="P39" s="2">
        <v>228980.89600000001</v>
      </c>
      <c r="Q39" s="2">
        <v>172945.95629999999</v>
      </c>
      <c r="R39" s="2">
        <v>11029.175370000001</v>
      </c>
      <c r="S39" s="2">
        <v>9910.1361450000004</v>
      </c>
      <c r="T39" s="2">
        <v>932624.20530000003</v>
      </c>
      <c r="U39" s="2">
        <v>3472461.202</v>
      </c>
      <c r="V39" s="2">
        <v>0</v>
      </c>
      <c r="W39" s="2">
        <v>4405085.4069999997</v>
      </c>
      <c r="X39" s="11">
        <v>16.059999999999999</v>
      </c>
      <c r="Y39" s="11">
        <v>0.56000000000000005</v>
      </c>
      <c r="Z39" s="11">
        <v>0.75</v>
      </c>
      <c r="AA39" s="72">
        <v>0.68401405365950196</v>
      </c>
      <c r="AB39" s="72">
        <v>18.773176360000001</v>
      </c>
      <c r="AC39" s="73">
        <v>26.496927159999998</v>
      </c>
      <c r="AD39" s="73">
        <v>21.149243349999999</v>
      </c>
      <c r="AE39" s="2">
        <v>37160148.990000002</v>
      </c>
    </row>
    <row r="40" spans="1:31" x14ac:dyDescent="0.25">
      <c r="A40" s="1" t="s">
        <v>23</v>
      </c>
      <c r="B40" s="12">
        <v>1</v>
      </c>
      <c r="C40" s="1">
        <v>18160</v>
      </c>
      <c r="D40" s="2">
        <v>4479997.1339999996</v>
      </c>
      <c r="E40" s="90">
        <v>7368105</v>
      </c>
      <c r="F40" s="2">
        <v>135316440</v>
      </c>
      <c r="G40" s="2">
        <v>48251675</v>
      </c>
      <c r="H40" s="2">
        <v>14927844.354542701</v>
      </c>
      <c r="I40" s="2">
        <v>33655114.030000001</v>
      </c>
      <c r="J40" s="2">
        <v>3350.4797990000002</v>
      </c>
      <c r="K40" s="2">
        <v>17655.553473915101</v>
      </c>
      <c r="L40" s="2">
        <v>509.51491490000001</v>
      </c>
      <c r="M40" s="2">
        <v>1519.797444</v>
      </c>
      <c r="N40" s="3">
        <f t="shared" si="2"/>
        <v>44852555.9219888</v>
      </c>
      <c r="O40" s="3">
        <f t="shared" si="3"/>
        <v>37136183.3602845</v>
      </c>
      <c r="P40" s="2">
        <v>446061.14789999998</v>
      </c>
      <c r="Q40" s="2">
        <v>88577.109939999995</v>
      </c>
      <c r="R40" s="2">
        <v>28662.909449999999</v>
      </c>
      <c r="S40" s="2">
        <v>25475.745749999998</v>
      </c>
      <c r="T40" s="2">
        <v>9124243.1290000007</v>
      </c>
      <c r="U40" s="2">
        <v>1238158.57</v>
      </c>
      <c r="V40" s="2">
        <v>0</v>
      </c>
      <c r="W40" s="2">
        <v>10534397.630000001</v>
      </c>
      <c r="X40" s="11">
        <v>7.53</v>
      </c>
      <c r="Y40" s="11">
        <v>0.4</v>
      </c>
      <c r="Z40" s="11">
        <v>0.62</v>
      </c>
      <c r="AA40" s="68">
        <v>9.4124311940671807E-2</v>
      </c>
      <c r="AB40" s="10"/>
      <c r="AC40" s="11"/>
      <c r="AD40" s="11"/>
      <c r="AE40" s="2">
        <v>33655114.030000001</v>
      </c>
    </row>
    <row r="41" spans="1:31" x14ac:dyDescent="0.25">
      <c r="A41" s="1" t="s">
        <v>20</v>
      </c>
      <c r="B41" s="12">
        <v>1</v>
      </c>
      <c r="C41" s="1">
        <v>1246</v>
      </c>
      <c r="D41" s="2">
        <v>338840.76500000001</v>
      </c>
      <c r="E41" s="90">
        <v>838087</v>
      </c>
      <c r="F41" s="2">
        <v>26836183.199999999</v>
      </c>
      <c r="G41" s="2">
        <v>7177122</v>
      </c>
      <c r="H41" s="2">
        <v>1841277.3991817699</v>
      </c>
      <c r="I41" s="2">
        <v>3164812.051</v>
      </c>
      <c r="J41" s="2">
        <v>242.66860170000001</v>
      </c>
      <c r="K41" s="2">
        <v>1331.2598234115101</v>
      </c>
      <c r="L41" s="2">
        <v>47.644194259999999</v>
      </c>
      <c r="M41" s="2">
        <v>139.32638080000001</v>
      </c>
      <c r="N41" s="3">
        <f t="shared" si="2"/>
        <v>3985047.2824779199</v>
      </c>
      <c r="O41" s="3">
        <f t="shared" si="3"/>
        <v>3425924.1588649</v>
      </c>
      <c r="P41" s="2">
        <v>47332.799330000002</v>
      </c>
      <c r="Q41" s="2">
        <v>5835.8782579999997</v>
      </c>
      <c r="R41" s="2">
        <v>2634.7066620000001</v>
      </c>
      <c r="S41" s="2">
        <v>2382.2097130000002</v>
      </c>
      <c r="T41" s="2">
        <v>900623.06779999996</v>
      </c>
      <c r="U41" s="2">
        <v>65267.063289999998</v>
      </c>
      <c r="V41" s="2">
        <v>0</v>
      </c>
      <c r="W41" s="2">
        <v>989075.14350000001</v>
      </c>
      <c r="X41" s="11">
        <v>10.51</v>
      </c>
      <c r="Y41" s="11">
        <v>0.6</v>
      </c>
      <c r="Z41" s="11">
        <v>0.79</v>
      </c>
      <c r="AA41" s="72">
        <v>2.4494535171599999E-2</v>
      </c>
      <c r="AB41" s="72">
        <v>86.079068890000002</v>
      </c>
      <c r="AC41" s="73">
        <v>106.55891769999999</v>
      </c>
      <c r="AD41" s="73">
        <v>92.666142809999997</v>
      </c>
      <c r="AE41" s="2">
        <v>30649713.75</v>
      </c>
    </row>
    <row r="42" spans="1:31" x14ac:dyDescent="0.25">
      <c r="A42" s="1" t="s">
        <v>20</v>
      </c>
      <c r="B42" s="12">
        <v>2</v>
      </c>
      <c r="C42" s="1">
        <v>1110</v>
      </c>
      <c r="D42" s="2">
        <v>3420491</v>
      </c>
      <c r="E42" s="90">
        <v>15123681</v>
      </c>
      <c r="F42" s="2">
        <v>57186214.299999997</v>
      </c>
      <c r="G42" s="2">
        <v>9000089</v>
      </c>
      <c r="H42" s="2">
        <v>16950217.5896607</v>
      </c>
      <c r="I42" s="2">
        <v>27484901.699999999</v>
      </c>
      <c r="J42" s="2">
        <v>2691.1311460000002</v>
      </c>
      <c r="K42" s="2">
        <v>31812.528213595499</v>
      </c>
      <c r="L42" s="2">
        <v>9453.5013510000008</v>
      </c>
      <c r="M42" s="2">
        <v>1294.95418</v>
      </c>
      <c r="N42" s="3">
        <f t="shared" si="2"/>
        <v>37151415.222492002</v>
      </c>
      <c r="O42" s="3">
        <f t="shared" si="3"/>
        <v>30529153.610815</v>
      </c>
      <c r="P42" s="2">
        <v>403171.06699999998</v>
      </c>
      <c r="Q42" s="2">
        <v>223908.32139999999</v>
      </c>
      <c r="R42" s="2">
        <v>23520.01771</v>
      </c>
      <c r="S42" s="2">
        <v>20767.446510000002</v>
      </c>
      <c r="T42" s="2">
        <v>4146907.5809999998</v>
      </c>
      <c r="U42" s="2">
        <v>4233867.8269999996</v>
      </c>
      <c r="V42" s="2">
        <v>171828.39679999999</v>
      </c>
      <c r="W42" s="2">
        <v>8721666.5010000002</v>
      </c>
      <c r="X42" s="11">
        <v>15.78</v>
      </c>
      <c r="Y42" s="11">
        <v>0.6</v>
      </c>
      <c r="Z42" s="11">
        <v>0.78</v>
      </c>
      <c r="AA42" s="72">
        <v>0.97908107511950104</v>
      </c>
      <c r="AB42" s="72">
        <v>25.349129739999999</v>
      </c>
      <c r="AC42" s="73">
        <v>33.998670150000002</v>
      </c>
      <c r="AD42" s="73">
        <v>28.08424638</v>
      </c>
      <c r="AE42" s="2">
        <v>30649713.75</v>
      </c>
    </row>
    <row r="43" spans="1:31" x14ac:dyDescent="0.25">
      <c r="A43" s="1" t="s">
        <v>35</v>
      </c>
      <c r="B43" s="12">
        <v>1</v>
      </c>
      <c r="C43" s="1">
        <v>846</v>
      </c>
      <c r="D43" s="2">
        <v>13439145</v>
      </c>
      <c r="E43" s="90">
        <v>38593728</v>
      </c>
      <c r="F43" s="2">
        <v>73786082</v>
      </c>
      <c r="G43" s="2">
        <v>7171000</v>
      </c>
      <c r="H43" s="2">
        <v>10478781</v>
      </c>
      <c r="I43" s="2">
        <v>25070956.800000001</v>
      </c>
      <c r="J43" s="2">
        <v>1722.9413010000001</v>
      </c>
      <c r="K43" s="2">
        <v>50131.165609608797</v>
      </c>
      <c r="L43" s="2">
        <v>474.11662389999998</v>
      </c>
      <c r="M43" s="2">
        <v>1267.002162</v>
      </c>
      <c r="N43" s="3">
        <f t="shared" si="2"/>
        <v>30984668.984938804</v>
      </c>
      <c r="O43" s="3">
        <f t="shared" si="3"/>
        <v>27011023.530773498</v>
      </c>
      <c r="P43" s="2">
        <v>609931.20010000002</v>
      </c>
      <c r="Q43" s="2">
        <v>354854.26939999999</v>
      </c>
      <c r="R43" s="2">
        <v>21956.533429999999</v>
      </c>
      <c r="S43" s="2">
        <v>23705.831200000001</v>
      </c>
      <c r="T43" s="2">
        <v>845215.83719999995</v>
      </c>
      <c r="U43" s="2">
        <v>7180858.9670000002</v>
      </c>
      <c r="V43" s="2">
        <v>0</v>
      </c>
      <c r="W43" s="2">
        <v>8026074.8039999995</v>
      </c>
      <c r="X43" s="11">
        <v>15</v>
      </c>
      <c r="Y43" s="11">
        <v>0.56000000000000005</v>
      </c>
      <c r="Z43" s="11">
        <v>0.77</v>
      </c>
      <c r="AA43" s="68">
        <v>1.2402361519651</v>
      </c>
      <c r="AB43" s="10"/>
      <c r="AC43" s="11"/>
      <c r="AD43" s="11"/>
      <c r="AE43" s="2">
        <v>25070956.800000001</v>
      </c>
    </row>
    <row r="44" spans="1:31" x14ac:dyDescent="0.25">
      <c r="A44" s="1" t="s">
        <v>33</v>
      </c>
      <c r="B44" s="12">
        <v>1</v>
      </c>
      <c r="C44" s="1">
        <v>8656</v>
      </c>
      <c r="D44" s="2">
        <v>52726948.509999998</v>
      </c>
      <c r="E44" s="90">
        <v>36016350</v>
      </c>
      <c r="F44" s="2">
        <v>58745277.469999999</v>
      </c>
      <c r="G44" s="2">
        <v>51318181</v>
      </c>
      <c r="H44" s="2">
        <v>35250323.8660587</v>
      </c>
      <c r="I44" s="2">
        <v>19560885.800000001</v>
      </c>
      <c r="J44" s="2">
        <v>2110.2289390000001</v>
      </c>
      <c r="K44" s="2">
        <v>10026.000085830001</v>
      </c>
      <c r="L44" s="2">
        <v>536.39566179999997</v>
      </c>
      <c r="M44" s="2">
        <v>890.74098949999996</v>
      </c>
      <c r="N44" s="3">
        <f t="shared" si="2"/>
        <v>26609663.038415104</v>
      </c>
      <c r="O44" s="3">
        <f t="shared" si="3"/>
        <v>21738942.551516</v>
      </c>
      <c r="P44" s="2">
        <v>305619.41580000002</v>
      </c>
      <c r="Q44" s="2">
        <v>48481.81985</v>
      </c>
      <c r="R44" s="2">
        <v>17169.52822</v>
      </c>
      <c r="S44" s="2">
        <v>15792.62263</v>
      </c>
      <c r="T44" s="2">
        <v>5432513.3260000004</v>
      </c>
      <c r="U44" s="2">
        <v>680361.54749999999</v>
      </c>
      <c r="V44" s="2">
        <v>2975.751624</v>
      </c>
      <c r="W44" s="2">
        <v>6121329.8269999996</v>
      </c>
      <c r="X44" s="11">
        <v>8.7100000000000009</v>
      </c>
      <c r="Y44" s="11">
        <v>0.37</v>
      </c>
      <c r="Z44" s="11">
        <v>0.63</v>
      </c>
      <c r="AA44" s="68">
        <v>0.23383636072198299</v>
      </c>
      <c r="AB44" s="10"/>
      <c r="AC44" s="11"/>
      <c r="AD44" s="11"/>
      <c r="AE44" s="2">
        <v>19560885.800000001</v>
      </c>
    </row>
    <row r="45" spans="1:31" x14ac:dyDescent="0.25">
      <c r="A45" s="1" t="s">
        <v>32</v>
      </c>
      <c r="B45" s="12">
        <v>1</v>
      </c>
      <c r="C45" s="1">
        <v>929</v>
      </c>
      <c r="D45" s="2">
        <v>818350.50879999995</v>
      </c>
      <c r="E45" s="90">
        <v>766394</v>
      </c>
      <c r="F45" s="2">
        <v>6252180.75</v>
      </c>
      <c r="G45" s="2">
        <v>4031619</v>
      </c>
      <c r="H45" s="2">
        <v>984835.29540375306</v>
      </c>
      <c r="I45" s="2">
        <v>5353582.7039999999</v>
      </c>
      <c r="J45" s="2">
        <v>458.27530990000002</v>
      </c>
      <c r="K45" s="2">
        <v>2090.4228760861101</v>
      </c>
      <c r="L45" s="2">
        <v>55.083024399999999</v>
      </c>
      <c r="M45" s="2">
        <v>236.07672600000001</v>
      </c>
      <c r="N45" s="3">
        <f t="shared" si="2"/>
        <v>6892255.8472507996</v>
      </c>
      <c r="O45" s="3">
        <f t="shared" si="3"/>
        <v>5837758.4228679994</v>
      </c>
      <c r="P45" s="2">
        <v>72585.52291</v>
      </c>
      <c r="Q45" s="2">
        <v>11174.247499999999</v>
      </c>
      <c r="R45" s="2">
        <v>3614.6922709999999</v>
      </c>
      <c r="S45" s="2">
        <v>2754.1512200000002</v>
      </c>
      <c r="T45" s="2">
        <v>1531917.1089999999</v>
      </c>
      <c r="U45" s="2">
        <v>142021.98190000001</v>
      </c>
      <c r="V45" s="2">
        <v>0</v>
      </c>
      <c r="W45" s="2">
        <v>1673939.091</v>
      </c>
      <c r="X45" s="11">
        <v>8.6</v>
      </c>
      <c r="Y45" s="11">
        <v>0.52</v>
      </c>
      <c r="Z45" s="11">
        <v>0.76</v>
      </c>
      <c r="AA45" s="72">
        <v>1.00443633428683E-2</v>
      </c>
      <c r="AB45" s="72">
        <v>87.7648303</v>
      </c>
      <c r="AC45" s="73">
        <v>114.0745859</v>
      </c>
      <c r="AD45" s="73">
        <v>96.034278869999994</v>
      </c>
      <c r="AE45" s="2">
        <v>19208505.539999999</v>
      </c>
    </row>
    <row r="46" spans="1:31" x14ac:dyDescent="0.25">
      <c r="A46" s="1" t="s">
        <v>32</v>
      </c>
      <c r="B46" s="12">
        <v>2</v>
      </c>
      <c r="C46" s="1">
        <v>495</v>
      </c>
      <c r="D46" s="2">
        <v>5592275</v>
      </c>
      <c r="E46" s="90">
        <v>9682015</v>
      </c>
      <c r="F46" s="2">
        <v>27241589.48</v>
      </c>
      <c r="G46" s="2">
        <v>3990169</v>
      </c>
      <c r="H46" s="2">
        <v>6011920</v>
      </c>
      <c r="I46" s="2">
        <v>13854922.83</v>
      </c>
      <c r="J46" s="2">
        <v>1287.1148390000001</v>
      </c>
      <c r="K46" s="2">
        <v>18470.792285510499</v>
      </c>
      <c r="L46" s="2">
        <v>384.58666940000001</v>
      </c>
      <c r="M46" s="2">
        <v>666.22062519999997</v>
      </c>
      <c r="N46" s="3">
        <f t="shared" si="2"/>
        <v>18193918.315679602</v>
      </c>
      <c r="O46" s="3">
        <f t="shared" si="3"/>
        <v>15221474.598144602</v>
      </c>
      <c r="P46" s="2">
        <v>209070.57079999999</v>
      </c>
      <c r="Q46" s="2">
        <v>134755.32370000001</v>
      </c>
      <c r="R46" s="2">
        <v>11140.42945</v>
      </c>
      <c r="S46" s="2">
        <v>10483.795319999999</v>
      </c>
      <c r="T46" s="2">
        <v>1747089.8770000001</v>
      </c>
      <c r="U46" s="2">
        <v>2647615.1230000001</v>
      </c>
      <c r="V46" s="2">
        <v>3301.525881</v>
      </c>
      <c r="W46" s="2">
        <v>4398006.5250000004</v>
      </c>
      <c r="X46" s="11">
        <v>14.73</v>
      </c>
      <c r="Y46" s="11">
        <v>0.61</v>
      </c>
      <c r="Z46" s="11">
        <v>0.8</v>
      </c>
      <c r="AA46" s="72">
        <v>0.620766334948607</v>
      </c>
      <c r="AB46" s="72">
        <v>18.85057282</v>
      </c>
      <c r="AC46" s="73">
        <v>24.324042389999999</v>
      </c>
      <c r="AD46" s="73">
        <v>20.588002070000002</v>
      </c>
      <c r="AE46" s="2">
        <v>19208505.539999999</v>
      </c>
    </row>
    <row r="47" spans="1:31" x14ac:dyDescent="0.25">
      <c r="A47" s="1" t="s">
        <v>34</v>
      </c>
      <c r="B47" s="12">
        <v>1</v>
      </c>
      <c r="C47" s="1">
        <v>16479</v>
      </c>
      <c r="D47" s="2">
        <v>2284428.7949999999</v>
      </c>
      <c r="E47" s="90">
        <v>4427737</v>
      </c>
      <c r="F47" s="2">
        <v>58063434.600000001</v>
      </c>
      <c r="G47" s="2">
        <v>50239937</v>
      </c>
      <c r="H47" s="2">
        <v>32950426.481005099</v>
      </c>
      <c r="I47" s="2">
        <v>15779138.939999999</v>
      </c>
      <c r="J47" s="2">
        <v>1826.0098190000001</v>
      </c>
      <c r="K47" s="2">
        <v>6711.5077901075501</v>
      </c>
      <c r="L47" s="2">
        <v>301.34862040000002</v>
      </c>
      <c r="M47" s="2">
        <v>718.46508440000002</v>
      </c>
      <c r="N47" s="3">
        <f t="shared" si="2"/>
        <v>21851703.870860398</v>
      </c>
      <c r="O47" s="3">
        <f t="shared" si="3"/>
        <v>17644184.087761201</v>
      </c>
      <c r="P47" s="2">
        <v>199988.26920000001</v>
      </c>
      <c r="Q47" s="2">
        <v>26024.840169999999</v>
      </c>
      <c r="R47" s="2">
        <v>14621.94188</v>
      </c>
      <c r="S47" s="2">
        <v>14212.359839999999</v>
      </c>
      <c r="T47" s="2">
        <v>4564039.6610000003</v>
      </c>
      <c r="U47" s="2">
        <v>251406.1673</v>
      </c>
      <c r="V47" s="2">
        <v>363.3696946</v>
      </c>
      <c r="W47" s="2">
        <v>4929487.5429999996</v>
      </c>
      <c r="X47" s="11">
        <v>7.66</v>
      </c>
      <c r="Y47" s="11">
        <v>0.38</v>
      </c>
      <c r="Z47" s="11">
        <v>0.64</v>
      </c>
      <c r="AA47" s="68">
        <v>1.74572498453224E-2</v>
      </c>
      <c r="AB47" s="10"/>
      <c r="AC47" s="11"/>
      <c r="AD47" s="11"/>
      <c r="AE47" s="2">
        <v>15779138.939999999</v>
      </c>
    </row>
    <row r="48" spans="1:31" x14ac:dyDescent="0.25">
      <c r="A48" s="1" t="s">
        <v>28</v>
      </c>
      <c r="B48" s="12">
        <v>1</v>
      </c>
      <c r="C48" s="1">
        <v>4714</v>
      </c>
      <c r="D48" s="2">
        <v>24187966.690000001</v>
      </c>
      <c r="E48" s="90">
        <v>27772503</v>
      </c>
      <c r="F48" s="2">
        <v>33071239.530000001</v>
      </c>
      <c r="G48" s="2">
        <v>33144670</v>
      </c>
      <c r="H48" s="2">
        <v>32522403.891497798</v>
      </c>
      <c r="I48" s="2">
        <v>15708232.949999999</v>
      </c>
      <c r="J48" s="2">
        <v>1444.135757</v>
      </c>
      <c r="K48" s="2">
        <v>6978.0119095405498</v>
      </c>
      <c r="L48" s="2">
        <v>2593.4854220000002</v>
      </c>
      <c r="M48" s="2">
        <v>698.1971178</v>
      </c>
      <c r="N48" s="3">
        <f t="shared" si="2"/>
        <v>20717977.2898282</v>
      </c>
      <c r="O48" s="3">
        <f t="shared" si="3"/>
        <v>17280855.0079544</v>
      </c>
      <c r="P48" s="2">
        <v>225770.49840000001</v>
      </c>
      <c r="Q48" s="2">
        <v>32403.804950000002</v>
      </c>
      <c r="R48" s="2">
        <v>13363.289140000001</v>
      </c>
      <c r="S48" s="2">
        <v>11457.925440000001</v>
      </c>
      <c r="T48" s="2">
        <v>4465918.2479999997</v>
      </c>
      <c r="U48" s="2">
        <v>408639.73680000001</v>
      </c>
      <c r="V48" s="2">
        <v>40943.178630000002</v>
      </c>
      <c r="W48" s="2">
        <v>4917192.318</v>
      </c>
      <c r="X48" s="11">
        <v>8.09</v>
      </c>
      <c r="Y48" s="11">
        <v>0.42</v>
      </c>
      <c r="Z48" s="11">
        <v>0.68</v>
      </c>
      <c r="AA48" s="68">
        <v>0.15887023706887801</v>
      </c>
      <c r="AB48" s="10"/>
      <c r="AC48" s="11"/>
      <c r="AD48" s="11"/>
      <c r="AE48" s="2">
        <v>15708232.949999999</v>
      </c>
    </row>
    <row r="49" spans="1:31" x14ac:dyDescent="0.25">
      <c r="A49" s="1" t="s">
        <v>31</v>
      </c>
      <c r="B49" s="12">
        <v>1</v>
      </c>
      <c r="C49" s="1">
        <v>823</v>
      </c>
      <c r="D49" s="2">
        <v>5065887</v>
      </c>
      <c r="E49" s="90">
        <v>4660093</v>
      </c>
      <c r="F49" s="2">
        <v>38700611.359999999</v>
      </c>
      <c r="G49" s="2">
        <v>6103351</v>
      </c>
      <c r="H49" s="2">
        <v>4346489.2803180898</v>
      </c>
      <c r="I49" s="2">
        <v>14602754.35</v>
      </c>
      <c r="J49" s="2">
        <v>1353.357364</v>
      </c>
      <c r="K49" s="2">
        <v>25666.928810709898</v>
      </c>
      <c r="L49" s="2">
        <v>228.67349780000001</v>
      </c>
      <c r="M49" s="2">
        <v>728.1706269</v>
      </c>
      <c r="N49" s="3">
        <f t="shared" si="2"/>
        <v>19160403.717815697</v>
      </c>
      <c r="O49" s="3">
        <f t="shared" si="3"/>
        <v>16043487.6618612</v>
      </c>
      <c r="P49" s="2">
        <v>316262.15879999998</v>
      </c>
      <c r="Q49" s="2">
        <v>192113.48629999999</v>
      </c>
      <c r="R49" s="2">
        <v>11775.91222</v>
      </c>
      <c r="S49" s="2">
        <v>11433.67489</v>
      </c>
      <c r="T49" s="2">
        <v>773063.15399999998</v>
      </c>
      <c r="U49" s="2">
        <v>3844857.4720000001</v>
      </c>
      <c r="V49" s="2">
        <v>0</v>
      </c>
      <c r="W49" s="2">
        <v>4665850.6109999996</v>
      </c>
      <c r="X49" s="11">
        <v>13.98</v>
      </c>
      <c r="Y49" s="11">
        <v>0.61</v>
      </c>
      <c r="Z49" s="11">
        <v>0.8</v>
      </c>
      <c r="AA49" s="68">
        <v>0.34753269277923399</v>
      </c>
      <c r="AB49" s="68">
        <v>29.310656139999999</v>
      </c>
      <c r="AC49" s="71">
        <v>37.277353269999999</v>
      </c>
      <c r="AD49" s="71">
        <v>31.872671130000001</v>
      </c>
      <c r="AE49" s="2">
        <v>14602754.35</v>
      </c>
    </row>
    <row r="50" spans="1:31" x14ac:dyDescent="0.25">
      <c r="A50" s="1" t="s">
        <v>19</v>
      </c>
      <c r="B50" s="12">
        <v>1</v>
      </c>
      <c r="C50" s="1">
        <v>2826</v>
      </c>
      <c r="D50" s="2">
        <v>175293.8106</v>
      </c>
      <c r="E50" s="90">
        <v>776361</v>
      </c>
      <c r="F50" s="2">
        <v>51734604.700000003</v>
      </c>
      <c r="G50" s="2">
        <v>9512901</v>
      </c>
      <c r="H50" s="2">
        <v>5043109.5040803496</v>
      </c>
      <c r="I50" s="2">
        <v>8363419.6840000004</v>
      </c>
      <c r="J50" s="2">
        <v>587.40223170000002</v>
      </c>
      <c r="K50" s="2">
        <v>2441.2709933596302</v>
      </c>
      <c r="L50" s="2">
        <v>247.01401010000001</v>
      </c>
      <c r="M50" s="2">
        <v>367.41989849999999</v>
      </c>
      <c r="N50" s="3">
        <f t="shared" si="2"/>
        <v>10367076.184833702</v>
      </c>
      <c r="O50" s="3">
        <f t="shared" si="3"/>
        <v>9007748.1725354996</v>
      </c>
      <c r="P50" s="2">
        <v>118074.73390000001</v>
      </c>
      <c r="Q50" s="2">
        <v>8597.2254489999996</v>
      </c>
      <c r="R50" s="2">
        <v>6338.0355120000004</v>
      </c>
      <c r="S50" s="2">
        <v>5697.7172499999997</v>
      </c>
      <c r="T50" s="2">
        <v>2495038.827</v>
      </c>
      <c r="U50" s="2">
        <v>29219.275119999998</v>
      </c>
      <c r="V50" s="2">
        <v>2587.6829029999999</v>
      </c>
      <c r="W50" s="2">
        <v>2609923.85</v>
      </c>
      <c r="X50" s="11">
        <v>18.309999999999999</v>
      </c>
      <c r="Y50" s="11">
        <v>0.53</v>
      </c>
      <c r="Z50" s="11">
        <v>0.74</v>
      </c>
      <c r="AA50" s="72">
        <v>2.0198736602699999E-2</v>
      </c>
      <c r="AB50" s="72">
        <v>161.04911870000001</v>
      </c>
      <c r="AC50" s="73">
        <v>195.8855647</v>
      </c>
      <c r="AD50" s="73">
        <v>172.41437920000001</v>
      </c>
      <c r="AE50" s="2">
        <v>9127508.8479999993</v>
      </c>
    </row>
    <row r="51" spans="1:31" x14ac:dyDescent="0.25">
      <c r="A51" s="1" t="s">
        <v>19</v>
      </c>
      <c r="B51" s="12">
        <v>2</v>
      </c>
      <c r="C51" s="1">
        <v>56</v>
      </c>
      <c r="D51" s="2">
        <v>97025.956099999996</v>
      </c>
      <c r="E51" s="90">
        <v>384973</v>
      </c>
      <c r="F51" s="2">
        <v>2683540.6</v>
      </c>
      <c r="G51" s="2">
        <v>456514</v>
      </c>
      <c r="H51" s="2">
        <v>364640.858974359</v>
      </c>
      <c r="I51" s="2">
        <v>764089.16379999998</v>
      </c>
      <c r="J51" s="2">
        <v>82.654682070000007</v>
      </c>
      <c r="K51" s="2">
        <v>1040.4955642514601</v>
      </c>
      <c r="L51" s="2">
        <v>11.34012847</v>
      </c>
      <c r="M51" s="2">
        <v>36.78891849</v>
      </c>
      <c r="N51" s="3">
        <f t="shared" si="2"/>
        <v>1040032.6331174499</v>
      </c>
      <c r="O51" s="3">
        <f t="shared" si="3"/>
        <v>849724.97858477</v>
      </c>
      <c r="P51" s="2">
        <v>15068.14272</v>
      </c>
      <c r="Q51" s="2">
        <v>7511.9181749999998</v>
      </c>
      <c r="R51" s="2">
        <v>625.59055439999997</v>
      </c>
      <c r="S51" s="2">
        <v>567.00642349999998</v>
      </c>
      <c r="T51" s="2">
        <v>93161.581390000007</v>
      </c>
      <c r="U51" s="2">
        <v>143176.54449999999</v>
      </c>
      <c r="V51" s="2">
        <v>0</v>
      </c>
      <c r="W51" s="2">
        <v>242571.53649999999</v>
      </c>
      <c r="X51" s="11">
        <v>12.83</v>
      </c>
      <c r="Y51" s="11">
        <v>0.57999999999999996</v>
      </c>
      <c r="Z51" s="11">
        <v>0.77</v>
      </c>
      <c r="AA51" s="72">
        <v>2.33653286921E-2</v>
      </c>
      <c r="AB51" s="72">
        <v>28.900177240000001</v>
      </c>
      <c r="AC51" s="73">
        <v>39.108014429999997</v>
      </c>
      <c r="AD51" s="73">
        <v>32.075742460000001</v>
      </c>
      <c r="AE51" s="2">
        <v>9127508.8479999993</v>
      </c>
    </row>
    <row r="52" spans="1:31" x14ac:dyDescent="0.25">
      <c r="A52" s="1" t="s">
        <v>36</v>
      </c>
      <c r="B52" s="12">
        <v>1</v>
      </c>
      <c r="C52" s="1">
        <v>2034</v>
      </c>
      <c r="D52" s="2">
        <v>332926.88380000001</v>
      </c>
      <c r="E52" s="90">
        <v>1248276</v>
      </c>
      <c r="F52" s="2">
        <v>9079826.6190000009</v>
      </c>
      <c r="G52" s="2">
        <v>10313551</v>
      </c>
      <c r="H52" s="2">
        <v>5490174.9573986204</v>
      </c>
      <c r="I52" s="2">
        <v>2388428.9139999999</v>
      </c>
      <c r="J52" s="2">
        <v>205.83320939999999</v>
      </c>
      <c r="K52" s="2">
        <v>734.76633824385999</v>
      </c>
      <c r="L52" s="2">
        <v>33.77362986</v>
      </c>
      <c r="M52" s="2">
        <v>104.5440062</v>
      </c>
      <c r="N52" s="3">
        <f t="shared" si="2"/>
        <v>3079740.1032217201</v>
      </c>
      <c r="O52" s="3">
        <f t="shared" si="3"/>
        <v>2605677.2570540998</v>
      </c>
      <c r="P52" s="2">
        <v>37948.590640000002</v>
      </c>
      <c r="Q52" s="2">
        <v>2180.3668149999999</v>
      </c>
      <c r="R52" s="2">
        <v>1967.3730419999999</v>
      </c>
      <c r="S52" s="2">
        <v>1688.681493</v>
      </c>
      <c r="T52" s="2">
        <v>742384.95779999997</v>
      </c>
      <c r="U52" s="2">
        <v>2585.5117690000002</v>
      </c>
      <c r="V52" s="2">
        <v>0</v>
      </c>
      <c r="W52" s="2">
        <v>745062.86739999999</v>
      </c>
      <c r="X52" s="11">
        <v>11.04</v>
      </c>
      <c r="Y52" s="11">
        <v>0.49</v>
      </c>
      <c r="Z52" s="11">
        <v>0.72</v>
      </c>
      <c r="AA52" s="68">
        <v>2.5278141590178399E-3</v>
      </c>
      <c r="AB52" s="10"/>
      <c r="AC52" s="11"/>
      <c r="AD52" s="11"/>
      <c r="AE52" s="2">
        <v>2388428.9139999999</v>
      </c>
    </row>
    <row r="53" spans="1:31" x14ac:dyDescent="0.25">
      <c r="A53" s="1" t="s">
        <v>30</v>
      </c>
      <c r="B53" s="12">
        <v>1</v>
      </c>
      <c r="C53" s="1">
        <v>126</v>
      </c>
      <c r="D53" s="2">
        <v>427762</v>
      </c>
      <c r="E53" s="90">
        <v>456107</v>
      </c>
      <c r="F53" s="2">
        <v>611386.94739999995</v>
      </c>
      <c r="G53" s="2">
        <v>419096</v>
      </c>
      <c r="H53" s="2">
        <v>558290.80000000005</v>
      </c>
      <c r="I53" s="2">
        <v>1059866.4680000001</v>
      </c>
      <c r="J53" s="2">
        <v>74.439206589999998</v>
      </c>
      <c r="K53" s="2">
        <v>327.83582085714102</v>
      </c>
      <c r="L53" s="2">
        <v>6.871885292</v>
      </c>
      <c r="M53" s="2">
        <v>47.895581110000002</v>
      </c>
      <c r="N53" s="3">
        <f t="shared" si="2"/>
        <v>1312408.5277698142</v>
      </c>
      <c r="O53" s="3">
        <f t="shared" si="3"/>
        <v>1141306.4342340801</v>
      </c>
      <c r="P53" s="2">
        <v>7652.2355660000003</v>
      </c>
      <c r="Q53" s="2">
        <v>3066.5384909999998</v>
      </c>
      <c r="R53" s="2">
        <v>455.66927709999999</v>
      </c>
      <c r="S53" s="2">
        <v>343.59426459999997</v>
      </c>
      <c r="T53" s="2">
        <v>285210.50140000001</v>
      </c>
      <c r="U53" s="2">
        <v>46718.561439999998</v>
      </c>
      <c r="V53" s="2">
        <v>0</v>
      </c>
      <c r="W53" s="2">
        <v>331929.06280000001</v>
      </c>
      <c r="X53" s="11">
        <v>10.69</v>
      </c>
      <c r="Y53" s="11">
        <v>0.54</v>
      </c>
      <c r="Z53" s="11">
        <v>0.75</v>
      </c>
      <c r="AA53" s="68">
        <v>7.5752779691559899E-3</v>
      </c>
      <c r="AB53" s="68">
        <v>22.5876494</v>
      </c>
      <c r="AC53" s="71">
        <v>27.556372490000001</v>
      </c>
      <c r="AD53" s="71">
        <v>24.22894994</v>
      </c>
      <c r="AE53" s="2">
        <v>1059866.4680000001</v>
      </c>
    </row>
    <row r="54" spans="1:31" x14ac:dyDescent="0.25">
      <c r="A54" s="1" t="s">
        <v>24</v>
      </c>
      <c r="B54" s="12">
        <v>1</v>
      </c>
      <c r="C54" s="1">
        <v>203</v>
      </c>
      <c r="D54" s="2">
        <v>327593.46159999998</v>
      </c>
      <c r="E54" s="90">
        <v>236300</v>
      </c>
      <c r="F54" s="2">
        <v>1464088.3</v>
      </c>
      <c r="G54" s="2">
        <v>1079364</v>
      </c>
      <c r="H54" s="2">
        <v>212376.01493497501</v>
      </c>
      <c r="I54" s="2">
        <v>288972.21049999999</v>
      </c>
      <c r="J54" s="2">
        <v>28.798090989999999</v>
      </c>
      <c r="K54" s="2">
        <v>88.797227924032498</v>
      </c>
      <c r="L54" s="2">
        <v>76.076897389999999</v>
      </c>
      <c r="M54" s="2">
        <v>12.77512598</v>
      </c>
      <c r="N54" s="3">
        <f t="shared" si="2"/>
        <v>390295.64968829998</v>
      </c>
      <c r="O54" s="3">
        <f t="shared" si="3"/>
        <v>320599.40236779</v>
      </c>
      <c r="P54" s="2">
        <v>3046.8184729999998</v>
      </c>
      <c r="Q54" s="2">
        <v>261.80968519999999</v>
      </c>
      <c r="R54" s="2">
        <v>250.22267869999999</v>
      </c>
      <c r="S54" s="2">
        <v>208.05236429999999</v>
      </c>
      <c r="T54" s="2">
        <v>88723.614029999997</v>
      </c>
      <c r="U54" s="2">
        <v>280.60901699999999</v>
      </c>
      <c r="V54" s="2">
        <v>986.3546973</v>
      </c>
      <c r="W54" s="2">
        <v>90284.543919999996</v>
      </c>
      <c r="X54" s="11">
        <v>8.26</v>
      </c>
      <c r="Y54" s="11">
        <v>0.31</v>
      </c>
      <c r="Z54" s="11">
        <v>0.71</v>
      </c>
      <c r="AA54" s="68">
        <v>3.7256852025113001E-3</v>
      </c>
      <c r="AB54" s="10"/>
      <c r="AC54" s="11"/>
      <c r="AD54" s="11"/>
      <c r="AE54" s="2">
        <v>288972.21049999999</v>
      </c>
    </row>
    <row r="55" spans="1:31" x14ac:dyDescent="0.25">
      <c r="A55" s="1" t="s">
        <v>25</v>
      </c>
      <c r="B55" s="12">
        <v>1</v>
      </c>
      <c r="C55" s="1">
        <v>87</v>
      </c>
      <c r="D55" s="2">
        <v>1517846.9410000001</v>
      </c>
      <c r="E55" s="90">
        <v>2761934</v>
      </c>
      <c r="F55" s="2">
        <v>496413</v>
      </c>
      <c r="G55" s="2">
        <v>575651</v>
      </c>
      <c r="H55" s="2">
        <v>2388882</v>
      </c>
      <c r="I55" s="2">
        <v>211618.60250000001</v>
      </c>
      <c r="J55" s="2">
        <v>25.145706199999999</v>
      </c>
      <c r="K55" s="2">
        <v>161.39209637468699</v>
      </c>
      <c r="L55" s="2">
        <v>3.3954814959999999</v>
      </c>
      <c r="M55" s="2">
        <v>10.589659660000001</v>
      </c>
      <c r="N55" s="3">
        <f t="shared" si="2"/>
        <v>295389.748649452</v>
      </c>
      <c r="O55" s="3">
        <f t="shared" si="3"/>
        <v>237490.34369608003</v>
      </c>
      <c r="P55" s="2">
        <v>2959.1857599999998</v>
      </c>
      <c r="Q55" s="2">
        <v>1050.9640910000001</v>
      </c>
      <c r="R55" s="2">
        <v>155.46198530000001</v>
      </c>
      <c r="S55" s="2">
        <v>169.77407479999999</v>
      </c>
      <c r="T55" s="2">
        <v>47782.119339999997</v>
      </c>
      <c r="U55" s="2">
        <v>18763.367969999999</v>
      </c>
      <c r="V55" s="2">
        <v>0</v>
      </c>
      <c r="W55" s="2">
        <v>66545.487309999997</v>
      </c>
      <c r="X55" s="11">
        <v>11.59</v>
      </c>
      <c r="Y55" s="11">
        <v>0.28999999999999998</v>
      </c>
      <c r="Z55" s="11">
        <v>0.55000000000000004</v>
      </c>
      <c r="AA55" s="68">
        <v>9.1901381921498399E-3</v>
      </c>
      <c r="AB55" s="10"/>
      <c r="AC55" s="11"/>
      <c r="AD55" s="11"/>
      <c r="AE55" s="2">
        <v>211618.60250000001</v>
      </c>
    </row>
    <row r="56" spans="1:31" x14ac:dyDescent="0.25">
      <c r="A56" s="1" t="s">
        <v>26</v>
      </c>
      <c r="B56" s="12">
        <v>1</v>
      </c>
      <c r="C56" s="1">
        <v>79</v>
      </c>
      <c r="D56" s="2">
        <v>369800.5416</v>
      </c>
      <c r="E56" s="90">
        <v>299927</v>
      </c>
      <c r="F56" s="2">
        <v>82647.399999999994</v>
      </c>
      <c r="G56" s="2">
        <v>318768</v>
      </c>
      <c r="H56" s="2">
        <v>88773.580890285302</v>
      </c>
      <c r="I56" s="2">
        <v>7653.9519819999996</v>
      </c>
      <c r="J56" s="2">
        <v>0.60348028799999998</v>
      </c>
      <c r="K56" s="2">
        <v>2.3691721674080499</v>
      </c>
      <c r="L56" s="2">
        <v>0.122775145</v>
      </c>
      <c r="M56" s="2">
        <v>0.33340055499999999</v>
      </c>
      <c r="N56" s="3">
        <f t="shared" si="2"/>
        <v>9690.2814744349998</v>
      </c>
      <c r="O56" s="3">
        <f t="shared" si="3"/>
        <v>8299.5069852149991</v>
      </c>
      <c r="P56" s="2">
        <v>73.868363009999996</v>
      </c>
      <c r="Q56" s="2">
        <v>6.6038907409999998</v>
      </c>
      <c r="R56" s="2">
        <v>6.5197915159999997</v>
      </c>
      <c r="S56" s="2">
        <v>6.1387572600000002</v>
      </c>
      <c r="T56" s="2">
        <v>2387.3836500000002</v>
      </c>
      <c r="U56" s="2">
        <v>0</v>
      </c>
      <c r="V56" s="2">
        <v>0</v>
      </c>
      <c r="W56" s="2">
        <v>2387.3836500000002</v>
      </c>
      <c r="X56" s="11">
        <v>5.99</v>
      </c>
      <c r="Y56" s="11">
        <v>0.67</v>
      </c>
      <c r="Z56" s="11">
        <v>0.91</v>
      </c>
      <c r="AA56" s="68">
        <v>7.7699810657032298E-4</v>
      </c>
      <c r="AB56" s="10"/>
      <c r="AC56" s="11"/>
      <c r="AD56" s="11"/>
      <c r="AE56" s="2">
        <v>7653.9519819999996</v>
      </c>
    </row>
    <row r="57" spans="1:31" x14ac:dyDescent="0.25">
      <c r="A57" s="1" t="s">
        <v>27</v>
      </c>
      <c r="B57" s="12">
        <v>1</v>
      </c>
      <c r="C57" s="1">
        <v>23</v>
      </c>
      <c r="D57" s="2">
        <v>11659</v>
      </c>
      <c r="E57" s="90">
        <v>16390</v>
      </c>
      <c r="F57" s="2">
        <v>37607.199999999997</v>
      </c>
      <c r="G57" s="2">
        <v>58885</v>
      </c>
      <c r="H57" s="2">
        <v>63188.139194139199</v>
      </c>
      <c r="I57" s="2">
        <v>2129.70138</v>
      </c>
      <c r="J57" s="2">
        <v>0.34190166799999999</v>
      </c>
      <c r="K57" s="2">
        <v>0.77361410501063399</v>
      </c>
      <c r="L57" s="2">
        <v>5.2437220999999999E-2</v>
      </c>
      <c r="M57" s="2">
        <v>0.102080791</v>
      </c>
      <c r="N57" s="3">
        <f t="shared" si="2"/>
        <v>3257.0635461109996</v>
      </c>
      <c r="O57" s="3">
        <f t="shared" si="3"/>
        <v>2469.143887443</v>
      </c>
      <c r="P57" s="2">
        <v>46.085471220000002</v>
      </c>
      <c r="Q57" s="2">
        <v>1.837593579</v>
      </c>
      <c r="R57" s="2">
        <v>2.265657016</v>
      </c>
      <c r="S57" s="2">
        <v>2.6218610629999999</v>
      </c>
      <c r="T57" s="2">
        <v>664.28614479999999</v>
      </c>
      <c r="U57" s="2">
        <v>0</v>
      </c>
      <c r="V57" s="2">
        <v>0</v>
      </c>
      <c r="W57" s="2">
        <v>664.28614479999999</v>
      </c>
      <c r="X57" s="11">
        <v>21.11</v>
      </c>
      <c r="Y57" s="11">
        <v>0.21</v>
      </c>
      <c r="Z57" s="11">
        <v>0.47</v>
      </c>
      <c r="AA57" s="68">
        <v>1.95324800000001E-6</v>
      </c>
      <c r="AB57" s="10"/>
      <c r="AC57" s="11"/>
      <c r="AD57" s="11"/>
      <c r="AE57" s="2">
        <v>2129.70138</v>
      </c>
    </row>
    <row r="58" spans="1:31" x14ac:dyDescent="0.25">
      <c r="A58" s="98" t="s">
        <v>281</v>
      </c>
      <c r="B58" s="104"/>
      <c r="C58" s="101">
        <f>SUM(C2:C57)</f>
        <v>386670</v>
      </c>
      <c r="D58" s="101">
        <f t="shared" ref="D58:AE58" si="4">SUM(D2:D57)</f>
        <v>1801765810.5262802</v>
      </c>
      <c r="E58" s="101">
        <f t="shared" ref="E58" si="5">SUM(E2:E57)</f>
        <v>1221684889</v>
      </c>
      <c r="F58" s="101">
        <f t="shared" si="4"/>
        <v>2240497261.7373996</v>
      </c>
      <c r="G58" s="101">
        <f t="shared" si="4"/>
        <v>774855296</v>
      </c>
      <c r="H58" s="101">
        <f t="shared" ref="H58" si="6">SUM(H2:H57)</f>
        <v>559363910.38428795</v>
      </c>
      <c r="I58" s="101">
        <f t="shared" si="4"/>
        <v>929710767.40926206</v>
      </c>
      <c r="J58" s="101">
        <f t="shared" si="4"/>
        <v>77734.349070326003</v>
      </c>
      <c r="K58" s="101">
        <f t="shared" ref="K58" si="7">SUM(K2:K57)</f>
        <v>1476984.4782646652</v>
      </c>
      <c r="L58" s="101">
        <f t="shared" si="4"/>
        <v>367032.1346151841</v>
      </c>
      <c r="M58" s="101">
        <f t="shared" si="4"/>
        <v>45778.312132905994</v>
      </c>
      <c r="N58" s="101">
        <f t="shared" ref="N58:O58" si="8">SUM(N2:N57)</f>
        <v>1218116930.3330081</v>
      </c>
      <c r="O58" s="101">
        <f t="shared" si="8"/>
        <v>1022489421.9535408</v>
      </c>
      <c r="P58" s="101">
        <f t="shared" si="4"/>
        <v>18398311.573477231</v>
      </c>
      <c r="Q58" s="101">
        <f t="shared" si="4"/>
        <v>10592119.079472821</v>
      </c>
      <c r="R58" s="101">
        <f t="shared" si="4"/>
        <v>809059.06576793198</v>
      </c>
      <c r="S58" s="101">
        <f t="shared" si="4"/>
        <v>786424.80905952316</v>
      </c>
      <c r="T58" s="101">
        <f t="shared" si="4"/>
        <v>64235940.289564796</v>
      </c>
      <c r="U58" s="101">
        <f t="shared" si="4"/>
        <v>208798314.21098199</v>
      </c>
      <c r="V58" s="101">
        <f t="shared" si="4"/>
        <v>6602810.5129239</v>
      </c>
      <c r="W58" s="101">
        <f t="shared" si="4"/>
        <v>296994993.00972468</v>
      </c>
      <c r="X58" s="101"/>
      <c r="Y58" s="101"/>
      <c r="Z58" s="101"/>
      <c r="AA58" s="61">
        <f>SUM(AA2:AA57)-(SUM(AA35:AA39)+AA41+AA42+AA45+AA46+AA50+AA51)</f>
        <v>100.24556475913188</v>
      </c>
      <c r="AB58" s="101"/>
      <c r="AC58" s="101"/>
      <c r="AD58" s="101"/>
      <c r="AE58" s="102">
        <f t="shared" si="4"/>
        <v>4655278505.5343599</v>
      </c>
    </row>
    <row r="59" spans="1:31" x14ac:dyDescent="0.25">
      <c r="A59" s="98"/>
      <c r="B59" s="104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65">
        <f>SUM(AA35:AA39)+AA41+AA42+AA45+AA46+AA50+AA51</f>
        <v>3.1919432114570458</v>
      </c>
      <c r="AB59" s="101"/>
      <c r="AC59" s="101"/>
      <c r="AD59" s="101"/>
      <c r="AE59" s="103"/>
    </row>
    <row r="60" spans="1:31" x14ac:dyDescent="0.25">
      <c r="A60" s="44" t="s">
        <v>282</v>
      </c>
    </row>
    <row r="61" spans="1:31" x14ac:dyDescent="0.25">
      <c r="A61" s="44" t="s">
        <v>272</v>
      </c>
    </row>
    <row r="62" spans="1:31" x14ac:dyDescent="0.25">
      <c r="A62" s="44" t="s">
        <v>296</v>
      </c>
      <c r="B62" s="44"/>
      <c r="C62" s="44"/>
      <c r="D62" s="44"/>
      <c r="E62" s="91"/>
      <c r="F62" s="44"/>
      <c r="G62" s="44"/>
      <c r="H62" s="44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9"/>
      <c r="AB62" s="89"/>
      <c r="AC62" s="88"/>
    </row>
    <row r="63" spans="1:31" x14ac:dyDescent="0.25">
      <c r="A63" s="94" t="s">
        <v>283</v>
      </c>
      <c r="B63" s="94"/>
    </row>
    <row r="64" spans="1:31" x14ac:dyDescent="0.25">
      <c r="A64" s="95" t="s">
        <v>284</v>
      </c>
      <c r="B64" s="95"/>
    </row>
  </sheetData>
  <sheetProtection password="D785" sheet="1" objects="1" scenarios="1"/>
  <mergeCells count="32">
    <mergeCell ref="D58:D59"/>
    <mergeCell ref="H58:H59"/>
    <mergeCell ref="A63:B63"/>
    <mergeCell ref="A64:B64"/>
    <mergeCell ref="A58:A59"/>
    <mergeCell ref="B58:B59"/>
    <mergeCell ref="C58:C59"/>
    <mergeCell ref="E58:E59"/>
    <mergeCell ref="U58:U59"/>
    <mergeCell ref="F58:F59"/>
    <mergeCell ref="G58:G59"/>
    <mergeCell ref="I58:I59"/>
    <mergeCell ref="J58:J59"/>
    <mergeCell ref="L58:L59"/>
    <mergeCell ref="M58:M59"/>
    <mergeCell ref="P58:P59"/>
    <mergeCell ref="Q58:Q59"/>
    <mergeCell ref="R58:R59"/>
    <mergeCell ref="S58:S59"/>
    <mergeCell ref="T58:T59"/>
    <mergeCell ref="K58:K59"/>
    <mergeCell ref="N58:N59"/>
    <mergeCell ref="O58:O59"/>
    <mergeCell ref="AB58:AB59"/>
    <mergeCell ref="AC58:AC59"/>
    <mergeCell ref="AD58:AD59"/>
    <mergeCell ref="AE58:AE59"/>
    <mergeCell ref="V58:V59"/>
    <mergeCell ref="W58:W59"/>
    <mergeCell ref="X58:X59"/>
    <mergeCell ref="Y58:Y59"/>
    <mergeCell ref="Z58:Z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F3A"/>
  </sheetPr>
  <dimension ref="A1:AE64"/>
  <sheetViews>
    <sheetView workbookViewId="0">
      <selection activeCell="E1" sqref="E1"/>
    </sheetView>
  </sheetViews>
  <sheetFormatPr defaultColWidth="8.85546875" defaultRowHeight="15" x14ac:dyDescent="0.25"/>
  <cols>
    <col min="1" max="1" width="18" customWidth="1"/>
    <col min="2" max="2" width="12.85546875" style="9" customWidth="1"/>
    <col min="3" max="3" width="12.85546875" customWidth="1"/>
    <col min="4" max="4" width="15.28515625" style="14" bestFit="1" customWidth="1"/>
    <col min="5" max="5" width="13.42578125" style="14" customWidth="1"/>
    <col min="6" max="6" width="15.28515625" style="14" bestFit="1" customWidth="1"/>
    <col min="7" max="7" width="14.140625" style="14" bestFit="1" customWidth="1"/>
    <col min="8" max="8" width="14.140625" style="14" customWidth="1"/>
    <col min="9" max="9" width="14.42578125" style="14" customWidth="1"/>
    <col min="10" max="11" width="11.28515625" style="14" customWidth="1"/>
    <col min="12" max="12" width="11.42578125" style="14" bestFit="1" customWidth="1"/>
    <col min="13" max="13" width="12.28515625" style="14" bestFit="1" customWidth="1"/>
    <col min="14" max="15" width="13.85546875" style="14" customWidth="1"/>
    <col min="16" max="16" width="13.140625" style="14" bestFit="1" customWidth="1"/>
    <col min="17" max="17" width="13" style="14" bestFit="1" customWidth="1"/>
    <col min="18" max="18" width="10.85546875" style="14" bestFit="1" customWidth="1"/>
    <col min="19" max="19" width="12.28515625" style="14" bestFit="1" customWidth="1"/>
    <col min="20" max="20" width="13" style="14" customWidth="1"/>
    <col min="21" max="21" width="14.140625" style="14" bestFit="1" customWidth="1"/>
    <col min="22" max="22" width="13.140625" style="14" bestFit="1" customWidth="1"/>
    <col min="23" max="23" width="13.7109375" style="14" customWidth="1"/>
    <col min="24" max="24" width="11.42578125" style="15" customWidth="1"/>
    <col min="25" max="25" width="12.42578125" style="15" customWidth="1"/>
    <col min="26" max="26" width="13.140625" style="15" customWidth="1"/>
    <col min="27" max="27" width="14.42578125" style="16" customWidth="1"/>
    <col min="28" max="28" width="15.140625" style="16" customWidth="1"/>
    <col min="29" max="30" width="15.140625" style="15" customWidth="1"/>
    <col min="31" max="31" width="14.140625" style="14" hidden="1" customWidth="1"/>
  </cols>
  <sheetData>
    <row r="1" spans="1:31" ht="78" customHeight="1" x14ac:dyDescent="0.25">
      <c r="A1" s="27" t="s">
        <v>0</v>
      </c>
      <c r="B1" s="32" t="s">
        <v>37</v>
      </c>
      <c r="C1" s="28" t="s">
        <v>1</v>
      </c>
      <c r="D1" s="29" t="s">
        <v>268</v>
      </c>
      <c r="E1" s="28" t="s">
        <v>297</v>
      </c>
      <c r="F1" s="29" t="s">
        <v>291</v>
      </c>
      <c r="G1" s="29" t="s">
        <v>292</v>
      </c>
      <c r="H1" s="75" t="s">
        <v>286</v>
      </c>
      <c r="I1" s="29" t="s">
        <v>2</v>
      </c>
      <c r="J1" s="29" t="s">
        <v>3</v>
      </c>
      <c r="K1" s="29" t="s">
        <v>293</v>
      </c>
      <c r="L1" s="29" t="s">
        <v>4</v>
      </c>
      <c r="M1" s="29" t="s">
        <v>5</v>
      </c>
      <c r="N1" s="28" t="s">
        <v>294</v>
      </c>
      <c r="O1" s="28" t="s">
        <v>295</v>
      </c>
      <c r="P1" s="29" t="s">
        <v>6</v>
      </c>
      <c r="Q1" s="29" t="s">
        <v>7</v>
      </c>
      <c r="R1" s="29" t="s">
        <v>8</v>
      </c>
      <c r="S1" s="29" t="s">
        <v>9</v>
      </c>
      <c r="T1" s="29" t="s">
        <v>10</v>
      </c>
      <c r="U1" s="29" t="s">
        <v>11</v>
      </c>
      <c r="V1" s="29" t="s">
        <v>12</v>
      </c>
      <c r="W1" s="29" t="s">
        <v>13</v>
      </c>
      <c r="X1" s="29" t="s">
        <v>267</v>
      </c>
      <c r="Y1" s="30" t="s">
        <v>266</v>
      </c>
      <c r="Z1" s="30" t="s">
        <v>14</v>
      </c>
      <c r="AA1" s="49" t="s">
        <v>301</v>
      </c>
      <c r="AB1" s="50" t="s">
        <v>298</v>
      </c>
      <c r="AC1" s="50" t="s">
        <v>299</v>
      </c>
      <c r="AD1" s="50" t="s">
        <v>300</v>
      </c>
      <c r="AE1" s="31" t="s">
        <v>269</v>
      </c>
    </row>
    <row r="2" spans="1:31" s="13" customFormat="1" x14ac:dyDescent="0.25">
      <c r="A2" s="17" t="s">
        <v>17</v>
      </c>
      <c r="B2" s="33">
        <v>1</v>
      </c>
      <c r="C2" s="19">
        <v>854</v>
      </c>
      <c r="D2" s="19">
        <v>7277144</v>
      </c>
      <c r="E2" s="2">
        <v>5874185</v>
      </c>
      <c r="F2" s="19">
        <v>41927018.700000003</v>
      </c>
      <c r="G2" s="19">
        <v>7251991</v>
      </c>
      <c r="H2" s="19">
        <v>5079577.2661064398</v>
      </c>
      <c r="I2" s="19">
        <v>9704522.1400000006</v>
      </c>
      <c r="J2" s="19">
        <v>1048.5381440000001</v>
      </c>
      <c r="K2" s="2">
        <v>16221.9822450382</v>
      </c>
      <c r="L2" s="19">
        <v>155.36079580000001</v>
      </c>
      <c r="M2" s="19">
        <v>481.23005089999998</v>
      </c>
      <c r="N2" s="3">
        <f>I2+(J2*3200)+(L2*72)+(M2*289)</f>
        <v>13210105.662807701</v>
      </c>
      <c r="O2" s="3">
        <f>I2+(J2*900)+(L2*25)+(M2*298)</f>
        <v>10795497.044663202</v>
      </c>
      <c r="P2" s="19">
        <v>176592.359</v>
      </c>
      <c r="Q2" s="19">
        <v>119130.7663</v>
      </c>
      <c r="R2" s="19">
        <v>7983.4299899999996</v>
      </c>
      <c r="S2" s="19">
        <v>7768.0397899999998</v>
      </c>
      <c r="T2" s="19">
        <v>698153.44790000003</v>
      </c>
      <c r="U2" s="19">
        <v>2397043.6850000001</v>
      </c>
      <c r="V2" s="19">
        <v>0</v>
      </c>
      <c r="W2" s="19">
        <v>3095770.517</v>
      </c>
      <c r="X2" s="20">
        <v>12.53</v>
      </c>
      <c r="Y2" s="20">
        <v>0.55000000000000004</v>
      </c>
      <c r="Z2" s="20">
        <v>0.76</v>
      </c>
      <c r="AA2" s="67">
        <v>0.38288721934273701</v>
      </c>
      <c r="AB2" s="67">
        <v>22.88746347</v>
      </c>
      <c r="AC2" s="67">
        <v>30.877354889999999</v>
      </c>
      <c r="AD2" s="67">
        <v>25.38214142</v>
      </c>
      <c r="AE2" s="19">
        <v>208649022.80000001</v>
      </c>
    </row>
    <row r="3" spans="1:31" x14ac:dyDescent="0.25">
      <c r="A3" s="1" t="s">
        <v>17</v>
      </c>
      <c r="B3" s="12">
        <v>2</v>
      </c>
      <c r="C3" s="3">
        <v>1250</v>
      </c>
      <c r="D3" s="3">
        <v>23882383</v>
      </c>
      <c r="E3" s="2">
        <v>18977892</v>
      </c>
      <c r="F3" s="3">
        <v>77725228.849999994</v>
      </c>
      <c r="G3" s="3">
        <v>10734998</v>
      </c>
      <c r="H3" s="3">
        <v>15210580</v>
      </c>
      <c r="I3" s="3">
        <v>27214751.489999998</v>
      </c>
      <c r="J3" s="3">
        <v>2543.4428779999998</v>
      </c>
      <c r="K3" s="2">
        <v>53660.399614354697</v>
      </c>
      <c r="L3" s="3">
        <v>480.59322320000001</v>
      </c>
      <c r="M3" s="3">
        <v>1387.7866670000001</v>
      </c>
      <c r="N3" s="3">
        <f t="shared" ref="N3:N57" si="0">I3+(J3*3200)+(L3*72)+(M3*289)</f>
        <v>35789441.758433394</v>
      </c>
      <c r="O3" s="3">
        <f t="shared" ref="O3:O57" si="1">I3+(J3*900)+(L3*25)+(M3*298)</f>
        <v>29929425.337545998</v>
      </c>
      <c r="P3" s="3">
        <v>609022.91859999998</v>
      </c>
      <c r="Q3" s="3">
        <v>393763.07020000002</v>
      </c>
      <c r="R3" s="3">
        <v>23056.714650000002</v>
      </c>
      <c r="S3" s="3">
        <v>24029.66116</v>
      </c>
      <c r="T3" s="3">
        <v>725241.59470000002</v>
      </c>
      <c r="U3" s="3">
        <v>7992815.3289999999</v>
      </c>
      <c r="V3" s="3">
        <v>0</v>
      </c>
      <c r="W3" s="3">
        <v>8718056.9240000006</v>
      </c>
      <c r="X3" s="5">
        <v>13.6</v>
      </c>
      <c r="Y3" s="5">
        <v>0.46</v>
      </c>
      <c r="Z3" s="5">
        <v>0.71</v>
      </c>
      <c r="AA3" s="68">
        <v>1.50396936469258</v>
      </c>
      <c r="AB3" s="69">
        <v>15.98317479</v>
      </c>
      <c r="AC3" s="70">
        <v>20.63763075</v>
      </c>
      <c r="AD3" s="71">
        <v>17.470127959999999</v>
      </c>
      <c r="AE3" s="2">
        <v>208649022.80000001</v>
      </c>
    </row>
    <row r="4" spans="1:31" x14ac:dyDescent="0.25">
      <c r="A4" s="1" t="s">
        <v>17</v>
      </c>
      <c r="B4" s="12">
        <v>3</v>
      </c>
      <c r="C4" s="3">
        <v>638</v>
      </c>
      <c r="D4" s="3">
        <v>22198867</v>
      </c>
      <c r="E4" s="2">
        <v>17567415</v>
      </c>
      <c r="F4" s="3">
        <v>45937196.299999997</v>
      </c>
      <c r="G4" s="3">
        <v>5456781</v>
      </c>
      <c r="H4" s="3">
        <v>13676369</v>
      </c>
      <c r="I4" s="3">
        <v>20230592.129999999</v>
      </c>
      <c r="J4" s="3">
        <v>1782.0391790000001</v>
      </c>
      <c r="K4" s="2">
        <v>41831.149422295101</v>
      </c>
      <c r="L4" s="3">
        <v>383.8426766</v>
      </c>
      <c r="M4" s="3">
        <v>1042.900723</v>
      </c>
      <c r="N4" s="3">
        <f t="shared" si="0"/>
        <v>26262152.484462198</v>
      </c>
      <c r="O4" s="3">
        <f t="shared" si="1"/>
        <v>22154807.873469003</v>
      </c>
      <c r="P4" s="3">
        <v>487205.86839999998</v>
      </c>
      <c r="Q4" s="3">
        <v>300372.16369999998</v>
      </c>
      <c r="R4" s="3">
        <v>17868.486649999999</v>
      </c>
      <c r="S4" s="3">
        <v>19192.133829999999</v>
      </c>
      <c r="T4" s="3">
        <v>381719.71240000002</v>
      </c>
      <c r="U4" s="3">
        <v>6103660.4780000001</v>
      </c>
      <c r="V4" s="3">
        <v>0</v>
      </c>
      <c r="W4" s="3">
        <v>6485380.1909999996</v>
      </c>
      <c r="X4" s="5">
        <v>13.95</v>
      </c>
      <c r="Y4" s="5">
        <v>0.35</v>
      </c>
      <c r="Z4" s="5">
        <v>0.65</v>
      </c>
      <c r="AA4" s="68">
        <v>1.60416025540487</v>
      </c>
      <c r="AB4" s="69">
        <v>11.4389986</v>
      </c>
      <c r="AC4" s="70">
        <v>14.611715029999999</v>
      </c>
      <c r="AD4" s="71">
        <v>12.460277720000001</v>
      </c>
      <c r="AE4" s="2">
        <v>208649022.80000001</v>
      </c>
    </row>
    <row r="5" spans="1:31" x14ac:dyDescent="0.25">
      <c r="A5" s="1" t="s">
        <v>17</v>
      </c>
      <c r="B5" s="12">
        <v>4</v>
      </c>
      <c r="C5" s="3">
        <v>875</v>
      </c>
      <c r="D5" s="3">
        <v>46291174</v>
      </c>
      <c r="E5" s="2">
        <v>38062275</v>
      </c>
      <c r="F5" s="3">
        <v>78091620.650000006</v>
      </c>
      <c r="G5" s="3">
        <v>7586272</v>
      </c>
      <c r="H5" s="3">
        <v>30718850</v>
      </c>
      <c r="I5" s="3">
        <v>43873447.299999997</v>
      </c>
      <c r="J5" s="3">
        <v>3589.4931329999999</v>
      </c>
      <c r="K5" s="2">
        <v>92172.093606267896</v>
      </c>
      <c r="L5" s="3">
        <v>910.74202509999998</v>
      </c>
      <c r="M5" s="3">
        <v>2259.7844129999999</v>
      </c>
      <c r="N5" s="3">
        <f t="shared" si="0"/>
        <v>56078476.446764201</v>
      </c>
      <c r="O5" s="3">
        <f t="shared" si="1"/>
        <v>47800175.425401501</v>
      </c>
      <c r="P5" s="3">
        <v>1083917.0360000001</v>
      </c>
      <c r="Q5" s="3">
        <v>642652.20360000001</v>
      </c>
      <c r="R5" s="3">
        <v>40412.797030000002</v>
      </c>
      <c r="S5" s="3">
        <v>44406.333769999997</v>
      </c>
      <c r="T5" s="3">
        <v>1006056.405</v>
      </c>
      <c r="U5" s="3">
        <v>13050654.48</v>
      </c>
      <c r="V5" s="3">
        <v>3015.4215730000001</v>
      </c>
      <c r="W5" s="3">
        <v>14059726.310000001</v>
      </c>
      <c r="X5" s="5">
        <v>14.8</v>
      </c>
      <c r="Y5" s="5">
        <v>0.32</v>
      </c>
      <c r="Z5" s="5">
        <v>0.64</v>
      </c>
      <c r="AA5" s="68">
        <v>4.1672269179723296</v>
      </c>
      <c r="AB5" s="69">
        <v>9.9575304469999999</v>
      </c>
      <c r="AC5" s="70">
        <v>12.60804117</v>
      </c>
      <c r="AD5" s="71">
        <v>10.815250150000001</v>
      </c>
      <c r="AE5" s="2">
        <v>208649022.80000001</v>
      </c>
    </row>
    <row r="6" spans="1:31" x14ac:dyDescent="0.25">
      <c r="A6" s="1" t="s">
        <v>17</v>
      </c>
      <c r="B6" s="12">
        <v>5</v>
      </c>
      <c r="C6" s="3">
        <v>600</v>
      </c>
      <c r="D6" s="3">
        <v>44581413</v>
      </c>
      <c r="E6" s="2">
        <v>40853323</v>
      </c>
      <c r="F6" s="3">
        <v>56224547.609999999</v>
      </c>
      <c r="G6" s="3">
        <v>5213854</v>
      </c>
      <c r="H6" s="3">
        <v>31585920</v>
      </c>
      <c r="I6" s="3">
        <v>40864771.990000002</v>
      </c>
      <c r="J6" s="3">
        <v>3229.5354000000002</v>
      </c>
      <c r="K6" s="2">
        <v>88354.397164546404</v>
      </c>
      <c r="L6" s="3">
        <v>865.45005709999998</v>
      </c>
      <c r="M6" s="3">
        <v>2118.2776250000002</v>
      </c>
      <c r="N6" s="3">
        <f t="shared" si="0"/>
        <v>51873779.907736205</v>
      </c>
      <c r="O6" s="3">
        <f t="shared" si="1"/>
        <v>44424236.8336775</v>
      </c>
      <c r="P6" s="3">
        <v>1054168.8089999999</v>
      </c>
      <c r="Q6" s="3">
        <v>606850.13899999997</v>
      </c>
      <c r="R6" s="3">
        <v>38568.688040000001</v>
      </c>
      <c r="S6" s="3">
        <v>43272.502860000001</v>
      </c>
      <c r="T6" s="3">
        <v>769544.67310000001</v>
      </c>
      <c r="U6" s="3">
        <v>12330639.619999999</v>
      </c>
      <c r="V6" s="3">
        <v>0</v>
      </c>
      <c r="W6" s="3">
        <v>13100184.289999999</v>
      </c>
      <c r="X6" s="5">
        <v>15.44</v>
      </c>
      <c r="Y6" s="5">
        <v>0.31</v>
      </c>
      <c r="Z6" s="5">
        <v>0.63</v>
      </c>
      <c r="AA6" s="68">
        <v>4.1795549731600401</v>
      </c>
      <c r="AB6" s="69">
        <v>9.4155221880000006</v>
      </c>
      <c r="AC6" s="70">
        <v>11.868221419999999</v>
      </c>
      <c r="AD6" s="71">
        <v>10.21218897</v>
      </c>
      <c r="AE6" s="2">
        <v>208649022.80000001</v>
      </c>
    </row>
    <row r="7" spans="1:31" x14ac:dyDescent="0.25">
      <c r="A7" s="1" t="s">
        <v>17</v>
      </c>
      <c r="B7" s="12">
        <v>6</v>
      </c>
      <c r="C7" s="3">
        <v>548</v>
      </c>
      <c r="D7" s="3">
        <v>59723248</v>
      </c>
      <c r="E7" s="2">
        <v>54359323</v>
      </c>
      <c r="F7" s="3">
        <v>48946736.390000001</v>
      </c>
      <c r="G7" s="3">
        <v>4476128</v>
      </c>
      <c r="H7" s="3">
        <v>32579671</v>
      </c>
      <c r="I7" s="3">
        <v>42154614.829999998</v>
      </c>
      <c r="J7" s="3">
        <v>3286.7832269999999</v>
      </c>
      <c r="K7" s="2">
        <v>91612.412017794195</v>
      </c>
      <c r="L7" s="3">
        <v>880.4698654</v>
      </c>
      <c r="M7" s="3">
        <v>2181.7209800000001</v>
      </c>
      <c r="N7" s="3">
        <f t="shared" si="0"/>
        <v>53366232.349928796</v>
      </c>
      <c r="O7" s="3">
        <f t="shared" si="1"/>
        <v>45784884.332974993</v>
      </c>
      <c r="P7" s="3">
        <v>1043091.531</v>
      </c>
      <c r="Q7" s="3">
        <v>632348.51060000004</v>
      </c>
      <c r="R7" s="3">
        <v>39397.621359999997</v>
      </c>
      <c r="S7" s="3">
        <v>44023.493269999999</v>
      </c>
      <c r="T7" s="3">
        <v>663218.48829999997</v>
      </c>
      <c r="U7" s="3">
        <v>12854314.82</v>
      </c>
      <c r="V7" s="3">
        <v>0</v>
      </c>
      <c r="W7" s="3">
        <v>13517533.310000001</v>
      </c>
      <c r="X7" s="5">
        <v>15.73</v>
      </c>
      <c r="Y7" s="5">
        <v>0.33</v>
      </c>
      <c r="Z7" s="5">
        <v>0.65</v>
      </c>
      <c r="AA7" s="68">
        <v>5.3104819461354804</v>
      </c>
      <c r="AB7" s="69">
        <v>7.6554065690000002</v>
      </c>
      <c r="AC7" s="70">
        <v>9.6278138179999999</v>
      </c>
      <c r="AD7" s="71">
        <v>8.2968905050000004</v>
      </c>
      <c r="AE7" s="2">
        <v>208649022.80000001</v>
      </c>
    </row>
    <row r="8" spans="1:31" x14ac:dyDescent="0.25">
      <c r="A8" s="1" t="s">
        <v>17</v>
      </c>
      <c r="B8" s="12">
        <v>7</v>
      </c>
      <c r="C8" s="3">
        <v>176</v>
      </c>
      <c r="D8" s="3">
        <v>26341106</v>
      </c>
      <c r="E8" s="2">
        <v>25656974</v>
      </c>
      <c r="F8" s="3">
        <v>16652577.17</v>
      </c>
      <c r="G8" s="3">
        <v>1476583</v>
      </c>
      <c r="H8" s="3">
        <v>11556189</v>
      </c>
      <c r="I8" s="3">
        <v>16736899.27</v>
      </c>
      <c r="J8" s="3">
        <v>1278.009098</v>
      </c>
      <c r="K8" s="2">
        <v>36063.4541727451</v>
      </c>
      <c r="L8" s="3">
        <v>343.64583119999998</v>
      </c>
      <c r="M8" s="3">
        <v>862.98895930000003</v>
      </c>
      <c r="N8" s="3">
        <f t="shared" si="0"/>
        <v>21100674.692684099</v>
      </c>
      <c r="O8" s="3">
        <f t="shared" si="1"/>
        <v>18152869.313851401</v>
      </c>
      <c r="P8" s="3">
        <v>388617.86790000001</v>
      </c>
      <c r="Q8" s="3">
        <v>250167.7444</v>
      </c>
      <c r="R8" s="3">
        <v>15431.92835</v>
      </c>
      <c r="S8" s="3">
        <v>17182.291560000001</v>
      </c>
      <c r="T8" s="3">
        <v>281800.50780000002</v>
      </c>
      <c r="U8" s="3">
        <v>5084600.784</v>
      </c>
      <c r="V8" s="3">
        <v>0</v>
      </c>
      <c r="W8" s="3">
        <v>5366401.2920000004</v>
      </c>
      <c r="X8" s="5">
        <v>15.89</v>
      </c>
      <c r="Y8" s="5">
        <v>0.35</v>
      </c>
      <c r="Z8" s="5">
        <v>0.66</v>
      </c>
      <c r="AA8" s="68">
        <v>2.4942844322749602</v>
      </c>
      <c r="AB8" s="69">
        <v>6.4701880730000001</v>
      </c>
      <c r="AC8" s="70">
        <v>8.1046024620000008</v>
      </c>
      <c r="AD8" s="71">
        <v>7.0028981139999997</v>
      </c>
      <c r="AE8" s="2">
        <v>208649022.80000001</v>
      </c>
    </row>
    <row r="9" spans="1:31" x14ac:dyDescent="0.25">
      <c r="A9" s="1" t="s">
        <v>17</v>
      </c>
      <c r="B9" s="12">
        <v>8</v>
      </c>
      <c r="C9" s="3">
        <v>68</v>
      </c>
      <c r="D9" s="3">
        <v>12365491</v>
      </c>
      <c r="E9" s="2">
        <v>12353871</v>
      </c>
      <c r="F9" s="3">
        <v>5342360.5959999999</v>
      </c>
      <c r="G9" s="3">
        <v>461689</v>
      </c>
      <c r="H9" s="3">
        <v>4181374</v>
      </c>
      <c r="I9" s="3">
        <v>7869423.6150000002</v>
      </c>
      <c r="J9" s="3">
        <v>486.03196530000002</v>
      </c>
      <c r="K9" s="2">
        <v>16438.4695561509</v>
      </c>
      <c r="L9" s="3">
        <v>155.94950700000001</v>
      </c>
      <c r="M9" s="3">
        <v>400.60682229999998</v>
      </c>
      <c r="N9" s="3">
        <f t="shared" si="0"/>
        <v>9551729.6401087008</v>
      </c>
      <c r="O9" s="3">
        <f t="shared" si="1"/>
        <v>8430131.9544904009</v>
      </c>
      <c r="P9" s="3">
        <v>175428.50589999999</v>
      </c>
      <c r="Q9" s="3">
        <v>114814.3132</v>
      </c>
      <c r="R9" s="3">
        <v>7063.3250639999997</v>
      </c>
      <c r="S9" s="3">
        <v>7797.4753520000004</v>
      </c>
      <c r="T9" s="3">
        <v>190416.99710000001</v>
      </c>
      <c r="U9" s="3">
        <v>2331068.3119999999</v>
      </c>
      <c r="V9" s="3">
        <v>0</v>
      </c>
      <c r="W9" s="3">
        <v>2521485.3089999999</v>
      </c>
      <c r="X9" s="5">
        <v>16.86</v>
      </c>
      <c r="Y9" s="5">
        <v>0.61</v>
      </c>
      <c r="Z9" s="5">
        <v>0.83</v>
      </c>
      <c r="AA9" s="68">
        <v>0.96679372210179304</v>
      </c>
      <c r="AB9" s="69">
        <v>7.9357559689999997</v>
      </c>
      <c r="AC9" s="70">
        <v>9.5681281679999994</v>
      </c>
      <c r="AD9" s="71">
        <v>8.4831797279999996</v>
      </c>
      <c r="AE9" s="2">
        <v>208649022.80000001</v>
      </c>
    </row>
    <row r="10" spans="1:31" x14ac:dyDescent="0.25">
      <c r="A10" s="1" t="s">
        <v>15</v>
      </c>
      <c r="B10" s="12">
        <v>1</v>
      </c>
      <c r="C10" s="3">
        <v>765</v>
      </c>
      <c r="D10" s="3">
        <v>3225458</v>
      </c>
      <c r="E10" s="2">
        <v>2139651</v>
      </c>
      <c r="F10" s="3">
        <v>16162154.279999999</v>
      </c>
      <c r="G10" s="3">
        <v>5443769</v>
      </c>
      <c r="H10" s="3">
        <v>1415369.52488619</v>
      </c>
      <c r="I10" s="3">
        <v>2658718.9879999999</v>
      </c>
      <c r="J10" s="3">
        <v>266.25943430000001</v>
      </c>
      <c r="K10" s="2">
        <v>3217.2486568468698</v>
      </c>
      <c r="L10" s="3">
        <v>43.198665460000001</v>
      </c>
      <c r="M10" s="3">
        <v>126.8131064</v>
      </c>
      <c r="N10" s="3">
        <f t="shared" si="0"/>
        <v>3550508.4694227199</v>
      </c>
      <c r="O10" s="3">
        <f t="shared" si="1"/>
        <v>2937222.7512136996</v>
      </c>
      <c r="P10" s="3">
        <v>47279.746370000001</v>
      </c>
      <c r="Q10" s="3">
        <v>23034.329659999999</v>
      </c>
      <c r="R10" s="3">
        <v>2097.5790820000002</v>
      </c>
      <c r="S10" s="3">
        <v>1943.675107</v>
      </c>
      <c r="T10" s="3">
        <v>392211.59159999999</v>
      </c>
      <c r="U10" s="3">
        <v>448691.44650000002</v>
      </c>
      <c r="V10" s="3">
        <v>82.172274659999999</v>
      </c>
      <c r="W10" s="3">
        <v>842170.51639999996</v>
      </c>
      <c r="X10" s="5">
        <v>9.92</v>
      </c>
      <c r="Y10" s="5">
        <v>0.63</v>
      </c>
      <c r="Z10" s="5">
        <v>0.82</v>
      </c>
      <c r="AA10" s="68">
        <v>8.1487651985974699E-2</v>
      </c>
      <c r="AB10" s="69">
        <v>22.18375056</v>
      </c>
      <c r="AC10" s="70">
        <v>29.001626380000001</v>
      </c>
      <c r="AD10" s="71">
        <v>24.33252963</v>
      </c>
      <c r="AE10" s="2">
        <v>173379251.90000001</v>
      </c>
    </row>
    <row r="11" spans="1:31" x14ac:dyDescent="0.25">
      <c r="A11" s="1" t="s">
        <v>15</v>
      </c>
      <c r="B11" s="12">
        <v>2</v>
      </c>
      <c r="C11" s="3">
        <v>2060</v>
      </c>
      <c r="D11" s="3">
        <v>55622789</v>
      </c>
      <c r="E11" s="2">
        <v>35124703</v>
      </c>
      <c r="F11" s="3">
        <v>84274304.939999998</v>
      </c>
      <c r="G11" s="3">
        <v>17417863</v>
      </c>
      <c r="H11" s="3">
        <v>12226335.756641001</v>
      </c>
      <c r="I11" s="3">
        <v>19682329</v>
      </c>
      <c r="J11" s="3">
        <v>1392.824355</v>
      </c>
      <c r="K11" s="2">
        <v>39204.1526243892</v>
      </c>
      <c r="L11" s="3">
        <v>365.84522829999997</v>
      </c>
      <c r="M11" s="3">
        <v>995.04399060000003</v>
      </c>
      <c r="N11" s="3">
        <f t="shared" si="0"/>
        <v>24453275.505721003</v>
      </c>
      <c r="O11" s="3">
        <f t="shared" si="1"/>
        <v>21241540.159406301</v>
      </c>
      <c r="P11" s="3">
        <v>449145.80440000002</v>
      </c>
      <c r="Q11" s="3">
        <v>279043.76459999999</v>
      </c>
      <c r="R11" s="3">
        <v>17082.818790000001</v>
      </c>
      <c r="S11" s="3">
        <v>18292.261409999999</v>
      </c>
      <c r="T11" s="3">
        <v>643959.52789999999</v>
      </c>
      <c r="U11" s="3">
        <v>5657609.1040000003</v>
      </c>
      <c r="V11" s="3">
        <v>0</v>
      </c>
      <c r="W11" s="3">
        <v>6301568.6320000002</v>
      </c>
      <c r="X11" s="5">
        <v>11.36</v>
      </c>
      <c r="Y11" s="5">
        <v>0.61</v>
      </c>
      <c r="Z11" s="5">
        <v>0.82</v>
      </c>
      <c r="AA11" s="68">
        <v>2.3476531325865002</v>
      </c>
      <c r="AB11" s="69">
        <v>7.7501504189999997</v>
      </c>
      <c r="AC11" s="70">
        <v>9.4220387320000007</v>
      </c>
      <c r="AD11" s="71">
        <v>8.3058654579999995</v>
      </c>
      <c r="AE11" s="2">
        <v>173379251.90000001</v>
      </c>
    </row>
    <row r="12" spans="1:31" x14ac:dyDescent="0.25">
      <c r="A12" s="1" t="s">
        <v>15</v>
      </c>
      <c r="B12" s="12">
        <v>3</v>
      </c>
      <c r="C12" s="3">
        <v>3278</v>
      </c>
      <c r="D12" s="3">
        <v>163292884</v>
      </c>
      <c r="E12" s="2">
        <v>96588630</v>
      </c>
      <c r="F12" s="3">
        <v>150167484</v>
      </c>
      <c r="G12" s="3">
        <v>27614290</v>
      </c>
      <c r="H12" s="3">
        <v>27142573</v>
      </c>
      <c r="I12" s="3">
        <v>43578729.869999997</v>
      </c>
      <c r="J12" s="3">
        <v>3054.3290160000001</v>
      </c>
      <c r="K12" s="2">
        <v>91221.604070956804</v>
      </c>
      <c r="L12" s="3">
        <v>819.6736032</v>
      </c>
      <c r="M12" s="3">
        <v>2221.514459</v>
      </c>
      <c r="N12" s="3">
        <f t="shared" si="0"/>
        <v>54053616.899281397</v>
      </c>
      <c r="O12" s="3">
        <f t="shared" si="1"/>
        <v>47010129.133261994</v>
      </c>
      <c r="P12" s="3">
        <v>1058301.145</v>
      </c>
      <c r="Q12" s="3">
        <v>653262.76780000003</v>
      </c>
      <c r="R12" s="3">
        <v>37876.264470000002</v>
      </c>
      <c r="S12" s="3">
        <v>40983.680160000004</v>
      </c>
      <c r="T12" s="3">
        <v>694741.25399999996</v>
      </c>
      <c r="U12" s="3">
        <v>13279187.35</v>
      </c>
      <c r="V12" s="3">
        <v>0</v>
      </c>
      <c r="W12" s="3">
        <v>13973928.6</v>
      </c>
      <c r="X12" s="5">
        <v>11.56</v>
      </c>
      <c r="Y12" s="5">
        <v>0.56000000000000005</v>
      </c>
      <c r="Z12" s="5">
        <v>0.81</v>
      </c>
      <c r="AA12" s="68">
        <v>7.5542128680412102</v>
      </c>
      <c r="AB12" s="69">
        <v>5.3178161949999998</v>
      </c>
      <c r="AC12" s="70">
        <v>6.4676886339999999</v>
      </c>
      <c r="AD12" s="71">
        <v>5.7004014439999997</v>
      </c>
      <c r="AE12" s="2">
        <v>173379251.90000001</v>
      </c>
    </row>
    <row r="13" spans="1:31" x14ac:dyDescent="0.25">
      <c r="A13" s="1" t="s">
        <v>15</v>
      </c>
      <c r="B13" s="12">
        <v>4</v>
      </c>
      <c r="C13" s="3">
        <v>2921</v>
      </c>
      <c r="D13" s="3">
        <v>224768912</v>
      </c>
      <c r="E13" s="2">
        <v>122355468</v>
      </c>
      <c r="F13" s="3">
        <v>155648081.90000001</v>
      </c>
      <c r="G13" s="3">
        <v>23671501</v>
      </c>
      <c r="H13" s="3">
        <v>29310473.573279399</v>
      </c>
      <c r="I13" s="3">
        <v>53102931.25</v>
      </c>
      <c r="J13" s="3">
        <v>3853.2235529999998</v>
      </c>
      <c r="K13" s="2">
        <v>110153.733607366</v>
      </c>
      <c r="L13" s="3">
        <v>978.85019539999996</v>
      </c>
      <c r="M13" s="3">
        <v>2701.9942369999999</v>
      </c>
      <c r="N13" s="3">
        <f t="shared" si="0"/>
        <v>66284600.168161795</v>
      </c>
      <c r="O13" s="3">
        <f t="shared" si="1"/>
        <v>57400497.985211007</v>
      </c>
      <c r="P13" s="3">
        <v>1263187.8959999999</v>
      </c>
      <c r="Q13" s="3">
        <v>793962.99320000003</v>
      </c>
      <c r="R13" s="3">
        <v>45690.361879999997</v>
      </c>
      <c r="S13" s="3">
        <v>48942.509769999997</v>
      </c>
      <c r="T13" s="3">
        <v>889083.41040000005</v>
      </c>
      <c r="U13" s="3">
        <v>16137613.949999999</v>
      </c>
      <c r="V13" s="3">
        <v>0</v>
      </c>
      <c r="W13" s="3">
        <v>17026697.359999999</v>
      </c>
      <c r="X13" s="5">
        <v>11.56</v>
      </c>
      <c r="Y13" s="5">
        <v>0.53</v>
      </c>
      <c r="Z13" s="5">
        <v>0.8</v>
      </c>
      <c r="AA13" s="68">
        <v>12.126602508298401</v>
      </c>
      <c r="AB13" s="69">
        <v>4.0033768429999999</v>
      </c>
      <c r="AC13" s="70">
        <v>4.9147978999999999</v>
      </c>
      <c r="AD13" s="71">
        <v>4.3042361810000003</v>
      </c>
      <c r="AE13" s="2">
        <v>173379251.90000001</v>
      </c>
    </row>
    <row r="14" spans="1:31" x14ac:dyDescent="0.25">
      <c r="A14" s="1" t="s">
        <v>15</v>
      </c>
      <c r="B14" s="12">
        <v>5</v>
      </c>
      <c r="C14" s="3">
        <v>1212</v>
      </c>
      <c r="D14" s="3">
        <v>205200772</v>
      </c>
      <c r="E14" s="2">
        <v>106462141</v>
      </c>
      <c r="F14" s="3">
        <v>75009764.379999995</v>
      </c>
      <c r="G14" s="3">
        <v>10116911</v>
      </c>
      <c r="H14" s="3">
        <v>20415467</v>
      </c>
      <c r="I14" s="3">
        <v>36394685.670000002</v>
      </c>
      <c r="J14" s="3">
        <v>2541.2206890000002</v>
      </c>
      <c r="K14" s="2">
        <v>79560.9861637828</v>
      </c>
      <c r="L14" s="3">
        <v>704.3897005</v>
      </c>
      <c r="M14" s="3">
        <v>1863.929151</v>
      </c>
      <c r="N14" s="3">
        <f t="shared" si="0"/>
        <v>45115983.457875006</v>
      </c>
      <c r="O14" s="3">
        <f t="shared" si="1"/>
        <v>39254844.9196105</v>
      </c>
      <c r="P14" s="3">
        <v>948283.59120000002</v>
      </c>
      <c r="Q14" s="3">
        <v>564312.89229999995</v>
      </c>
      <c r="R14" s="3">
        <v>32181.332160000002</v>
      </c>
      <c r="S14" s="3">
        <v>35219.48502</v>
      </c>
      <c r="T14" s="3">
        <v>194521.44620000001</v>
      </c>
      <c r="U14" s="3">
        <v>11487170.810000001</v>
      </c>
      <c r="V14" s="3">
        <v>0</v>
      </c>
      <c r="W14" s="3">
        <v>11681692.26</v>
      </c>
      <c r="X14" s="5">
        <v>11.07</v>
      </c>
      <c r="Y14" s="5">
        <v>0.47</v>
      </c>
      <c r="Z14" s="5">
        <v>0.76</v>
      </c>
      <c r="AA14" s="68">
        <v>12.7458571812712</v>
      </c>
      <c r="AB14" s="69">
        <v>2.7540487659999999</v>
      </c>
      <c r="AC14" s="70">
        <v>3.386561323</v>
      </c>
      <c r="AD14" s="71">
        <v>2.9627520540000001</v>
      </c>
      <c r="AE14" s="2">
        <v>173379251.90000001</v>
      </c>
    </row>
    <row r="15" spans="1:31" x14ac:dyDescent="0.25">
      <c r="A15" s="1" t="s">
        <v>15</v>
      </c>
      <c r="B15" s="12">
        <v>6</v>
      </c>
      <c r="C15" s="3">
        <v>414</v>
      </c>
      <c r="D15" s="3">
        <v>103381482</v>
      </c>
      <c r="E15" s="2">
        <v>53369474</v>
      </c>
      <c r="F15" s="3">
        <v>28255382.640000001</v>
      </c>
      <c r="G15" s="3">
        <v>3448706</v>
      </c>
      <c r="H15" s="3">
        <v>8469785</v>
      </c>
      <c r="I15" s="3">
        <v>17961857.149999999</v>
      </c>
      <c r="J15" s="3">
        <v>1162.603963</v>
      </c>
      <c r="K15" s="2">
        <v>39873.5631532681</v>
      </c>
      <c r="L15" s="3">
        <v>349.22004829999997</v>
      </c>
      <c r="M15" s="3">
        <v>919.89596949999998</v>
      </c>
      <c r="N15" s="3">
        <f t="shared" si="0"/>
        <v>21973183.610263098</v>
      </c>
      <c r="O15" s="3">
        <f t="shared" si="1"/>
        <v>19291060.2168185</v>
      </c>
      <c r="P15" s="3">
        <v>470643.65120000002</v>
      </c>
      <c r="Q15" s="3">
        <v>282320.71669999999</v>
      </c>
      <c r="R15" s="3">
        <v>15883.808499999999</v>
      </c>
      <c r="S15" s="3">
        <v>17461.002410000001</v>
      </c>
      <c r="T15" s="3">
        <v>17504.75561</v>
      </c>
      <c r="U15" s="3">
        <v>5750076.0769999996</v>
      </c>
      <c r="V15" s="3">
        <v>0</v>
      </c>
      <c r="W15" s="3">
        <v>5767580.8320000004</v>
      </c>
      <c r="X15" s="5">
        <v>11.82</v>
      </c>
      <c r="Y15" s="5">
        <v>0.55000000000000004</v>
      </c>
      <c r="Z15" s="5">
        <v>0.81</v>
      </c>
      <c r="AA15" s="68">
        <v>7.2099369929607899</v>
      </c>
      <c r="AB15" s="69">
        <v>2.4384670740000001</v>
      </c>
      <c r="AC15" s="70">
        <v>2.9653652089999998</v>
      </c>
      <c r="AD15" s="71">
        <v>2.6139279790000001</v>
      </c>
      <c r="AE15" s="2">
        <v>173379251.90000001</v>
      </c>
    </row>
    <row r="16" spans="1:31" x14ac:dyDescent="0.25">
      <c r="A16" s="1" t="s">
        <v>29</v>
      </c>
      <c r="B16" s="12">
        <v>1</v>
      </c>
      <c r="C16" s="3">
        <v>2459</v>
      </c>
      <c r="D16" s="3">
        <v>5105532.6550000003</v>
      </c>
      <c r="E16" s="2">
        <v>3250382</v>
      </c>
      <c r="F16" s="3">
        <v>26728932.670000002</v>
      </c>
      <c r="G16" s="3">
        <v>13786929</v>
      </c>
      <c r="H16" s="3">
        <v>2972458.79424637</v>
      </c>
      <c r="I16" s="3">
        <v>10705202.18</v>
      </c>
      <c r="J16" s="3">
        <v>969.04966760000002</v>
      </c>
      <c r="K16" s="2">
        <v>8620.3674383361995</v>
      </c>
      <c r="L16" s="3">
        <v>90.589892699999993</v>
      </c>
      <c r="M16" s="3">
        <v>503.50237149999998</v>
      </c>
      <c r="N16" s="3">
        <f t="shared" si="0"/>
        <v>13958195.773957899</v>
      </c>
      <c r="O16" s="3">
        <f t="shared" si="1"/>
        <v>11729655.334864501</v>
      </c>
      <c r="P16" s="3">
        <v>119294.64109999999</v>
      </c>
      <c r="Q16" s="3">
        <v>77749.47782</v>
      </c>
      <c r="R16" s="3">
        <v>5598.8218070000003</v>
      </c>
      <c r="S16" s="3">
        <v>4529.494635</v>
      </c>
      <c r="T16" s="3">
        <v>1894669.1810000001</v>
      </c>
      <c r="U16" s="3">
        <v>1482864.656</v>
      </c>
      <c r="V16" s="3">
        <v>0</v>
      </c>
      <c r="W16" s="3">
        <v>3381643.3939999999</v>
      </c>
      <c r="X16" s="5">
        <v>9.98</v>
      </c>
      <c r="Y16" s="5">
        <v>0.62</v>
      </c>
      <c r="Z16" s="5">
        <v>0.83</v>
      </c>
      <c r="AA16" s="68">
        <v>8.2156920380606999E-2</v>
      </c>
      <c r="AB16" s="69">
        <v>32.771643920000002</v>
      </c>
      <c r="AC16" s="70">
        <v>43.745136520000003</v>
      </c>
      <c r="AD16" s="71">
        <v>36.203620639999997</v>
      </c>
      <c r="AE16" s="2">
        <v>125128448</v>
      </c>
    </row>
    <row r="17" spans="1:31" x14ac:dyDescent="0.25">
      <c r="A17" s="1" t="s">
        <v>29</v>
      </c>
      <c r="B17" s="12">
        <v>2</v>
      </c>
      <c r="C17" s="3">
        <v>678</v>
      </c>
      <c r="D17" s="3">
        <v>4511308</v>
      </c>
      <c r="E17" s="2">
        <v>3109518</v>
      </c>
      <c r="F17" s="3">
        <v>14341815.710000001</v>
      </c>
      <c r="G17" s="3">
        <v>5522367</v>
      </c>
      <c r="H17" s="3">
        <v>1840988.9130434799</v>
      </c>
      <c r="I17" s="3">
        <v>4941156.9910000004</v>
      </c>
      <c r="J17" s="3">
        <v>496.65388739999997</v>
      </c>
      <c r="K17" s="2">
        <v>5182.2105441242602</v>
      </c>
      <c r="L17" s="3">
        <v>49.773767499999998</v>
      </c>
      <c r="M17" s="3">
        <v>237.76129180000001</v>
      </c>
      <c r="N17" s="3">
        <f t="shared" si="0"/>
        <v>6602746.1552702002</v>
      </c>
      <c r="O17" s="3">
        <f t="shared" si="1"/>
        <v>5460242.6988039007</v>
      </c>
      <c r="P17" s="3">
        <v>61658.66444</v>
      </c>
      <c r="Q17" s="3">
        <v>45929.237699999998</v>
      </c>
      <c r="R17" s="3">
        <v>2927.0555469999999</v>
      </c>
      <c r="S17" s="3">
        <v>2488.6883750000002</v>
      </c>
      <c r="T17" s="3">
        <v>667490.14060000004</v>
      </c>
      <c r="U17" s="3">
        <v>899545.15110000002</v>
      </c>
      <c r="V17" s="3">
        <v>0</v>
      </c>
      <c r="W17" s="3">
        <v>1567035.2919999999</v>
      </c>
      <c r="X17" s="5">
        <v>10.08</v>
      </c>
      <c r="Y17" s="5">
        <v>0.59</v>
      </c>
      <c r="Z17" s="5">
        <v>0.8</v>
      </c>
      <c r="AA17" s="68">
        <v>9.5254665010470405E-2</v>
      </c>
      <c r="AB17" s="69">
        <v>22.581469999999999</v>
      </c>
      <c r="AC17" s="70">
        <v>30.634865850000001</v>
      </c>
      <c r="AD17" s="71">
        <v>25.086141770000001</v>
      </c>
      <c r="AE17" s="2">
        <v>125128448</v>
      </c>
    </row>
    <row r="18" spans="1:31" x14ac:dyDescent="0.25">
      <c r="A18" s="1" t="s">
        <v>29</v>
      </c>
      <c r="B18" s="12">
        <v>3</v>
      </c>
      <c r="C18" s="3">
        <v>195</v>
      </c>
      <c r="D18" s="3">
        <v>2865160</v>
      </c>
      <c r="E18" s="2">
        <v>1941854</v>
      </c>
      <c r="F18" s="3">
        <v>4779179.2520000003</v>
      </c>
      <c r="G18" s="3">
        <v>1621714</v>
      </c>
      <c r="H18" s="3">
        <v>878894</v>
      </c>
      <c r="I18" s="3">
        <v>2355818.0109999999</v>
      </c>
      <c r="J18" s="3">
        <v>255.2032882</v>
      </c>
      <c r="K18" s="2">
        <v>3487.7865525555098</v>
      </c>
      <c r="L18" s="3">
        <v>24.45772315</v>
      </c>
      <c r="M18" s="3">
        <v>119.1546845</v>
      </c>
      <c r="N18" s="3">
        <f t="shared" si="0"/>
        <v>3208665.1931272997</v>
      </c>
      <c r="O18" s="3">
        <f t="shared" si="1"/>
        <v>2621620.5094397496</v>
      </c>
      <c r="P18" s="3">
        <v>30414.199939999999</v>
      </c>
      <c r="Q18" s="3">
        <v>33302.028440000002</v>
      </c>
      <c r="R18" s="3">
        <v>1412.703996</v>
      </c>
      <c r="S18" s="3">
        <v>1222.8861569999999</v>
      </c>
      <c r="T18" s="3">
        <v>79108.863060000003</v>
      </c>
      <c r="U18" s="3">
        <v>675078.67579999997</v>
      </c>
      <c r="V18" s="3">
        <v>0</v>
      </c>
      <c r="W18" s="3">
        <v>754187.53879999998</v>
      </c>
      <c r="X18" s="5">
        <v>10.26</v>
      </c>
      <c r="Y18" s="5">
        <v>0.56999999999999995</v>
      </c>
      <c r="Z18" s="5">
        <v>0.8</v>
      </c>
      <c r="AA18" s="68">
        <v>7.0993411724998498E-2</v>
      </c>
      <c r="AB18" s="69">
        <v>14.49789723</v>
      </c>
      <c r="AC18" s="70">
        <v>19.428983540000001</v>
      </c>
      <c r="AD18" s="71">
        <v>16.04304977</v>
      </c>
      <c r="AE18" s="2">
        <v>125128448</v>
      </c>
    </row>
    <row r="19" spans="1:31" x14ac:dyDescent="0.25">
      <c r="A19" s="1" t="s">
        <v>29</v>
      </c>
      <c r="B19" s="12">
        <v>4</v>
      </c>
      <c r="C19" s="3">
        <v>602</v>
      </c>
      <c r="D19" s="3">
        <v>26325362</v>
      </c>
      <c r="E19" s="2">
        <v>16232939</v>
      </c>
      <c r="F19" s="3">
        <v>24754690.5</v>
      </c>
      <c r="G19" s="3">
        <v>5160678</v>
      </c>
      <c r="H19" s="3">
        <v>5215582</v>
      </c>
      <c r="I19" s="3">
        <v>12106450.529999999</v>
      </c>
      <c r="J19" s="3">
        <v>1039.7043020000001</v>
      </c>
      <c r="K19" s="2">
        <v>20888.6656728138</v>
      </c>
      <c r="L19" s="3">
        <v>169.4141022</v>
      </c>
      <c r="M19" s="3">
        <v>614.02588209999999</v>
      </c>
      <c r="N19" s="3">
        <f t="shared" si="0"/>
        <v>15623155.591685299</v>
      </c>
      <c r="O19" s="3">
        <f t="shared" si="1"/>
        <v>13229399.467220798</v>
      </c>
      <c r="P19" s="3">
        <v>224647.45819999999</v>
      </c>
      <c r="Q19" s="3">
        <v>174331.61199999999</v>
      </c>
      <c r="R19" s="3">
        <v>8565.4814439999991</v>
      </c>
      <c r="S19" s="3">
        <v>8470.7051100000008</v>
      </c>
      <c r="T19" s="3">
        <v>339702.14039999997</v>
      </c>
      <c r="U19" s="3">
        <v>3538010.747</v>
      </c>
      <c r="V19" s="3">
        <v>0</v>
      </c>
      <c r="W19" s="3">
        <v>3877712.8870000001</v>
      </c>
      <c r="X19" s="5">
        <v>11.89</v>
      </c>
      <c r="Y19" s="5">
        <v>0.56999999999999995</v>
      </c>
      <c r="Z19" s="5">
        <v>0.81</v>
      </c>
      <c r="AA19" s="68">
        <v>1.1110812343326799</v>
      </c>
      <c r="AB19" s="69">
        <v>7.2955807850000003</v>
      </c>
      <c r="AC19" s="70">
        <v>9.0830248299999994</v>
      </c>
      <c r="AD19" s="71">
        <v>7.8790066750000003</v>
      </c>
      <c r="AE19" s="2">
        <v>125128448</v>
      </c>
    </row>
    <row r="20" spans="1:31" x14ac:dyDescent="0.25">
      <c r="A20" s="1" t="s">
        <v>29</v>
      </c>
      <c r="B20" s="12">
        <v>5</v>
      </c>
      <c r="C20" s="3">
        <v>380</v>
      </c>
      <c r="D20" s="3">
        <v>27609173</v>
      </c>
      <c r="E20" s="2">
        <v>15793361</v>
      </c>
      <c r="F20" s="3">
        <v>19455929.059999999</v>
      </c>
      <c r="G20" s="3">
        <v>3250290</v>
      </c>
      <c r="H20" s="3">
        <v>4598547.8704663198</v>
      </c>
      <c r="I20" s="3">
        <v>9866212.0299999993</v>
      </c>
      <c r="J20" s="3">
        <v>766.45844169999998</v>
      </c>
      <c r="K20" s="2">
        <v>18091.795344963801</v>
      </c>
      <c r="L20" s="3">
        <v>158.40637720000001</v>
      </c>
      <c r="M20" s="3">
        <v>498.91957439999999</v>
      </c>
      <c r="N20" s="3">
        <f t="shared" si="0"/>
        <v>12474472.059599999</v>
      </c>
      <c r="O20" s="3">
        <f t="shared" si="1"/>
        <v>10708662.820131198</v>
      </c>
      <c r="P20" s="3">
        <v>205491.3314</v>
      </c>
      <c r="Q20" s="3">
        <v>139545.40280000001</v>
      </c>
      <c r="R20" s="3">
        <v>7647.0960869999999</v>
      </c>
      <c r="S20" s="3">
        <v>7920.3188620000001</v>
      </c>
      <c r="T20" s="3">
        <v>329010.60729999997</v>
      </c>
      <c r="U20" s="3">
        <v>2829609.5129999998</v>
      </c>
      <c r="V20" s="3">
        <v>0</v>
      </c>
      <c r="W20" s="3">
        <v>3158620.12</v>
      </c>
      <c r="X20" s="5">
        <v>12.11</v>
      </c>
      <c r="Y20" s="5">
        <v>0.56000000000000005</v>
      </c>
      <c r="Z20" s="5">
        <v>0.81</v>
      </c>
      <c r="AA20" s="68">
        <v>1.4185044704273599</v>
      </c>
      <c r="AB20" s="69">
        <v>5.5545363830000003</v>
      </c>
      <c r="AC20" s="70">
        <v>6.8697296010000004</v>
      </c>
      <c r="AD20" s="71">
        <v>5.9859839790000002</v>
      </c>
      <c r="AE20" s="2">
        <v>125128448</v>
      </c>
    </row>
    <row r="21" spans="1:31" x14ac:dyDescent="0.25">
      <c r="A21" s="1" t="s">
        <v>29</v>
      </c>
      <c r="B21" s="12">
        <v>6</v>
      </c>
      <c r="C21" s="3">
        <v>917</v>
      </c>
      <c r="D21" s="3">
        <v>99250530</v>
      </c>
      <c r="E21" s="2">
        <v>54631538</v>
      </c>
      <c r="F21" s="3">
        <v>42968839.619999997</v>
      </c>
      <c r="G21" s="3">
        <v>7784643</v>
      </c>
      <c r="H21" s="3">
        <v>12408746.709534399</v>
      </c>
      <c r="I21" s="3">
        <v>25632969.489999998</v>
      </c>
      <c r="J21" s="3">
        <v>2049.1496149999998</v>
      </c>
      <c r="K21" s="2">
        <v>44141.850163135001</v>
      </c>
      <c r="L21" s="3">
        <v>397.46066289999999</v>
      </c>
      <c r="M21" s="3">
        <v>1290.7201829999999</v>
      </c>
      <c r="N21" s="3">
        <f t="shared" si="0"/>
        <v>32591883.558615796</v>
      </c>
      <c r="O21" s="3">
        <f t="shared" si="1"/>
        <v>27871775.2746065</v>
      </c>
      <c r="P21" s="3">
        <v>494708.43520000001</v>
      </c>
      <c r="Q21" s="3">
        <v>346295.58039999998</v>
      </c>
      <c r="R21" s="3">
        <v>19429.2389</v>
      </c>
      <c r="S21" s="3">
        <v>19873.033149999999</v>
      </c>
      <c r="T21" s="3">
        <v>1189264.138</v>
      </c>
      <c r="U21" s="3">
        <v>7007125.4539999999</v>
      </c>
      <c r="V21" s="3">
        <v>0</v>
      </c>
      <c r="W21" s="3">
        <v>8196389.5930000003</v>
      </c>
      <c r="X21" s="5">
        <v>11.59</v>
      </c>
      <c r="Y21" s="5">
        <v>0.51</v>
      </c>
      <c r="Z21" s="5">
        <v>0.78</v>
      </c>
      <c r="AA21" s="68">
        <v>4.6846008280893097</v>
      </c>
      <c r="AB21" s="69">
        <v>4.1304069219999997</v>
      </c>
      <c r="AC21" s="70">
        <v>5.1113988739999998</v>
      </c>
      <c r="AD21" s="71">
        <v>4.4518645530000001</v>
      </c>
      <c r="AE21" s="2">
        <v>125128448</v>
      </c>
    </row>
    <row r="22" spans="1:31" x14ac:dyDescent="0.25">
      <c r="A22" s="1" t="s">
        <v>29</v>
      </c>
      <c r="B22" s="12">
        <v>7</v>
      </c>
      <c r="C22" s="3">
        <v>507</v>
      </c>
      <c r="D22" s="3">
        <v>78751148</v>
      </c>
      <c r="E22" s="2">
        <v>41577446</v>
      </c>
      <c r="F22" s="3">
        <v>28334836.699999999</v>
      </c>
      <c r="G22" s="3">
        <v>4343378</v>
      </c>
      <c r="H22" s="3">
        <v>9081423.203125</v>
      </c>
      <c r="I22" s="3">
        <v>19186977.469999999</v>
      </c>
      <c r="J22" s="3">
        <v>1565.022743</v>
      </c>
      <c r="K22" s="2">
        <v>35596.801019584498</v>
      </c>
      <c r="L22" s="3">
        <v>311.59085219999997</v>
      </c>
      <c r="M22" s="3">
        <v>973.2549391</v>
      </c>
      <c r="N22" s="3">
        <f t="shared" si="0"/>
        <v>24498755.466358297</v>
      </c>
      <c r="O22" s="3">
        <f t="shared" si="1"/>
        <v>20893317.681856796</v>
      </c>
      <c r="P22" s="3">
        <v>398489.34250000003</v>
      </c>
      <c r="Q22" s="3">
        <v>273130.21039999998</v>
      </c>
      <c r="R22" s="3">
        <v>15043.940490000001</v>
      </c>
      <c r="S22" s="3">
        <v>15579.54261</v>
      </c>
      <c r="T22" s="3">
        <v>603681.78540000005</v>
      </c>
      <c r="U22" s="3">
        <v>5540004.3899999997</v>
      </c>
      <c r="V22" s="3">
        <v>0</v>
      </c>
      <c r="W22" s="3">
        <v>6143686.176</v>
      </c>
      <c r="X22" s="5">
        <v>11.68</v>
      </c>
      <c r="Y22" s="5">
        <v>0.48</v>
      </c>
      <c r="Z22" s="5">
        <v>0.76</v>
      </c>
      <c r="AA22" s="68">
        <v>4.4281264023605704</v>
      </c>
      <c r="AB22" s="69">
        <v>3.54567751</v>
      </c>
      <c r="AC22" s="70">
        <v>4.4410334210000002</v>
      </c>
      <c r="AD22" s="71">
        <v>3.8368966599999998</v>
      </c>
      <c r="AE22" s="2">
        <v>125128448</v>
      </c>
    </row>
    <row r="23" spans="1:31" x14ac:dyDescent="0.25">
      <c r="A23" s="1" t="s">
        <v>29</v>
      </c>
      <c r="B23" s="12">
        <v>8</v>
      </c>
      <c r="C23" s="3">
        <v>657</v>
      </c>
      <c r="D23" s="3">
        <v>202369700</v>
      </c>
      <c r="E23" s="2">
        <v>105174250</v>
      </c>
      <c r="F23" s="3">
        <v>44546327.149999999</v>
      </c>
      <c r="G23" s="3">
        <v>5531683</v>
      </c>
      <c r="H23" s="3">
        <v>18086521</v>
      </c>
      <c r="I23" s="3">
        <v>40333661.25</v>
      </c>
      <c r="J23" s="3">
        <v>3090.4069009999998</v>
      </c>
      <c r="K23" s="2">
        <v>84183.052494499294</v>
      </c>
      <c r="L23" s="3">
        <v>708.69353060000003</v>
      </c>
      <c r="M23" s="3">
        <v>2067.5016850000002</v>
      </c>
      <c r="N23" s="3">
        <f t="shared" si="0"/>
        <v>50871497.254368201</v>
      </c>
      <c r="O23" s="3">
        <f t="shared" si="1"/>
        <v>43748860.301295005</v>
      </c>
      <c r="P23" s="3">
        <v>962118.74419999996</v>
      </c>
      <c r="Q23" s="3">
        <v>628583.21739999996</v>
      </c>
      <c r="R23" s="3">
        <v>33357.960619999998</v>
      </c>
      <c r="S23" s="3">
        <v>35434.676529999997</v>
      </c>
      <c r="T23" s="3">
        <v>149129.1856</v>
      </c>
      <c r="U23" s="3">
        <v>12798828.859999999</v>
      </c>
      <c r="V23" s="3">
        <v>0</v>
      </c>
      <c r="W23" s="3">
        <v>12947958.050000001</v>
      </c>
      <c r="X23" s="5">
        <v>12.39</v>
      </c>
      <c r="Y23" s="5">
        <v>0.52</v>
      </c>
      <c r="Z23" s="5">
        <v>0.79</v>
      </c>
      <c r="AA23" s="68">
        <v>13.7239663038962</v>
      </c>
      <c r="AB23" s="69">
        <v>2.6479747699999998</v>
      </c>
      <c r="AC23" s="70">
        <v>3.2937970640000001</v>
      </c>
      <c r="AD23" s="71">
        <v>2.8592656879999998</v>
      </c>
      <c r="AE23" s="2">
        <v>125128448</v>
      </c>
    </row>
    <row r="24" spans="1:31" x14ac:dyDescent="0.25">
      <c r="A24" s="1" t="s">
        <v>16</v>
      </c>
      <c r="B24" s="12">
        <v>1</v>
      </c>
      <c r="C24" s="2">
        <v>1054</v>
      </c>
      <c r="D24" s="2">
        <v>2638098</v>
      </c>
      <c r="E24" s="2">
        <v>1766597</v>
      </c>
      <c r="F24" s="2">
        <v>24884519.199999999</v>
      </c>
      <c r="G24" s="2">
        <v>7321929</v>
      </c>
      <c r="H24" s="2">
        <v>1612054.1280966101</v>
      </c>
      <c r="I24" s="2">
        <v>3567717.477</v>
      </c>
      <c r="J24" s="2">
        <v>358.03692139999998</v>
      </c>
      <c r="K24" s="2">
        <v>4795.8378864780898</v>
      </c>
      <c r="L24" s="2">
        <v>158.21065720000001</v>
      </c>
      <c r="M24" s="2">
        <v>173.72523760000001</v>
      </c>
      <c r="N24" s="3">
        <f t="shared" si="0"/>
        <v>4775033.3864647998</v>
      </c>
      <c r="O24" s="3">
        <f t="shared" si="1"/>
        <v>3945676.0934947999</v>
      </c>
      <c r="P24" s="2">
        <v>53729.983039999999</v>
      </c>
      <c r="Q24" s="2">
        <v>38131.981959999997</v>
      </c>
      <c r="R24" s="2">
        <v>2569.8889159999999</v>
      </c>
      <c r="S24" s="2">
        <v>2371.5329660000002</v>
      </c>
      <c r="T24" s="2">
        <v>365980.97859999997</v>
      </c>
      <c r="U24" s="2">
        <v>761327.08570000005</v>
      </c>
      <c r="V24" s="2">
        <v>2135.6704730000001</v>
      </c>
      <c r="W24" s="2">
        <v>1134903.513</v>
      </c>
      <c r="X24" s="11">
        <v>10.51</v>
      </c>
      <c r="Y24" s="11">
        <v>0.69</v>
      </c>
      <c r="Z24" s="11">
        <v>0.85</v>
      </c>
      <c r="AA24" s="68">
        <v>7.6130682059728103E-2</v>
      </c>
      <c r="AB24" s="68">
        <v>29.281343509999999</v>
      </c>
      <c r="AC24" s="71">
        <v>38.888634760000002</v>
      </c>
      <c r="AD24" s="71">
        <v>32.300522209999997</v>
      </c>
      <c r="AE24" s="2">
        <v>55997805.119999997</v>
      </c>
    </row>
    <row r="25" spans="1:31" x14ac:dyDescent="0.25">
      <c r="A25" s="1" t="s">
        <v>16</v>
      </c>
      <c r="B25" s="12">
        <v>2</v>
      </c>
      <c r="C25" s="2">
        <v>872</v>
      </c>
      <c r="D25" s="2">
        <v>6390741</v>
      </c>
      <c r="E25" s="2">
        <v>4245505</v>
      </c>
      <c r="F25" s="2">
        <v>31143566.559999999</v>
      </c>
      <c r="G25" s="2">
        <v>7417605</v>
      </c>
      <c r="H25" s="2">
        <v>2786769</v>
      </c>
      <c r="I25" s="2">
        <v>6708182.2120000003</v>
      </c>
      <c r="J25" s="2">
        <v>673.09153319999996</v>
      </c>
      <c r="K25" s="2">
        <v>9880.1422558498307</v>
      </c>
      <c r="L25" s="2">
        <v>92.494058050000007</v>
      </c>
      <c r="M25" s="2">
        <v>330.2532046</v>
      </c>
      <c r="N25" s="3">
        <f t="shared" si="0"/>
        <v>8964177.866549002</v>
      </c>
      <c r="O25" s="3">
        <f t="shared" si="1"/>
        <v>7414692.3983020503</v>
      </c>
      <c r="P25" s="2">
        <v>106006.66989999999</v>
      </c>
      <c r="Q25" s="2">
        <v>78222.066930000001</v>
      </c>
      <c r="R25" s="2">
        <v>4959.0530369999997</v>
      </c>
      <c r="S25" s="2">
        <v>4624.702902</v>
      </c>
      <c r="T25" s="2">
        <v>570455.11410000001</v>
      </c>
      <c r="U25" s="2">
        <v>1566892.459</v>
      </c>
      <c r="V25" s="2">
        <v>0</v>
      </c>
      <c r="W25" s="2">
        <v>2137347.5729999999</v>
      </c>
      <c r="X25" s="11">
        <v>10.86</v>
      </c>
      <c r="Y25" s="11">
        <v>0.64</v>
      </c>
      <c r="Z25" s="11">
        <v>0.83</v>
      </c>
      <c r="AA25" s="68">
        <v>0.23003208323124599</v>
      </c>
      <c r="AB25" s="68">
        <v>20.359090299999998</v>
      </c>
      <c r="AC25" s="71">
        <v>26.630063320000001</v>
      </c>
      <c r="AD25" s="71">
        <v>22.341060410000001</v>
      </c>
      <c r="AE25" s="2">
        <v>55997805.119999997</v>
      </c>
    </row>
    <row r="26" spans="1:31" x14ac:dyDescent="0.25">
      <c r="A26" s="1" t="s">
        <v>16</v>
      </c>
      <c r="B26" s="12">
        <v>3</v>
      </c>
      <c r="C26" s="2">
        <v>1031</v>
      </c>
      <c r="D26" s="2">
        <v>15652307</v>
      </c>
      <c r="E26" s="2">
        <v>9967356</v>
      </c>
      <c r="F26" s="2">
        <v>46449614.899999999</v>
      </c>
      <c r="G26" s="2">
        <v>8744761</v>
      </c>
      <c r="H26" s="2">
        <v>5297702</v>
      </c>
      <c r="I26" s="2">
        <v>11535376.189999999</v>
      </c>
      <c r="J26" s="2">
        <v>940.97447099999999</v>
      </c>
      <c r="K26" s="2">
        <v>20321.584115996098</v>
      </c>
      <c r="L26" s="2">
        <v>336.57131559999999</v>
      </c>
      <c r="M26" s="2">
        <v>576.93868080000004</v>
      </c>
      <c r="N26" s="3">
        <f t="shared" si="0"/>
        <v>14737462.910674399</v>
      </c>
      <c r="O26" s="3">
        <f t="shared" si="1"/>
        <v>12562595.2236684</v>
      </c>
      <c r="P26" s="2">
        <v>220706.6072</v>
      </c>
      <c r="Q26" s="2">
        <v>152353.003</v>
      </c>
      <c r="R26" s="2">
        <v>9283.7400770000004</v>
      </c>
      <c r="S26" s="2">
        <v>9415.3983210000006</v>
      </c>
      <c r="T26" s="2">
        <v>604442.83840000001</v>
      </c>
      <c r="U26" s="2">
        <v>3079625.4559999998</v>
      </c>
      <c r="V26" s="2">
        <v>2755.9212320000001</v>
      </c>
      <c r="W26" s="2">
        <v>3686824.216</v>
      </c>
      <c r="X26" s="11">
        <v>11.74</v>
      </c>
      <c r="Y26" s="11">
        <v>0.66</v>
      </c>
      <c r="Z26" s="11">
        <v>0.84</v>
      </c>
      <c r="AA26" s="68">
        <v>0.71922869091184005</v>
      </c>
      <c r="AB26" s="68">
        <v>13.175320340000001</v>
      </c>
      <c r="AC26" s="71">
        <v>16.41464268</v>
      </c>
      <c r="AD26" s="71">
        <v>14.231017680000001</v>
      </c>
      <c r="AE26" s="2">
        <v>55997805.119999997</v>
      </c>
    </row>
    <row r="27" spans="1:31" x14ac:dyDescent="0.25">
      <c r="A27" s="1" t="s">
        <v>16</v>
      </c>
      <c r="B27" s="12">
        <v>4</v>
      </c>
      <c r="C27" s="2">
        <v>1763</v>
      </c>
      <c r="D27" s="2">
        <v>75938430</v>
      </c>
      <c r="E27" s="2">
        <v>46445636</v>
      </c>
      <c r="F27" s="2">
        <v>89117941.329999998</v>
      </c>
      <c r="G27" s="2">
        <v>14667737</v>
      </c>
      <c r="H27" s="2">
        <v>15706359</v>
      </c>
      <c r="I27" s="2">
        <v>34186529.240000002</v>
      </c>
      <c r="J27" s="2">
        <v>2587.4982930000001</v>
      </c>
      <c r="K27" s="2">
        <v>63606.892419495001</v>
      </c>
      <c r="L27" s="2">
        <v>1000.693312</v>
      </c>
      <c r="M27" s="2">
        <v>1715.2795269999999</v>
      </c>
      <c r="N27" s="3">
        <f t="shared" si="0"/>
        <v>43034289.479367003</v>
      </c>
      <c r="O27" s="3">
        <f t="shared" si="1"/>
        <v>37051448.335546009</v>
      </c>
      <c r="P27" s="2">
        <v>738763.06539999996</v>
      </c>
      <c r="Q27" s="2">
        <v>462824.60220000002</v>
      </c>
      <c r="R27" s="2">
        <v>28742.740529999999</v>
      </c>
      <c r="S27" s="2">
        <v>29804.584009999999</v>
      </c>
      <c r="T27" s="2">
        <v>1559698.392</v>
      </c>
      <c r="U27" s="2">
        <v>9365690.5730000008</v>
      </c>
      <c r="V27" s="2">
        <v>7773.0007269999996</v>
      </c>
      <c r="W27" s="2">
        <v>10933161.970000001</v>
      </c>
      <c r="X27" s="11">
        <v>12.33</v>
      </c>
      <c r="Y27" s="11">
        <v>0.63</v>
      </c>
      <c r="Z27" s="11">
        <v>0.84</v>
      </c>
      <c r="AA27" s="68">
        <v>3.8344839079883002</v>
      </c>
      <c r="AB27" s="68">
        <v>7.4729596860000003</v>
      </c>
      <c r="AC27" s="71">
        <v>9.1049814100000006</v>
      </c>
      <c r="AD27" s="71">
        <v>8.0144898419999997</v>
      </c>
      <c r="AE27" s="2">
        <v>55997805.119999997</v>
      </c>
    </row>
    <row r="28" spans="1:31" x14ac:dyDescent="0.25">
      <c r="A28" s="1" t="s">
        <v>21</v>
      </c>
      <c r="B28" s="12">
        <v>1</v>
      </c>
      <c r="C28" s="2">
        <v>6779</v>
      </c>
      <c r="D28" s="2">
        <v>14185378.02</v>
      </c>
      <c r="E28" s="2">
        <v>10241196</v>
      </c>
      <c r="F28" s="2">
        <v>112067464.40000001</v>
      </c>
      <c r="G28" s="2">
        <v>38984714</v>
      </c>
      <c r="H28" s="2">
        <v>7717025.8419489097</v>
      </c>
      <c r="I28" s="2">
        <v>12431210.619999999</v>
      </c>
      <c r="J28" s="2">
        <v>1214.816245</v>
      </c>
      <c r="K28" s="2">
        <v>11430.685229516301</v>
      </c>
      <c r="L28" s="2">
        <v>430.2400437</v>
      </c>
      <c r="M28" s="2">
        <v>575.48428579999995</v>
      </c>
      <c r="N28" s="3">
        <f t="shared" si="0"/>
        <v>16515914.845742598</v>
      </c>
      <c r="O28" s="3">
        <f t="shared" si="1"/>
        <v>13706795.558760898</v>
      </c>
      <c r="P28" s="2">
        <v>204134.71830000001</v>
      </c>
      <c r="Q28" s="2">
        <v>73133.047550000003</v>
      </c>
      <c r="R28" s="2">
        <v>10487.623750000001</v>
      </c>
      <c r="S28" s="2">
        <v>9757.7563429999991</v>
      </c>
      <c r="T28" s="2">
        <v>2516762.1830000002</v>
      </c>
      <c r="U28" s="2">
        <v>1374643.7309999999</v>
      </c>
      <c r="V28" s="2">
        <v>4319.1524609999997</v>
      </c>
      <c r="W28" s="2">
        <v>3917193.2319999998</v>
      </c>
      <c r="X28" s="11">
        <v>9.2100000000000009</v>
      </c>
      <c r="Y28" s="11">
        <v>0.59</v>
      </c>
      <c r="Z28" s="11">
        <v>0.8</v>
      </c>
      <c r="AA28" s="68">
        <v>0.33526976736727898</v>
      </c>
      <c r="AB28" s="68">
        <v>24.824639810000001</v>
      </c>
      <c r="AC28" s="71">
        <v>32.514823249999999</v>
      </c>
      <c r="AD28" s="71">
        <v>27.241556060000001</v>
      </c>
      <c r="AE28" s="2">
        <v>51981505.280000001</v>
      </c>
    </row>
    <row r="29" spans="1:31" x14ac:dyDescent="0.25">
      <c r="A29" s="1" t="s">
        <v>21</v>
      </c>
      <c r="B29" s="12">
        <v>2</v>
      </c>
      <c r="C29" s="2">
        <v>2374</v>
      </c>
      <c r="D29" s="2">
        <v>16566371</v>
      </c>
      <c r="E29" s="2">
        <v>12228860</v>
      </c>
      <c r="F29" s="2">
        <v>75756241.370000005</v>
      </c>
      <c r="G29" s="2">
        <v>19785172</v>
      </c>
      <c r="H29" s="2">
        <v>7418548.0491400501</v>
      </c>
      <c r="I29" s="2">
        <v>12863609.15</v>
      </c>
      <c r="J29" s="2">
        <v>1383.6390699999999</v>
      </c>
      <c r="K29" s="2">
        <v>17300.7079612854</v>
      </c>
      <c r="L29" s="2">
        <v>192.7671689</v>
      </c>
      <c r="M29" s="2">
        <v>621.31591660000004</v>
      </c>
      <c r="N29" s="3">
        <f t="shared" si="0"/>
        <v>17484693.710058201</v>
      </c>
      <c r="O29" s="3">
        <f t="shared" si="1"/>
        <v>14298855.635369301</v>
      </c>
      <c r="P29" s="2">
        <v>219905.73689999999</v>
      </c>
      <c r="Q29" s="2">
        <v>126801.71950000001</v>
      </c>
      <c r="R29" s="2">
        <v>10259.98136</v>
      </c>
      <c r="S29" s="2">
        <v>9638.3584439999995</v>
      </c>
      <c r="T29" s="2">
        <v>1580085.7220000001</v>
      </c>
      <c r="U29" s="2">
        <v>2504127.915</v>
      </c>
      <c r="V29" s="2">
        <v>0</v>
      </c>
      <c r="W29" s="2">
        <v>4084213.6370000001</v>
      </c>
      <c r="X29" s="11">
        <v>10.3</v>
      </c>
      <c r="Y29" s="11">
        <v>0.56999999999999995</v>
      </c>
      <c r="Z29" s="11">
        <v>0.79</v>
      </c>
      <c r="AA29" s="68">
        <v>0.54791032633017001</v>
      </c>
      <c r="AB29" s="68">
        <v>19.21988812</v>
      </c>
      <c r="AC29" s="71">
        <v>25.777372039999999</v>
      </c>
      <c r="AD29" s="71">
        <v>21.26591981</v>
      </c>
      <c r="AE29" s="2">
        <v>51981505.280000001</v>
      </c>
    </row>
    <row r="30" spans="1:31" x14ac:dyDescent="0.25">
      <c r="A30" s="1" t="s">
        <v>21</v>
      </c>
      <c r="B30" s="12">
        <v>3</v>
      </c>
      <c r="C30" s="2">
        <v>1820</v>
      </c>
      <c r="D30" s="2">
        <v>41540923</v>
      </c>
      <c r="E30" s="2">
        <v>30100647</v>
      </c>
      <c r="F30" s="2">
        <v>88040512.879999995</v>
      </c>
      <c r="G30" s="2">
        <v>15315622</v>
      </c>
      <c r="H30" s="2">
        <v>13182689.1840609</v>
      </c>
      <c r="I30" s="2">
        <v>26686685.5</v>
      </c>
      <c r="J30" s="2">
        <v>2440.6496310000002</v>
      </c>
      <c r="K30" s="2">
        <v>49155.0807076688</v>
      </c>
      <c r="L30" s="2">
        <v>447.45549190000003</v>
      </c>
      <c r="M30" s="2">
        <v>1335.984798</v>
      </c>
      <c r="N30" s="3">
        <f t="shared" si="0"/>
        <v>34915080.721238807</v>
      </c>
      <c r="O30" s="3">
        <f t="shared" si="1"/>
        <v>29292580.0250015</v>
      </c>
      <c r="P30" s="2">
        <v>571297.94649999996</v>
      </c>
      <c r="Q30" s="2">
        <v>358364.20140000002</v>
      </c>
      <c r="R30" s="2">
        <v>22379.279289999999</v>
      </c>
      <c r="S30" s="2">
        <v>22372.774600000001</v>
      </c>
      <c r="T30" s="2">
        <v>1290604.939</v>
      </c>
      <c r="U30" s="2">
        <v>7241170.8629999999</v>
      </c>
      <c r="V30" s="2">
        <v>0</v>
      </c>
      <c r="W30" s="2">
        <v>8531775.8019999992</v>
      </c>
      <c r="X30" s="11">
        <v>11.96</v>
      </c>
      <c r="Y30" s="11">
        <v>0.6</v>
      </c>
      <c r="Z30" s="11">
        <v>0.82</v>
      </c>
      <c r="AA30" s="68">
        <v>2.1062939968515901</v>
      </c>
      <c r="AB30" s="68">
        <v>10.789282630000001</v>
      </c>
      <c r="AC30" s="71">
        <v>13.789866180000001</v>
      </c>
      <c r="AD30" s="71">
        <v>11.75138478</v>
      </c>
      <c r="AE30" s="2">
        <v>51981505.280000001</v>
      </c>
    </row>
    <row r="31" spans="1:31" x14ac:dyDescent="0.25">
      <c r="A31" t="s">
        <v>273</v>
      </c>
      <c r="B31" s="41" t="s">
        <v>271</v>
      </c>
      <c r="C31" s="2">
        <v>292316</v>
      </c>
      <c r="D31" s="2"/>
      <c r="E31" s="2"/>
      <c r="F31" s="2"/>
      <c r="G31" s="2">
        <v>234729232</v>
      </c>
      <c r="I31" s="2">
        <v>50221301.810000002</v>
      </c>
      <c r="J31" s="2">
        <v>4461.3379809999997</v>
      </c>
      <c r="K31" s="2">
        <v>21025.0675477513</v>
      </c>
      <c r="L31" s="2">
        <v>546.65819080000006</v>
      </c>
      <c r="M31" s="2">
        <v>2244.9969980000001</v>
      </c>
      <c r="N31" s="3">
        <f t="shared" si="0"/>
        <v>65185746.871359602</v>
      </c>
      <c r="O31" s="3">
        <f t="shared" si="1"/>
        <v>54919181.553073995</v>
      </c>
      <c r="P31" s="2">
        <v>720458.3591</v>
      </c>
      <c r="Q31" s="2">
        <v>121265.6508</v>
      </c>
      <c r="R31" s="2">
        <v>33896.30156</v>
      </c>
      <c r="S31" s="2">
        <v>27332.909540000001</v>
      </c>
      <c r="T31" s="2"/>
      <c r="U31" s="2"/>
      <c r="V31" s="2"/>
      <c r="W31" s="2">
        <v>15715368.949999999</v>
      </c>
      <c r="X31" s="2"/>
      <c r="Y31" s="2"/>
      <c r="Z31" s="2"/>
      <c r="AA31" s="2"/>
      <c r="AB31" s="2"/>
      <c r="AC31" s="2"/>
      <c r="AD31" s="2"/>
      <c r="AE31" s="2">
        <v>50221301.810000002</v>
      </c>
    </row>
    <row r="32" spans="1:31" x14ac:dyDescent="0.25">
      <c r="A32" s="1" t="s">
        <v>22</v>
      </c>
      <c r="B32" s="12">
        <v>1</v>
      </c>
      <c r="C32" s="2">
        <v>1037</v>
      </c>
      <c r="D32" s="2">
        <v>7968992</v>
      </c>
      <c r="E32" s="2">
        <v>7035071</v>
      </c>
      <c r="F32" s="2">
        <v>41982395.240000002</v>
      </c>
      <c r="G32" s="2">
        <v>8547527</v>
      </c>
      <c r="H32" s="2">
        <v>4210872.4908657698</v>
      </c>
      <c r="I32" s="2">
        <v>11470101.34</v>
      </c>
      <c r="J32" s="2">
        <v>868.94484309999996</v>
      </c>
      <c r="K32" s="2">
        <v>16370.729388440201</v>
      </c>
      <c r="L32" s="2">
        <v>2872.9291069999999</v>
      </c>
      <c r="M32" s="2">
        <v>565.59545630000002</v>
      </c>
      <c r="N32" s="3">
        <f t="shared" si="0"/>
        <v>14621032.820494698</v>
      </c>
      <c r="O32" s="3">
        <f t="shared" si="1"/>
        <v>12492522.372442398</v>
      </c>
      <c r="P32" s="2">
        <v>177510.57320000001</v>
      </c>
      <c r="Q32" s="2">
        <v>135797.25930000001</v>
      </c>
      <c r="R32" s="2">
        <v>8029.000446</v>
      </c>
      <c r="S32" s="2">
        <v>7636.0897859999995</v>
      </c>
      <c r="T32" s="2">
        <v>875734.6531</v>
      </c>
      <c r="U32" s="2">
        <v>2723868.1239999998</v>
      </c>
      <c r="V32" s="2">
        <v>61502.116329999997</v>
      </c>
      <c r="W32" s="2">
        <v>3664619.81</v>
      </c>
      <c r="X32" s="11">
        <v>12.3</v>
      </c>
      <c r="Y32" s="11">
        <v>0.69</v>
      </c>
      <c r="Z32" s="11">
        <v>0.86</v>
      </c>
      <c r="AA32" s="68">
        <v>0.39141567177574399</v>
      </c>
      <c r="AB32" s="68">
        <v>19.334755860000001</v>
      </c>
      <c r="AC32" s="71">
        <v>24.288964969999999</v>
      </c>
      <c r="AD32" s="71">
        <v>20.965478090000001</v>
      </c>
      <c r="AE32" s="2">
        <v>42682753.520000003</v>
      </c>
    </row>
    <row r="33" spans="1:31" x14ac:dyDescent="0.25">
      <c r="A33" s="1" t="s">
        <v>22</v>
      </c>
      <c r="B33" s="12">
        <v>2</v>
      </c>
      <c r="C33" s="2">
        <v>605</v>
      </c>
      <c r="D33" s="2">
        <v>41987829</v>
      </c>
      <c r="E33" s="2">
        <v>48764557</v>
      </c>
      <c r="F33" s="2">
        <v>45260428.5</v>
      </c>
      <c r="G33" s="2">
        <v>4794583</v>
      </c>
      <c r="H33" s="2">
        <v>14115929</v>
      </c>
      <c r="I33" s="2">
        <v>26350004.170000002</v>
      </c>
      <c r="J33" s="2">
        <v>849.6641406</v>
      </c>
      <c r="K33" s="2">
        <v>20470.737661216899</v>
      </c>
      <c r="L33" s="2">
        <v>329783.52860000002</v>
      </c>
      <c r="M33" s="2">
        <v>1153.6165060000001</v>
      </c>
      <c r="N33" s="3">
        <f t="shared" si="0"/>
        <v>53146738.649354003</v>
      </c>
      <c r="O33" s="3">
        <f t="shared" si="1"/>
        <v>35703067.830328003</v>
      </c>
      <c r="P33" s="2">
        <v>269402.79090000002</v>
      </c>
      <c r="Q33" s="2">
        <v>144852.58499999999</v>
      </c>
      <c r="R33" s="2">
        <v>57207.08627</v>
      </c>
      <c r="S33" s="2">
        <v>27408.862140000001</v>
      </c>
      <c r="T33" s="2">
        <v>101493.0297</v>
      </c>
      <c r="U33" s="2">
        <v>2944773.4959999998</v>
      </c>
      <c r="V33" s="2">
        <v>6128942.8550000004</v>
      </c>
      <c r="W33" s="2">
        <v>9175209.3809999991</v>
      </c>
      <c r="X33" s="11">
        <v>14.74</v>
      </c>
      <c r="Y33" s="11">
        <v>0.61</v>
      </c>
      <c r="Z33" s="11">
        <v>0.81</v>
      </c>
      <c r="AA33" s="68">
        <v>3.1575185388187301</v>
      </c>
      <c r="AB33" s="68">
        <v>7.6575951980000001</v>
      </c>
      <c r="AC33" s="71">
        <v>15.53524114</v>
      </c>
      <c r="AD33" s="71">
        <v>10.413359590000001</v>
      </c>
      <c r="AE33" s="2">
        <v>42682753.520000003</v>
      </c>
    </row>
    <row r="34" spans="1:31" x14ac:dyDescent="0.25">
      <c r="A34" s="1" t="s">
        <v>22</v>
      </c>
      <c r="B34" s="12">
        <v>3</v>
      </c>
      <c r="C34" s="2">
        <v>45</v>
      </c>
      <c r="D34" s="2">
        <v>5459012</v>
      </c>
      <c r="E34" s="2">
        <v>6542158</v>
      </c>
      <c r="F34" s="2">
        <v>4539196.7589999996</v>
      </c>
      <c r="G34" s="2">
        <v>393111</v>
      </c>
      <c r="H34" s="2">
        <v>1653813</v>
      </c>
      <c r="I34" s="2">
        <v>4862648.01</v>
      </c>
      <c r="J34" s="2">
        <v>316.12538039999998</v>
      </c>
      <c r="K34" s="2">
        <v>10415.2181643151</v>
      </c>
      <c r="L34" s="2">
        <v>263.65299019999998</v>
      </c>
      <c r="M34" s="2">
        <v>248.3658629</v>
      </c>
      <c r="N34" s="3">
        <f t="shared" si="0"/>
        <v>5965009.9769525006</v>
      </c>
      <c r="O34" s="3">
        <f t="shared" si="1"/>
        <v>5227765.2042592</v>
      </c>
      <c r="P34" s="2">
        <v>125075.868</v>
      </c>
      <c r="Q34" s="2">
        <v>75398.251489999995</v>
      </c>
      <c r="R34" s="2">
        <v>4312.8127999999997</v>
      </c>
      <c r="S34" s="2">
        <v>4541.087356</v>
      </c>
      <c r="T34" s="2">
        <v>4772.0377239999998</v>
      </c>
      <c r="U34" s="2">
        <v>1535676.9790000001</v>
      </c>
      <c r="V34" s="2">
        <v>23727.54349</v>
      </c>
      <c r="W34" s="2">
        <v>1564176.56</v>
      </c>
      <c r="X34" s="11">
        <v>16.600000000000001</v>
      </c>
      <c r="Y34" s="11">
        <v>0.69</v>
      </c>
      <c r="Z34" s="11">
        <v>0.86</v>
      </c>
      <c r="AA34" s="68">
        <v>0.55512697842206904</v>
      </c>
      <c r="AB34" s="68">
        <v>8.3656491450000008</v>
      </c>
      <c r="AC34" s="71">
        <v>10.167538950000001</v>
      </c>
      <c r="AD34" s="71">
        <v>8.967183597</v>
      </c>
      <c r="AE34" s="2">
        <v>42682753.520000003</v>
      </c>
    </row>
    <row r="35" spans="1:31" x14ac:dyDescent="0.25">
      <c r="A35" s="1" t="s">
        <v>18</v>
      </c>
      <c r="B35" s="12">
        <v>1</v>
      </c>
      <c r="C35" s="2">
        <v>155</v>
      </c>
      <c r="D35" s="2">
        <v>53598.934609999997</v>
      </c>
      <c r="E35" s="2">
        <v>82065</v>
      </c>
      <c r="F35" s="2">
        <v>924284.33770000003</v>
      </c>
      <c r="G35" s="2">
        <v>609385</v>
      </c>
      <c r="H35" s="2">
        <v>135595.315789474</v>
      </c>
      <c r="I35" s="2">
        <v>662920.28980000003</v>
      </c>
      <c r="J35" s="2">
        <v>51.643126359999997</v>
      </c>
      <c r="K35" s="2">
        <v>157.82905622136499</v>
      </c>
      <c r="L35" s="2">
        <v>5.9647550530000002</v>
      </c>
      <c r="M35" s="2">
        <v>28.946958120000001</v>
      </c>
      <c r="N35" s="3">
        <f t="shared" si="0"/>
        <v>836973.42741249595</v>
      </c>
      <c r="O35" s="3">
        <f t="shared" si="1"/>
        <v>718174.41592008504</v>
      </c>
      <c r="P35" s="2">
        <v>8651.4458119999999</v>
      </c>
      <c r="Q35" s="2">
        <v>584.77714400000002</v>
      </c>
      <c r="R35" s="2">
        <v>393.99516180000001</v>
      </c>
      <c r="S35" s="2">
        <v>298.23775260000002</v>
      </c>
      <c r="T35" s="2">
        <v>205419.76370000001</v>
      </c>
      <c r="U35" s="2">
        <v>1395.159735</v>
      </c>
      <c r="V35" s="2">
        <v>0</v>
      </c>
      <c r="W35" s="2">
        <v>206814.9234</v>
      </c>
      <c r="X35" s="11">
        <v>8.99</v>
      </c>
      <c r="Y35" s="11">
        <v>0.53</v>
      </c>
      <c r="Z35" s="11">
        <v>0.76</v>
      </c>
      <c r="AA35" s="72">
        <v>8.85082223206875E-4</v>
      </c>
      <c r="AB35" s="72">
        <v>101.5858028</v>
      </c>
      <c r="AC35" s="73">
        <v>129.50510270000001</v>
      </c>
      <c r="AD35" s="73">
        <v>110.40057179999999</v>
      </c>
      <c r="AE35" s="2">
        <v>37870535.630000003</v>
      </c>
    </row>
    <row r="36" spans="1:31" x14ac:dyDescent="0.25">
      <c r="A36" s="1" t="s">
        <v>18</v>
      </c>
      <c r="B36" s="12">
        <v>2</v>
      </c>
      <c r="C36" s="2">
        <v>63</v>
      </c>
      <c r="D36" s="2">
        <v>75611.732470000003</v>
      </c>
      <c r="E36" s="2">
        <v>318686</v>
      </c>
      <c r="F36" s="2">
        <v>2001810.733</v>
      </c>
      <c r="G36" s="2">
        <v>508191</v>
      </c>
      <c r="H36" s="2">
        <v>269717.37662337697</v>
      </c>
      <c r="I36" s="2">
        <v>489573.44270000001</v>
      </c>
      <c r="J36" s="2">
        <v>52.540478550000003</v>
      </c>
      <c r="K36" s="2">
        <v>421.76611881562297</v>
      </c>
      <c r="L36" s="2">
        <v>6.454204346</v>
      </c>
      <c r="M36" s="2">
        <v>22.85706674</v>
      </c>
      <c r="N36" s="3">
        <f t="shared" si="0"/>
        <v>664773.36906077201</v>
      </c>
      <c r="O36" s="3">
        <f t="shared" si="1"/>
        <v>543832.63439217</v>
      </c>
      <c r="P36" s="2">
        <v>8237.2828470000004</v>
      </c>
      <c r="Q36" s="2">
        <v>2996.6801839999998</v>
      </c>
      <c r="R36" s="2">
        <v>366.02997390000002</v>
      </c>
      <c r="S36" s="2">
        <v>322.71021730000001</v>
      </c>
      <c r="T36" s="2">
        <v>98498.902430000002</v>
      </c>
      <c r="U36" s="2">
        <v>55807.951679999998</v>
      </c>
      <c r="V36" s="2">
        <v>0</v>
      </c>
      <c r="W36" s="2">
        <v>154306.8541</v>
      </c>
      <c r="X36" s="11">
        <v>10.45</v>
      </c>
      <c r="Y36" s="11">
        <v>0.49</v>
      </c>
      <c r="Z36" s="11">
        <v>0.71</v>
      </c>
      <c r="AA36" s="72">
        <v>1.04660318392675E-2</v>
      </c>
      <c r="AB36" s="72">
        <v>32.886249479999996</v>
      </c>
      <c r="AC36" s="73">
        <v>45.03773657</v>
      </c>
      <c r="AD36" s="73">
        <v>36.63912311</v>
      </c>
      <c r="AE36" s="2">
        <v>37870535.630000003</v>
      </c>
    </row>
    <row r="37" spans="1:31" x14ac:dyDescent="0.25">
      <c r="A37" s="1" t="s">
        <v>18</v>
      </c>
      <c r="B37" s="12">
        <v>3</v>
      </c>
      <c r="C37" s="2">
        <v>101</v>
      </c>
      <c r="D37" s="2">
        <v>402630.60580000002</v>
      </c>
      <c r="E37" s="2">
        <v>3148800</v>
      </c>
      <c r="F37" s="2">
        <v>5813585.0080000004</v>
      </c>
      <c r="G37" s="2">
        <v>850138</v>
      </c>
      <c r="H37" s="2">
        <v>1935990</v>
      </c>
      <c r="I37" s="2">
        <v>5472678.7709999997</v>
      </c>
      <c r="J37" s="2">
        <v>675.3691139</v>
      </c>
      <c r="K37" s="2">
        <v>7718.0051381229296</v>
      </c>
      <c r="L37" s="2">
        <v>75.30709512</v>
      </c>
      <c r="M37" s="2">
        <v>267.02572579999998</v>
      </c>
      <c r="N37" s="3">
        <f t="shared" si="0"/>
        <v>7716452.4810848394</v>
      </c>
      <c r="O37" s="3">
        <f t="shared" si="1"/>
        <v>6161967.3171763998</v>
      </c>
      <c r="P37" s="2">
        <v>94201.978799999997</v>
      </c>
      <c r="Q37" s="2">
        <v>58675.706149999998</v>
      </c>
      <c r="R37" s="2">
        <v>4275.5337010000003</v>
      </c>
      <c r="S37" s="2">
        <v>3765.3547560000002</v>
      </c>
      <c r="T37" s="2">
        <v>571365.72219999996</v>
      </c>
      <c r="U37" s="2">
        <v>1169197.2590000001</v>
      </c>
      <c r="V37" s="2">
        <v>0</v>
      </c>
      <c r="W37" s="2">
        <v>1740562.9820000001</v>
      </c>
      <c r="X37" s="11">
        <v>13.8</v>
      </c>
      <c r="Y37" s="11">
        <v>0.53</v>
      </c>
      <c r="Z37" s="11">
        <v>0.73</v>
      </c>
      <c r="AA37" s="72">
        <v>0.19507254012341599</v>
      </c>
      <c r="AB37" s="72">
        <v>21.83960622</v>
      </c>
      <c r="AC37" s="73">
        <v>30.72447859</v>
      </c>
      <c r="AD37" s="73">
        <v>24.57116443</v>
      </c>
      <c r="AE37" s="2">
        <v>37870535.630000003</v>
      </c>
    </row>
    <row r="38" spans="1:31" x14ac:dyDescent="0.25">
      <c r="A38" s="1" t="s">
        <v>18</v>
      </c>
      <c r="B38" s="12">
        <v>4</v>
      </c>
      <c r="C38" s="2">
        <v>96</v>
      </c>
      <c r="D38" s="2">
        <v>798691</v>
      </c>
      <c r="E38" s="2">
        <v>7635866</v>
      </c>
      <c r="F38" s="2">
        <v>7973567.5379999997</v>
      </c>
      <c r="G38" s="2">
        <v>822528</v>
      </c>
      <c r="H38" s="2">
        <v>5007530.7010309296</v>
      </c>
      <c r="I38" s="2">
        <v>16770931.91</v>
      </c>
      <c r="J38" s="2">
        <v>2034.215649</v>
      </c>
      <c r="K38" s="2">
        <v>22527.066139836101</v>
      </c>
      <c r="L38" s="2">
        <v>217.0756681</v>
      </c>
      <c r="M38" s="2">
        <v>817.11659329999998</v>
      </c>
      <c r="N38" s="3">
        <f t="shared" si="0"/>
        <v>23532198.130366899</v>
      </c>
      <c r="O38" s="3">
        <f t="shared" si="1"/>
        <v>18850653.630605899</v>
      </c>
      <c r="P38" s="2">
        <v>273300.47259999998</v>
      </c>
      <c r="Q38" s="2">
        <v>175298.99619999999</v>
      </c>
      <c r="R38" s="2">
        <v>12343.12716</v>
      </c>
      <c r="S38" s="2">
        <v>10853.7834</v>
      </c>
      <c r="T38" s="2">
        <v>1840099.32</v>
      </c>
      <c r="U38" s="2">
        <v>3491192.5150000001</v>
      </c>
      <c r="V38" s="2">
        <v>0</v>
      </c>
      <c r="W38" s="2">
        <v>5331291.835</v>
      </c>
      <c r="X38" s="11">
        <v>15.26</v>
      </c>
      <c r="Y38" s="11">
        <v>0.49</v>
      </c>
      <c r="Z38" s="11">
        <v>0.7</v>
      </c>
      <c r="AA38" s="72">
        <v>0.63823321260954602</v>
      </c>
      <c r="AB38" s="72">
        <v>23.174498620000001</v>
      </c>
      <c r="AC38" s="73">
        <v>32.439625059999997</v>
      </c>
      <c r="AD38" s="73">
        <v>26.026809230000001</v>
      </c>
      <c r="AE38" s="2">
        <v>37870535.630000003</v>
      </c>
    </row>
    <row r="39" spans="1:31" x14ac:dyDescent="0.25">
      <c r="A39" s="1" t="s">
        <v>18</v>
      </c>
      <c r="B39" s="12">
        <v>5</v>
      </c>
      <c r="C39" s="2">
        <v>62</v>
      </c>
      <c r="D39" s="2">
        <v>695733</v>
      </c>
      <c r="E39" s="2">
        <v>8078604</v>
      </c>
      <c r="F39" s="2">
        <v>5734511.2860000003</v>
      </c>
      <c r="G39" s="2">
        <v>528555</v>
      </c>
      <c r="H39" s="2">
        <v>4399359.8611111101</v>
      </c>
      <c r="I39" s="2">
        <v>14474431.220000001</v>
      </c>
      <c r="J39" s="2">
        <v>1793.2958510000001</v>
      </c>
      <c r="K39" s="2">
        <v>22751.973166197</v>
      </c>
      <c r="L39" s="2">
        <v>500.06296350000002</v>
      </c>
      <c r="M39" s="2">
        <v>715.71679600000004</v>
      </c>
      <c r="N39" s="3">
        <f t="shared" si="0"/>
        <v>20455824.630615998</v>
      </c>
      <c r="O39" s="3">
        <f t="shared" si="1"/>
        <v>16314182.6651955</v>
      </c>
      <c r="P39" s="2">
        <v>235791.8028</v>
      </c>
      <c r="Q39" s="2">
        <v>175385.13010000001</v>
      </c>
      <c r="R39" s="2">
        <v>11533.89977</v>
      </c>
      <c r="S39" s="2">
        <v>10288.699689999999</v>
      </c>
      <c r="T39" s="2">
        <v>1081562.568</v>
      </c>
      <c r="U39" s="2">
        <v>3529664.3679999998</v>
      </c>
      <c r="V39" s="2">
        <v>5660.6484609999998</v>
      </c>
      <c r="W39" s="2">
        <v>4616887.585</v>
      </c>
      <c r="X39" s="11">
        <v>16.2</v>
      </c>
      <c r="Y39" s="11">
        <v>0.56999999999999995</v>
      </c>
      <c r="Z39" s="11">
        <v>0.75</v>
      </c>
      <c r="AA39" s="72">
        <v>0.74509773963779802</v>
      </c>
      <c r="AB39" s="72">
        <v>18.088833359999999</v>
      </c>
      <c r="AC39" s="73">
        <v>25.436888929999999</v>
      </c>
      <c r="AD39" s="73">
        <v>20.350972469999999</v>
      </c>
      <c r="AE39" s="2">
        <v>37870535.630000003</v>
      </c>
    </row>
    <row r="40" spans="1:31" x14ac:dyDescent="0.25">
      <c r="A40" s="1" t="s">
        <v>23</v>
      </c>
      <c r="B40" s="12">
        <v>1</v>
      </c>
      <c r="C40" s="2">
        <v>18404</v>
      </c>
      <c r="D40" s="2">
        <v>4626829.9390000002</v>
      </c>
      <c r="E40" s="2">
        <v>7452039</v>
      </c>
      <c r="F40" s="2">
        <v>150716507.09999999</v>
      </c>
      <c r="G40" s="2">
        <v>51803049</v>
      </c>
      <c r="H40" s="2">
        <v>15268604.890169499</v>
      </c>
      <c r="I40" s="2">
        <v>34441131.240000002</v>
      </c>
      <c r="J40" s="2">
        <v>3571.7016760000001</v>
      </c>
      <c r="K40" s="2">
        <v>18181.520641750802</v>
      </c>
      <c r="L40" s="2">
        <v>545.41477150000003</v>
      </c>
      <c r="M40" s="2">
        <v>1567.6013190000001</v>
      </c>
      <c r="N40" s="3">
        <f t="shared" si="0"/>
        <v>46362883.247939005</v>
      </c>
      <c r="O40" s="3">
        <f t="shared" si="1"/>
        <v>38136443.310749501</v>
      </c>
      <c r="P40" s="2">
        <v>633426.22849999997</v>
      </c>
      <c r="Q40" s="2">
        <v>88929.807199999996</v>
      </c>
      <c r="R40" s="2">
        <v>29899.23043</v>
      </c>
      <c r="S40" s="2">
        <v>27270.738580000001</v>
      </c>
      <c r="T40" s="2">
        <v>9428626.3169999998</v>
      </c>
      <c r="U40" s="2">
        <v>1316121.031</v>
      </c>
      <c r="V40" s="2">
        <v>0</v>
      </c>
      <c r="W40" s="2">
        <v>10780497.25</v>
      </c>
      <c r="X40" s="11">
        <v>7.52</v>
      </c>
      <c r="Y40" s="11">
        <v>0.36</v>
      </c>
      <c r="Z40" s="11">
        <v>0.63</v>
      </c>
      <c r="AA40" s="68">
        <v>0.103730814272497</v>
      </c>
      <c r="AB40" s="10"/>
      <c r="AC40" s="11"/>
      <c r="AD40" s="11"/>
      <c r="AE40" s="2">
        <v>34441131.240000002</v>
      </c>
    </row>
    <row r="41" spans="1:31" x14ac:dyDescent="0.25">
      <c r="A41" s="1" t="s">
        <v>20</v>
      </c>
      <c r="B41" s="12">
        <v>1</v>
      </c>
      <c r="C41" s="2">
        <v>1276</v>
      </c>
      <c r="D41" s="2">
        <v>351126.80420000001</v>
      </c>
      <c r="E41" s="2">
        <v>863734</v>
      </c>
      <c r="F41" s="2">
        <v>28101537</v>
      </c>
      <c r="G41" s="2">
        <v>7511532</v>
      </c>
      <c r="H41" s="2">
        <v>1887680.3991817699</v>
      </c>
      <c r="I41" s="2">
        <v>3196769.0980000002</v>
      </c>
      <c r="J41" s="2">
        <v>267.74986209999997</v>
      </c>
      <c r="K41" s="2">
        <v>1341.3593077799001</v>
      </c>
      <c r="L41" s="2">
        <v>48.785498599999997</v>
      </c>
      <c r="M41" s="2">
        <v>141.11672150000001</v>
      </c>
      <c r="N41" s="3">
        <f t="shared" si="0"/>
        <v>4097863.9451327003</v>
      </c>
      <c r="O41" s="3">
        <f t="shared" si="1"/>
        <v>3481016.3943620003</v>
      </c>
      <c r="P41" s="2">
        <v>52241.678099999997</v>
      </c>
      <c r="Q41" s="2">
        <v>5761.7296059999999</v>
      </c>
      <c r="R41" s="2">
        <v>2678.989313</v>
      </c>
      <c r="S41" s="2">
        <v>2439.27493</v>
      </c>
      <c r="T41" s="2">
        <v>930923.4584</v>
      </c>
      <c r="U41" s="2">
        <v>68057.691749999998</v>
      </c>
      <c r="V41" s="2">
        <v>0</v>
      </c>
      <c r="W41" s="2">
        <v>999075.20400000003</v>
      </c>
      <c r="X41" s="11">
        <v>10.49</v>
      </c>
      <c r="Y41" s="11">
        <v>0.56999999999999995</v>
      </c>
      <c r="Z41" s="11">
        <v>0.8</v>
      </c>
      <c r="AA41" s="72">
        <v>2.6077895844400002E-2</v>
      </c>
      <c r="AB41" s="72">
        <v>81.089023170000004</v>
      </c>
      <c r="AC41" s="73">
        <v>102.508616</v>
      </c>
      <c r="AD41" s="73">
        <v>87.893116390000003</v>
      </c>
      <c r="AE41" s="2">
        <v>30335631.82</v>
      </c>
    </row>
    <row r="42" spans="1:31" x14ac:dyDescent="0.25">
      <c r="A42" s="1" t="s">
        <v>20</v>
      </c>
      <c r="B42" s="12">
        <v>2</v>
      </c>
      <c r="C42" s="2">
        <v>1106</v>
      </c>
      <c r="D42" s="2">
        <v>3397948</v>
      </c>
      <c r="E42" s="2">
        <v>14948737</v>
      </c>
      <c r="F42" s="2">
        <v>56617143</v>
      </c>
      <c r="G42" s="2">
        <v>9102709</v>
      </c>
      <c r="H42" s="2">
        <v>16780268.5896607</v>
      </c>
      <c r="I42" s="2">
        <v>27138862.719999999</v>
      </c>
      <c r="J42" s="2">
        <v>2715.6516569999999</v>
      </c>
      <c r="K42" s="2">
        <v>31213.742795948801</v>
      </c>
      <c r="L42" s="2">
        <v>10227.35082</v>
      </c>
      <c r="M42" s="2">
        <v>1278.5912209999999</v>
      </c>
      <c r="N42" s="3">
        <f t="shared" si="0"/>
        <v>36934830.144308999</v>
      </c>
      <c r="O42" s="3">
        <f t="shared" si="1"/>
        <v>30219653.165658001</v>
      </c>
      <c r="P42" s="2">
        <v>406874.701</v>
      </c>
      <c r="Q42" s="2">
        <v>218435.5233</v>
      </c>
      <c r="R42" s="2">
        <v>23383.201389999998</v>
      </c>
      <c r="S42" s="2">
        <v>20587.30616</v>
      </c>
      <c r="T42" s="2">
        <v>4168618.111</v>
      </c>
      <c r="U42" s="2">
        <v>4259321.5860000001</v>
      </c>
      <c r="V42" s="2">
        <v>185725.68590000001</v>
      </c>
      <c r="W42" s="2">
        <v>8613665.3829999994</v>
      </c>
      <c r="X42" s="11">
        <v>15.79</v>
      </c>
      <c r="Y42" s="11">
        <v>0.59</v>
      </c>
      <c r="Z42" s="11">
        <v>0.78</v>
      </c>
      <c r="AA42" s="72">
        <v>0.96821918666219897</v>
      </c>
      <c r="AB42" s="72">
        <v>25.305261720000001</v>
      </c>
      <c r="AC42" s="73">
        <v>34.154316010000002</v>
      </c>
      <c r="AD42" s="73">
        <v>28.09900146</v>
      </c>
      <c r="AE42" s="2">
        <v>30335631.82</v>
      </c>
    </row>
    <row r="43" spans="1:31" x14ac:dyDescent="0.25">
      <c r="A43" s="1" t="s">
        <v>35</v>
      </c>
      <c r="B43" s="12">
        <v>1</v>
      </c>
      <c r="C43" s="2">
        <v>820</v>
      </c>
      <c r="D43" s="2">
        <v>13108259</v>
      </c>
      <c r="E43" s="2">
        <v>38226101</v>
      </c>
      <c r="F43" s="2">
        <v>73297118.569999993</v>
      </c>
      <c r="G43" s="2">
        <v>7017700</v>
      </c>
      <c r="H43" s="2">
        <v>10274360</v>
      </c>
      <c r="I43" s="2">
        <v>25333394.359999999</v>
      </c>
      <c r="J43" s="2">
        <v>1725.3386069999999</v>
      </c>
      <c r="K43" s="2">
        <v>51150.554899299801</v>
      </c>
      <c r="L43" s="2">
        <v>480.15116419999998</v>
      </c>
      <c r="M43" s="2">
        <v>1282.1389340000001</v>
      </c>
      <c r="N43" s="3">
        <f t="shared" si="0"/>
        <v>31259586.938148398</v>
      </c>
      <c r="O43" s="3">
        <f t="shared" si="1"/>
        <v>27280280.287737001</v>
      </c>
      <c r="P43" s="2">
        <v>619896.14150000003</v>
      </c>
      <c r="Q43" s="2">
        <v>362079.9497</v>
      </c>
      <c r="R43" s="2">
        <v>22202.017029999999</v>
      </c>
      <c r="S43" s="2">
        <v>24002.56943</v>
      </c>
      <c r="T43" s="2">
        <v>768386.5307</v>
      </c>
      <c r="U43" s="2">
        <v>7344227.2479999997</v>
      </c>
      <c r="V43" s="2">
        <v>8.5432574510000006</v>
      </c>
      <c r="W43" s="2">
        <v>8112622.3219999997</v>
      </c>
      <c r="X43" s="11">
        <v>15.18</v>
      </c>
      <c r="Y43" s="11">
        <v>0.57999999999999996</v>
      </c>
      <c r="Z43" s="11">
        <v>0.78</v>
      </c>
      <c r="AA43" s="68">
        <v>1.2438680997529501</v>
      </c>
      <c r="AB43" s="10"/>
      <c r="AC43" s="11"/>
      <c r="AD43" s="11"/>
      <c r="AE43" s="2">
        <v>25333394.359999999</v>
      </c>
    </row>
    <row r="44" spans="1:31" x14ac:dyDescent="0.25">
      <c r="A44" s="1" t="s">
        <v>32</v>
      </c>
      <c r="B44" s="12">
        <v>1</v>
      </c>
      <c r="C44" s="2">
        <v>949</v>
      </c>
      <c r="D44" s="2">
        <v>844234.86910000001</v>
      </c>
      <c r="E44" s="2">
        <v>778980</v>
      </c>
      <c r="F44" s="2">
        <v>6604317.6660000002</v>
      </c>
      <c r="G44" s="2">
        <v>4335392</v>
      </c>
      <c r="H44" s="2">
        <v>1018979.5444265</v>
      </c>
      <c r="I44" s="2">
        <v>5582170.8039999995</v>
      </c>
      <c r="J44" s="2">
        <v>481.83423770000002</v>
      </c>
      <c r="K44" s="2">
        <v>2103.2783160659701</v>
      </c>
      <c r="L44" s="2">
        <v>57.387767349999997</v>
      </c>
      <c r="M44" s="2">
        <v>246.10975479999999</v>
      </c>
      <c r="N44" s="3">
        <f t="shared" si="0"/>
        <v>7199298.0030263998</v>
      </c>
      <c r="O44" s="3">
        <f t="shared" si="1"/>
        <v>6090597.0190441497</v>
      </c>
      <c r="P44" s="2">
        <v>81477.143920000002</v>
      </c>
      <c r="Q44" s="2">
        <v>10951.72048</v>
      </c>
      <c r="R44" s="2">
        <v>3761.2515800000001</v>
      </c>
      <c r="S44" s="2">
        <v>2869.3883679999999</v>
      </c>
      <c r="T44" s="2">
        <v>1610585.1359999999</v>
      </c>
      <c r="U44" s="2">
        <v>134436.37040000001</v>
      </c>
      <c r="V44" s="2">
        <v>0</v>
      </c>
      <c r="W44" s="2">
        <v>1745021.507</v>
      </c>
      <c r="X44" s="11">
        <v>8.33</v>
      </c>
      <c r="Y44" s="11">
        <v>0.5</v>
      </c>
      <c r="Z44" s="11">
        <v>0.74</v>
      </c>
      <c r="AA44" s="72">
        <v>1.03975815398942E-2</v>
      </c>
      <c r="AB44" s="72">
        <v>84.822204760000005</v>
      </c>
      <c r="AC44" s="73">
        <v>112.0310542</v>
      </c>
      <c r="AD44" s="73">
        <v>93.313418060000004</v>
      </c>
      <c r="AE44" s="2">
        <v>19514317.780000001</v>
      </c>
    </row>
    <row r="45" spans="1:31" x14ac:dyDescent="0.25">
      <c r="A45" s="1" t="s">
        <v>32</v>
      </c>
      <c r="B45" s="12">
        <v>2</v>
      </c>
      <c r="C45" s="2">
        <v>467</v>
      </c>
      <c r="D45" s="2">
        <v>5455948</v>
      </c>
      <c r="E45" s="2">
        <v>9631310</v>
      </c>
      <c r="F45" s="2">
        <v>27630773.469999999</v>
      </c>
      <c r="G45" s="2">
        <v>3928408</v>
      </c>
      <c r="H45" s="2">
        <v>5856963</v>
      </c>
      <c r="I45" s="2">
        <v>13932146.98</v>
      </c>
      <c r="J45" s="2">
        <v>1302.5581910000001</v>
      </c>
      <c r="K45" s="2">
        <v>18628.324399118501</v>
      </c>
      <c r="L45" s="2">
        <v>529.26380959999995</v>
      </c>
      <c r="M45" s="2">
        <v>669.8129702</v>
      </c>
      <c r="N45" s="3">
        <f t="shared" si="0"/>
        <v>18332016.133879002</v>
      </c>
      <c r="O45" s="3">
        <f t="shared" si="1"/>
        <v>15317285.2122596</v>
      </c>
      <c r="P45" s="2">
        <v>214363.9442</v>
      </c>
      <c r="Q45" s="2">
        <v>134572.4945</v>
      </c>
      <c r="R45" s="2">
        <v>11267.4403</v>
      </c>
      <c r="S45" s="2">
        <v>10613.071379999999</v>
      </c>
      <c r="T45" s="2">
        <v>1747553.723</v>
      </c>
      <c r="U45" s="2">
        <v>2669488.5269999998</v>
      </c>
      <c r="V45" s="2">
        <v>6073.6259559999999</v>
      </c>
      <c r="W45" s="2">
        <v>4423115.8760000002</v>
      </c>
      <c r="X45" s="11">
        <v>14.88</v>
      </c>
      <c r="Y45" s="11">
        <v>0.61</v>
      </c>
      <c r="Z45" s="11">
        <v>0.8</v>
      </c>
      <c r="AA45" s="72">
        <v>0.64373733227557695</v>
      </c>
      <c r="AB45" s="72">
        <v>18.467813289999999</v>
      </c>
      <c r="AC45" s="73">
        <v>23.92119495</v>
      </c>
      <c r="AD45" s="73">
        <v>20.19691555</v>
      </c>
      <c r="AE45" s="2">
        <v>19514317.780000001</v>
      </c>
    </row>
    <row r="46" spans="1:31" x14ac:dyDescent="0.25">
      <c r="A46" s="1" t="s">
        <v>33</v>
      </c>
      <c r="B46" s="12">
        <v>1</v>
      </c>
      <c r="C46" s="2">
        <v>8734</v>
      </c>
      <c r="D46" s="2">
        <v>51558995.219999999</v>
      </c>
      <c r="E46" s="2">
        <v>35720028</v>
      </c>
      <c r="F46" s="2">
        <v>59529368.5</v>
      </c>
      <c r="G46" s="2">
        <v>52353399</v>
      </c>
      <c r="H46" s="2">
        <v>35705895.538296603</v>
      </c>
      <c r="I46" s="2">
        <v>18718593.530000001</v>
      </c>
      <c r="J46" s="2">
        <v>2095.4253020000001</v>
      </c>
      <c r="K46" s="2">
        <v>9496.3219911662309</v>
      </c>
      <c r="L46" s="2">
        <v>538.82865579999998</v>
      </c>
      <c r="M46" s="2">
        <v>857.95317179999995</v>
      </c>
      <c r="N46" s="3">
        <f t="shared" si="0"/>
        <v>25710698.626267802</v>
      </c>
      <c r="O46" s="3">
        <f t="shared" si="1"/>
        <v>20873617.063391402</v>
      </c>
      <c r="P46" s="2">
        <v>318096.38689999998</v>
      </c>
      <c r="Q46" s="2">
        <v>44381.229870000003</v>
      </c>
      <c r="R46" s="2">
        <v>16670.803049999999</v>
      </c>
      <c r="S46" s="2">
        <v>15606.74452</v>
      </c>
      <c r="T46" s="2">
        <v>5220090.9529999997</v>
      </c>
      <c r="U46" s="2">
        <v>630297.89679999999</v>
      </c>
      <c r="V46" s="2">
        <v>3132.5631539999999</v>
      </c>
      <c r="W46" s="2">
        <v>5857158.023</v>
      </c>
      <c r="X46" s="11">
        <v>8.7100000000000009</v>
      </c>
      <c r="Y46" s="11">
        <v>0.36</v>
      </c>
      <c r="Z46" s="11">
        <v>0.62</v>
      </c>
      <c r="AA46" s="68">
        <v>0.23389520862000901</v>
      </c>
      <c r="AB46" s="10"/>
      <c r="AC46" s="11"/>
      <c r="AD46" s="11"/>
      <c r="AE46" s="2">
        <v>18718593.530000001</v>
      </c>
    </row>
    <row r="47" spans="1:31" x14ac:dyDescent="0.25">
      <c r="A47" s="1" t="s">
        <v>34</v>
      </c>
      <c r="B47" s="12">
        <v>1</v>
      </c>
      <c r="C47" s="2">
        <v>16583</v>
      </c>
      <c r="D47" s="2">
        <v>2312627.986</v>
      </c>
      <c r="E47" s="2">
        <v>4463821</v>
      </c>
      <c r="F47" s="2">
        <v>59192779.200000003</v>
      </c>
      <c r="G47" s="2">
        <v>53194134</v>
      </c>
      <c r="H47" s="2">
        <v>33379410.772124801</v>
      </c>
      <c r="I47" s="2">
        <v>15363474.73</v>
      </c>
      <c r="J47" s="2">
        <v>1955.4421239999999</v>
      </c>
      <c r="K47" s="2">
        <v>6742.9413855440098</v>
      </c>
      <c r="L47" s="2">
        <v>322.88385629999999</v>
      </c>
      <c r="M47" s="2">
        <v>711.47858220000001</v>
      </c>
      <c r="N47" s="3">
        <f t="shared" si="0"/>
        <v>21849754.474709399</v>
      </c>
      <c r="O47" s="3">
        <f t="shared" si="1"/>
        <v>17343465.355503101</v>
      </c>
      <c r="P47" s="2">
        <v>218852.33369999999</v>
      </c>
      <c r="Q47" s="2">
        <v>24969.173360000001</v>
      </c>
      <c r="R47" s="2">
        <v>14771.714239999999</v>
      </c>
      <c r="S47" s="2">
        <v>14892.581050000001</v>
      </c>
      <c r="T47" s="2">
        <v>4481084.7740000002</v>
      </c>
      <c r="U47" s="2">
        <v>284014.61330000003</v>
      </c>
      <c r="V47" s="2">
        <v>401.44166109999998</v>
      </c>
      <c r="W47" s="2">
        <v>4800245.1449999996</v>
      </c>
      <c r="X47" s="11">
        <v>7.57</v>
      </c>
      <c r="Y47" s="11">
        <v>0.35</v>
      </c>
      <c r="Z47" s="11">
        <v>0.64</v>
      </c>
      <c r="AA47" s="68">
        <v>1.8332646559945699E-2</v>
      </c>
      <c r="AB47" s="10"/>
      <c r="AC47" s="11"/>
      <c r="AD47" s="11"/>
      <c r="AE47" s="2">
        <v>15363474.73</v>
      </c>
    </row>
    <row r="48" spans="1:31" x14ac:dyDescent="0.25">
      <c r="A48" s="1" t="s">
        <v>28</v>
      </c>
      <c r="B48" s="12">
        <v>1</v>
      </c>
      <c r="C48" s="2">
        <v>4876</v>
      </c>
      <c r="D48" s="2">
        <v>25476715.899999999</v>
      </c>
      <c r="E48" s="2">
        <v>29676484</v>
      </c>
      <c r="F48" s="2">
        <v>31523575.260000002</v>
      </c>
      <c r="G48" s="2">
        <v>33906911</v>
      </c>
      <c r="H48" s="2">
        <v>34100582.602850102</v>
      </c>
      <c r="I48" s="2">
        <v>14593435.98</v>
      </c>
      <c r="J48" s="2">
        <v>1404.3372859999999</v>
      </c>
      <c r="K48" s="2">
        <v>5706.0313871239096</v>
      </c>
      <c r="L48" s="2">
        <v>3118.839555</v>
      </c>
      <c r="M48" s="2">
        <v>650.40468129999999</v>
      </c>
      <c r="N48" s="3">
        <f t="shared" si="0"/>
        <v>19499838.696055703</v>
      </c>
      <c r="O48" s="3">
        <f t="shared" si="1"/>
        <v>16129131.1213024</v>
      </c>
      <c r="P48" s="2">
        <v>228008.28</v>
      </c>
      <c r="Q48" s="2">
        <v>22682.211299999999</v>
      </c>
      <c r="R48" s="2">
        <v>12685.047619999999</v>
      </c>
      <c r="S48" s="2">
        <v>11010.65286</v>
      </c>
      <c r="T48" s="2">
        <v>4271005.3020000001</v>
      </c>
      <c r="U48" s="2">
        <v>244216.50529999999</v>
      </c>
      <c r="V48" s="2">
        <v>49010.955609999997</v>
      </c>
      <c r="W48" s="2">
        <v>4565893.8140000002</v>
      </c>
      <c r="X48" s="11">
        <v>8.02</v>
      </c>
      <c r="Y48" s="11">
        <v>0.4</v>
      </c>
      <c r="Z48" s="11">
        <v>0.68</v>
      </c>
      <c r="AA48" s="68">
        <v>0.14341600802526899</v>
      </c>
      <c r="AB48" s="10"/>
      <c r="AC48" s="11"/>
      <c r="AD48" s="11"/>
      <c r="AE48" s="2">
        <v>14593435.98</v>
      </c>
    </row>
    <row r="49" spans="1:31" x14ac:dyDescent="0.25">
      <c r="A49" s="1" t="s">
        <v>31</v>
      </c>
      <c r="B49" s="12">
        <v>1</v>
      </c>
      <c r="C49" s="2">
        <v>785</v>
      </c>
      <c r="D49" s="2">
        <v>4824135</v>
      </c>
      <c r="E49" s="2">
        <v>4433732</v>
      </c>
      <c r="F49" s="2">
        <v>36689398.979999997</v>
      </c>
      <c r="G49" s="2">
        <v>5812471</v>
      </c>
      <c r="H49" s="2">
        <v>4112524.2803180902</v>
      </c>
      <c r="I49" s="2">
        <v>13975142.310000001</v>
      </c>
      <c r="J49" s="2">
        <v>1300.2548999999999</v>
      </c>
      <c r="K49" s="2">
        <v>24742.644904575001</v>
      </c>
      <c r="L49" s="2">
        <v>219.14528899999999</v>
      </c>
      <c r="M49" s="2">
        <v>697.80504050000002</v>
      </c>
      <c r="N49" s="3">
        <f t="shared" si="0"/>
        <v>18353402.107512504</v>
      </c>
      <c r="O49" s="3">
        <f t="shared" si="1"/>
        <v>15358796.254294001</v>
      </c>
      <c r="P49" s="2">
        <v>308435.6397</v>
      </c>
      <c r="Q49" s="2">
        <v>185188.9866</v>
      </c>
      <c r="R49" s="2">
        <v>11266.06531</v>
      </c>
      <c r="S49" s="2">
        <v>10957.264450000001</v>
      </c>
      <c r="T49" s="2">
        <v>708080.67209999997</v>
      </c>
      <c r="U49" s="2">
        <v>3737948.7379999999</v>
      </c>
      <c r="V49" s="2">
        <v>0</v>
      </c>
      <c r="W49" s="2">
        <v>4466315.2740000002</v>
      </c>
      <c r="X49" s="11">
        <v>14.03</v>
      </c>
      <c r="Y49" s="11">
        <v>0.61</v>
      </c>
      <c r="Z49" s="11">
        <v>0.8</v>
      </c>
      <c r="AA49" s="68">
        <v>0.33459930453437797</v>
      </c>
      <c r="AB49" s="68">
        <v>28.95507534</v>
      </c>
      <c r="AC49" s="71">
        <v>36.82287135</v>
      </c>
      <c r="AD49" s="71">
        <v>31.48584417</v>
      </c>
      <c r="AE49" s="2">
        <v>13975142.310000001</v>
      </c>
    </row>
    <row r="50" spans="1:31" x14ac:dyDescent="0.25">
      <c r="A50" s="1" t="s">
        <v>19</v>
      </c>
      <c r="B50" s="12">
        <v>1</v>
      </c>
      <c r="C50" s="2">
        <v>2847</v>
      </c>
      <c r="D50" s="2">
        <v>182319.334</v>
      </c>
      <c r="E50" s="2">
        <v>790683</v>
      </c>
      <c r="F50" s="2">
        <v>54345300.600000001</v>
      </c>
      <c r="G50" s="2">
        <v>9915769</v>
      </c>
      <c r="H50" s="2">
        <v>5076907.2768361503</v>
      </c>
      <c r="I50" s="2">
        <v>8446805.8359999992</v>
      </c>
      <c r="J50" s="2">
        <v>628.33410690000005</v>
      </c>
      <c r="K50" s="2">
        <v>2378.16590736957</v>
      </c>
      <c r="L50" s="2">
        <v>252.43703400000001</v>
      </c>
      <c r="M50" s="2">
        <v>370.80388340000002</v>
      </c>
      <c r="N50" s="3">
        <f t="shared" si="0"/>
        <v>10582812.766830599</v>
      </c>
      <c r="O50" s="3">
        <f t="shared" si="1"/>
        <v>9129117.0153132007</v>
      </c>
      <c r="P50" s="2">
        <v>127969.2653</v>
      </c>
      <c r="Q50" s="2">
        <v>7938.2155929999999</v>
      </c>
      <c r="R50" s="2">
        <v>6360.378764</v>
      </c>
      <c r="S50" s="2">
        <v>5717.8248270000004</v>
      </c>
      <c r="T50" s="2">
        <v>2609257.29</v>
      </c>
      <c r="U50" s="2">
        <v>22492.822479999999</v>
      </c>
      <c r="V50" s="2">
        <v>2696.9034369999999</v>
      </c>
      <c r="W50" s="2">
        <v>2635726.5070000002</v>
      </c>
      <c r="X50" s="11">
        <v>18.36</v>
      </c>
      <c r="Y50" s="11">
        <v>0.5</v>
      </c>
      <c r="Z50" s="11">
        <v>0.74</v>
      </c>
      <c r="AA50" s="72">
        <v>2.15627534946E-2</v>
      </c>
      <c r="AB50" s="72">
        <v>148.68312169999999</v>
      </c>
      <c r="AC50" s="73">
        <v>184.3725207</v>
      </c>
      <c r="AD50" s="73">
        <v>160.1696518</v>
      </c>
      <c r="AE50" s="2">
        <v>9253841.5449999999</v>
      </c>
    </row>
    <row r="51" spans="1:31" x14ac:dyDescent="0.25">
      <c r="A51" s="1" t="s">
        <v>19</v>
      </c>
      <c r="B51" s="12">
        <v>2</v>
      </c>
      <c r="C51" s="2">
        <v>59</v>
      </c>
      <c r="D51" s="2">
        <v>101359.9561</v>
      </c>
      <c r="E51" s="2">
        <v>404512</v>
      </c>
      <c r="F51" s="2">
        <v>2723795.2</v>
      </c>
      <c r="G51" s="2">
        <v>493295</v>
      </c>
      <c r="H51" s="2">
        <v>379074.858974359</v>
      </c>
      <c r="I51" s="2">
        <v>807035.70880000002</v>
      </c>
      <c r="J51" s="2">
        <v>90.757869740000004</v>
      </c>
      <c r="K51" s="2">
        <v>1117.3322979884499</v>
      </c>
      <c r="L51" s="2">
        <v>11.999783799999999</v>
      </c>
      <c r="M51" s="2">
        <v>38.954866619999997</v>
      </c>
      <c r="N51" s="3">
        <f t="shared" si="0"/>
        <v>1109582.8328547799</v>
      </c>
      <c r="O51" s="3">
        <f t="shared" si="1"/>
        <v>900626.33641376009</v>
      </c>
      <c r="P51" s="2">
        <v>16143.166219999999</v>
      </c>
      <c r="Q51" s="2">
        <v>8072.2952240000004</v>
      </c>
      <c r="R51" s="2">
        <v>661.43619339999998</v>
      </c>
      <c r="S51" s="2">
        <v>599.98918979999996</v>
      </c>
      <c r="T51" s="2">
        <v>97066.778609999994</v>
      </c>
      <c r="U51" s="2">
        <v>159229.16399999999</v>
      </c>
      <c r="V51" s="2">
        <v>0</v>
      </c>
      <c r="W51" s="2">
        <v>256295.94260000001</v>
      </c>
      <c r="X51" s="11">
        <v>13.05</v>
      </c>
      <c r="Y51" s="11">
        <v>0.59</v>
      </c>
      <c r="Z51" s="11">
        <v>0.77</v>
      </c>
      <c r="AA51" s="72">
        <v>2.48837972332E-2</v>
      </c>
      <c r="AB51" s="72">
        <v>28.521022729999999</v>
      </c>
      <c r="AC51" s="73">
        <v>38.949542309999998</v>
      </c>
      <c r="AD51" s="73">
        <v>31.755450570000001</v>
      </c>
      <c r="AE51" s="2">
        <v>9253841.5449999999</v>
      </c>
    </row>
    <row r="52" spans="1:31" x14ac:dyDescent="0.25">
      <c r="A52" s="1" t="s">
        <v>36</v>
      </c>
      <c r="B52" s="12">
        <v>1</v>
      </c>
      <c r="C52" s="2">
        <v>2091</v>
      </c>
      <c r="D52" s="2">
        <v>348111.47350000002</v>
      </c>
      <c r="E52" s="2">
        <v>1327297</v>
      </c>
      <c r="F52" s="2">
        <v>10082406.73</v>
      </c>
      <c r="G52" s="2">
        <v>10928862</v>
      </c>
      <c r="H52" s="2">
        <v>5667797.3869930897</v>
      </c>
      <c r="I52" s="2">
        <v>2417434.216</v>
      </c>
      <c r="J52" s="2">
        <v>219.14128909999999</v>
      </c>
      <c r="K52" s="2">
        <v>742.95556027098405</v>
      </c>
      <c r="L52" s="2">
        <v>34.078304430000003</v>
      </c>
      <c r="M52" s="2">
        <v>105.8500123</v>
      </c>
      <c r="N52" s="3">
        <f t="shared" si="0"/>
        <v>3151730.6325936597</v>
      </c>
      <c r="O52" s="3">
        <f t="shared" si="1"/>
        <v>2647056.6374661503</v>
      </c>
      <c r="P52" s="2">
        <v>40450.674350000001</v>
      </c>
      <c r="Q52" s="2">
        <v>2170.70667</v>
      </c>
      <c r="R52" s="2">
        <v>1989.227723</v>
      </c>
      <c r="S52" s="2">
        <v>1703.915221</v>
      </c>
      <c r="T52" s="2">
        <v>750328.65989999997</v>
      </c>
      <c r="U52" s="2">
        <v>3754.2607579999999</v>
      </c>
      <c r="V52" s="2">
        <v>0</v>
      </c>
      <c r="W52" s="2">
        <v>754142.31629999995</v>
      </c>
      <c r="X52" s="11">
        <v>11.06</v>
      </c>
      <c r="Y52" s="11">
        <v>0.47</v>
      </c>
      <c r="Z52" s="11">
        <v>0.72</v>
      </c>
      <c r="AA52" s="68">
        <v>2.76184803193883E-3</v>
      </c>
      <c r="AB52" s="10"/>
      <c r="AC52" s="11"/>
      <c r="AD52" s="11"/>
      <c r="AE52" s="2">
        <v>2417434.216</v>
      </c>
    </row>
    <row r="53" spans="1:31" x14ac:dyDescent="0.25">
      <c r="A53" s="1" t="s">
        <v>30</v>
      </c>
      <c r="B53" s="12">
        <v>1</v>
      </c>
      <c r="C53" s="2">
        <v>124</v>
      </c>
      <c r="D53" s="2">
        <v>350166</v>
      </c>
      <c r="E53" s="2">
        <v>363347</v>
      </c>
      <c r="F53" s="2">
        <v>622277.88910000003</v>
      </c>
      <c r="G53" s="2">
        <v>434874</v>
      </c>
      <c r="H53" s="2">
        <v>450299.8</v>
      </c>
      <c r="I53" s="2">
        <v>1126986.2209999999</v>
      </c>
      <c r="J53" s="2">
        <v>75.105800209999998</v>
      </c>
      <c r="K53" s="2">
        <v>315.58813133427702</v>
      </c>
      <c r="L53" s="2">
        <v>7.08891369</v>
      </c>
      <c r="M53" s="2">
        <v>50.556907270000004</v>
      </c>
      <c r="N53" s="3">
        <f t="shared" si="0"/>
        <v>1382446.12965871</v>
      </c>
      <c r="O53" s="3">
        <f t="shared" si="1"/>
        <v>1209824.6223977099</v>
      </c>
      <c r="P53" s="2">
        <v>9162.9576529999995</v>
      </c>
      <c r="Q53" s="2">
        <v>2370.201732</v>
      </c>
      <c r="R53" s="2">
        <v>469.66762130000001</v>
      </c>
      <c r="S53" s="2">
        <v>354.44568450000003</v>
      </c>
      <c r="T53" s="2">
        <v>320874.15990000003</v>
      </c>
      <c r="U53" s="2">
        <v>31555.447639999999</v>
      </c>
      <c r="V53" s="2">
        <v>0</v>
      </c>
      <c r="W53" s="2">
        <v>352429.60749999998</v>
      </c>
      <c r="X53" s="11">
        <v>10.51</v>
      </c>
      <c r="Y53" s="11">
        <v>0.54</v>
      </c>
      <c r="Z53" s="11">
        <v>0.75</v>
      </c>
      <c r="AA53" s="68">
        <v>7.4950452828305199E-3</v>
      </c>
      <c r="AB53" s="68">
        <v>26.77849995</v>
      </c>
      <c r="AC53" s="71">
        <v>30.871119830000001</v>
      </c>
      <c r="AD53" s="71">
        <v>28.207263900000001</v>
      </c>
      <c r="AE53" s="2">
        <v>1126986.2209999999</v>
      </c>
    </row>
    <row r="54" spans="1:31" x14ac:dyDescent="0.25">
      <c r="A54" s="1" t="s">
        <v>24</v>
      </c>
      <c r="B54" s="12">
        <v>1</v>
      </c>
      <c r="C54" s="2">
        <v>209</v>
      </c>
      <c r="D54" s="2">
        <v>351387.46159999998</v>
      </c>
      <c r="E54" s="2">
        <v>248112</v>
      </c>
      <c r="F54" s="2">
        <v>1680101.2350000001</v>
      </c>
      <c r="G54" s="2">
        <v>1117638</v>
      </c>
      <c r="H54" s="2">
        <v>224370.01493497501</v>
      </c>
      <c r="I54" s="2">
        <v>294963.72739999997</v>
      </c>
      <c r="J54" s="2">
        <v>31.16716233</v>
      </c>
      <c r="K54" s="2">
        <v>86.105654725836999</v>
      </c>
      <c r="L54" s="2">
        <v>79.765286750000001</v>
      </c>
      <c r="M54" s="2">
        <v>13.066842299999999</v>
      </c>
      <c r="N54" s="3">
        <f t="shared" si="0"/>
        <v>404218.06492669997</v>
      </c>
      <c r="O54" s="3">
        <f t="shared" si="1"/>
        <v>328902.22467114992</v>
      </c>
      <c r="P54" s="2">
        <v>4600.5180760000003</v>
      </c>
      <c r="Q54" s="2">
        <v>203.79835979999999</v>
      </c>
      <c r="R54" s="2">
        <v>256.97445329999999</v>
      </c>
      <c r="S54" s="2">
        <v>214.70915539999999</v>
      </c>
      <c r="T54" s="2">
        <v>90748.756020000001</v>
      </c>
      <c r="U54" s="2">
        <v>237.615014</v>
      </c>
      <c r="V54" s="2">
        <v>972.44604770000001</v>
      </c>
      <c r="W54" s="2">
        <v>92148.230720000007</v>
      </c>
      <c r="X54" s="11">
        <v>8.3000000000000007</v>
      </c>
      <c r="Y54" s="11">
        <v>0.28000000000000003</v>
      </c>
      <c r="Z54" s="11">
        <v>0.7</v>
      </c>
      <c r="AA54" s="68">
        <v>4.2555538153702197E-3</v>
      </c>
      <c r="AB54" s="10"/>
      <c r="AC54" s="11"/>
      <c r="AD54" s="11"/>
      <c r="AE54" s="2">
        <v>294963.72739999997</v>
      </c>
    </row>
    <row r="55" spans="1:31" x14ac:dyDescent="0.25">
      <c r="A55" s="1" t="s">
        <v>25</v>
      </c>
      <c r="B55" s="12">
        <v>1</v>
      </c>
      <c r="C55" s="2">
        <v>92</v>
      </c>
      <c r="D55" s="2">
        <v>1549207.2439999999</v>
      </c>
      <c r="E55" s="2">
        <v>2835621</v>
      </c>
      <c r="F55" s="2">
        <v>587358.64110000001</v>
      </c>
      <c r="G55" s="2">
        <v>596909</v>
      </c>
      <c r="H55" s="2">
        <v>2519142</v>
      </c>
      <c r="I55" s="2">
        <v>262394.34649999999</v>
      </c>
      <c r="J55" s="2">
        <v>31.55774757</v>
      </c>
      <c r="K55" s="2">
        <v>139.72867292500499</v>
      </c>
      <c r="L55" s="2">
        <v>3.3135744360000001</v>
      </c>
      <c r="M55" s="2">
        <v>12.767567919999999</v>
      </c>
      <c r="N55" s="3">
        <f t="shared" si="0"/>
        <v>367307.54321227199</v>
      </c>
      <c r="O55" s="3">
        <f t="shared" si="1"/>
        <v>294683.89391405997</v>
      </c>
      <c r="P55" s="2">
        <v>2744.8744780000002</v>
      </c>
      <c r="Q55" s="2">
        <v>880.42306880000001</v>
      </c>
      <c r="R55" s="2">
        <v>154.54735959999999</v>
      </c>
      <c r="S55" s="2">
        <v>165.67872180000001</v>
      </c>
      <c r="T55" s="2">
        <v>67806.451029999997</v>
      </c>
      <c r="U55" s="2">
        <v>14453.071470000001</v>
      </c>
      <c r="V55" s="2">
        <v>0</v>
      </c>
      <c r="W55" s="2">
        <v>82259.522490000003</v>
      </c>
      <c r="X55" s="11">
        <v>12.08</v>
      </c>
      <c r="Y55" s="11">
        <v>0.27</v>
      </c>
      <c r="Z55" s="11">
        <v>0.55000000000000004</v>
      </c>
      <c r="AA55" s="68">
        <v>1.1202143967452401E-2</v>
      </c>
      <c r="AB55" s="10"/>
      <c r="AC55" s="11"/>
      <c r="AD55" s="11"/>
      <c r="AE55" s="2">
        <v>262394.34649999999</v>
      </c>
    </row>
    <row r="56" spans="1:31" x14ac:dyDescent="0.25">
      <c r="A56" s="1" t="s">
        <v>26</v>
      </c>
      <c r="B56" s="12">
        <v>1</v>
      </c>
      <c r="C56" s="2">
        <v>79</v>
      </c>
      <c r="D56" s="2">
        <v>432546.60239999997</v>
      </c>
      <c r="E56" s="2">
        <v>333226</v>
      </c>
      <c r="F56" s="2">
        <v>77163.330759999997</v>
      </c>
      <c r="G56" s="2">
        <v>313415</v>
      </c>
      <c r="H56" s="2">
        <v>91892.782068173401</v>
      </c>
      <c r="I56" s="2">
        <v>11745.87117</v>
      </c>
      <c r="J56" s="2">
        <v>1.4433676230000001</v>
      </c>
      <c r="K56" s="2">
        <v>10.5409341293193</v>
      </c>
      <c r="L56" s="2">
        <v>0.23858617100000001</v>
      </c>
      <c r="M56" s="2">
        <v>0.56695208399999997</v>
      </c>
      <c r="N56" s="3">
        <f t="shared" si="0"/>
        <v>16545.674920188001</v>
      </c>
      <c r="O56" s="3">
        <f t="shared" si="1"/>
        <v>13219.818406007</v>
      </c>
      <c r="P56" s="2">
        <v>174.62126180000001</v>
      </c>
      <c r="Q56" s="2">
        <v>66.284662729999994</v>
      </c>
      <c r="R56" s="2">
        <v>11.360131539999999</v>
      </c>
      <c r="S56" s="2">
        <v>11.92930857</v>
      </c>
      <c r="T56" s="2">
        <v>2481.2452440000002</v>
      </c>
      <c r="U56" s="2">
        <v>1217.4049210000001</v>
      </c>
      <c r="V56" s="2">
        <v>0</v>
      </c>
      <c r="W56" s="2">
        <v>3698.6501640000001</v>
      </c>
      <c r="X56" s="11">
        <v>5.21</v>
      </c>
      <c r="Y56" s="11">
        <v>0.43</v>
      </c>
      <c r="Z56" s="11">
        <v>0.76</v>
      </c>
      <c r="AA56" s="68">
        <v>8.5236242667939902E-4</v>
      </c>
      <c r="AB56" s="10"/>
      <c r="AC56" s="11"/>
      <c r="AD56" s="11"/>
      <c r="AE56" s="2">
        <v>11745.87117</v>
      </c>
    </row>
    <row r="57" spans="1:31" x14ac:dyDescent="0.25">
      <c r="A57" s="1" t="s">
        <v>27</v>
      </c>
      <c r="B57" s="12">
        <v>1</v>
      </c>
      <c r="C57" s="2">
        <v>22</v>
      </c>
      <c r="D57" s="2">
        <v>749</v>
      </c>
      <c r="E57" s="2">
        <v>5424</v>
      </c>
      <c r="F57" s="2">
        <v>42838.272040000003</v>
      </c>
      <c r="G57" s="2">
        <v>52635</v>
      </c>
      <c r="H57" s="2">
        <v>58791.085714285698</v>
      </c>
      <c r="I57" s="2">
        <v>2935.4882640000001</v>
      </c>
      <c r="J57" s="2">
        <v>0.46845910400000002</v>
      </c>
      <c r="K57" s="2">
        <v>1.0261704090625701</v>
      </c>
      <c r="L57" s="2">
        <v>6.5874675999999993E-2</v>
      </c>
      <c r="M57" s="2">
        <v>0.137440328</v>
      </c>
      <c r="N57" s="3">
        <f t="shared" si="0"/>
        <v>4479.0206282639992</v>
      </c>
      <c r="O57" s="3">
        <f t="shared" si="1"/>
        <v>3399.7055422440003</v>
      </c>
      <c r="P57" s="2">
        <v>63.648094329999999</v>
      </c>
      <c r="Q57" s="2">
        <v>2.5313689359999998</v>
      </c>
      <c r="R57" s="2">
        <v>2.9796187559999998</v>
      </c>
      <c r="S57" s="2">
        <v>3.2937338199999999</v>
      </c>
      <c r="T57" s="2">
        <v>915.62328879999995</v>
      </c>
      <c r="U57" s="2">
        <v>0</v>
      </c>
      <c r="V57" s="2">
        <v>0</v>
      </c>
      <c r="W57" s="2">
        <v>915.62328879999995</v>
      </c>
      <c r="X57" s="11">
        <v>23.4</v>
      </c>
      <c r="Y57" s="11">
        <v>0.26</v>
      </c>
      <c r="Z57" s="11">
        <v>0.54</v>
      </c>
      <c r="AA57" s="68">
        <v>2.5615835980960999E-6</v>
      </c>
      <c r="AB57" s="10"/>
      <c r="AC57" s="11"/>
      <c r="AD57" s="11"/>
      <c r="AE57" s="2">
        <v>2935.4882640000001</v>
      </c>
    </row>
    <row r="58" spans="1:31" x14ac:dyDescent="0.25">
      <c r="A58" s="98" t="s">
        <v>281</v>
      </c>
      <c r="B58" s="107"/>
      <c r="C58" s="101">
        <f>SUM(C2:C57)</f>
        <v>391750</v>
      </c>
      <c r="D58" s="101">
        <f t="shared" ref="D58:W58" si="2">SUM(D2:D57)</f>
        <v>1790568050.7377801</v>
      </c>
      <c r="E58" s="101">
        <f t="shared" ref="E58" si="3">SUM(E2:E57)</f>
        <v>1220561405</v>
      </c>
      <c r="F58" s="101">
        <f t="shared" si="2"/>
        <v>2268028409.7536998</v>
      </c>
      <c r="G58" s="101">
        <f t="shared" si="2"/>
        <v>794212910</v>
      </c>
      <c r="H58" s="101">
        <f t="shared" ref="H58" si="4">SUM(H2:H57)</f>
        <v>556955196.38254476</v>
      </c>
      <c r="I58" s="101">
        <f t="shared" si="2"/>
        <v>931556047.16463387</v>
      </c>
      <c r="J58" s="101">
        <f t="shared" si="2"/>
        <v>78346.095254386979</v>
      </c>
      <c r="K58" s="101">
        <f t="shared" ref="K58" si="5">SUM(K2:K57)</f>
        <v>1492225.6616205461</v>
      </c>
      <c r="L58" s="101">
        <f t="shared" si="2"/>
        <v>362754.72249778191</v>
      </c>
      <c r="M58" s="101">
        <f t="shared" si="2"/>
        <v>45958.264247482017</v>
      </c>
      <c r="N58" s="101">
        <f t="shared" si="2"/>
        <v>1221663830.366035</v>
      </c>
      <c r="O58" s="101">
        <f t="shared" si="2"/>
        <v>1024831963.7017765</v>
      </c>
      <c r="P58" s="101">
        <f t="shared" si="2"/>
        <v>19061867.051202133</v>
      </c>
      <c r="Q58" s="101">
        <f t="shared" si="2"/>
        <v>10674646.083723268</v>
      </c>
      <c r="R58" s="101">
        <f t="shared" si="2"/>
        <v>814109.88083759567</v>
      </c>
      <c r="S58" s="101">
        <f t="shared" si="2"/>
        <v>795488.11069179</v>
      </c>
      <c r="T58" s="101">
        <f t="shared" si="2"/>
        <v>63341639.958516814</v>
      </c>
      <c r="U58" s="101">
        <f t="shared" si="2"/>
        <v>211942337.62134796</v>
      </c>
      <c r="V58" s="101">
        <f t="shared" si="2"/>
        <v>6487936.6670449106</v>
      </c>
      <c r="W58" s="101">
        <f t="shared" si="2"/>
        <v>297621294.41576284</v>
      </c>
      <c r="X58" s="101"/>
      <c r="Y58" s="101"/>
      <c r="Z58" s="101"/>
      <c r="AA58" s="61">
        <f>SUM(AA2:AA57) - (SUM(AA35:AA39)+AA41+AA42+AA44+AA45+AA50+AA51)</f>
        <v>102.34761564308073</v>
      </c>
      <c r="AB58" s="101"/>
      <c r="AC58" s="101"/>
      <c r="AD58" s="101"/>
      <c r="AE58" s="46">
        <f t="shared" ref="AE58" si="6">SUM(AE2:AE57)</f>
        <v>4702802468.9503317</v>
      </c>
    </row>
    <row r="59" spans="1:31" x14ac:dyDescent="0.25">
      <c r="A59" s="98"/>
      <c r="B59" s="107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65">
        <f>SUM(AA35:AA39)+AA41+AA42+AA44+AA45+AA50+AA51</f>
        <v>3.2846331534831044</v>
      </c>
      <c r="AB59" s="101"/>
      <c r="AC59" s="101"/>
      <c r="AD59" s="101"/>
      <c r="AE59" s="47"/>
    </row>
    <row r="60" spans="1:31" x14ac:dyDescent="0.25">
      <c r="A60" s="44" t="s">
        <v>277</v>
      </c>
    </row>
    <row r="61" spans="1:31" x14ac:dyDescent="0.25">
      <c r="A61" s="44" t="s">
        <v>272</v>
      </c>
    </row>
    <row r="62" spans="1:31" x14ac:dyDescent="0.25">
      <c r="A62" s="44" t="s">
        <v>296</v>
      </c>
      <c r="B62" s="44"/>
      <c r="C62" s="44"/>
      <c r="D62" s="44"/>
      <c r="E62" s="44"/>
      <c r="F62" s="44"/>
      <c r="G62" s="44"/>
      <c r="H62" s="44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9"/>
      <c r="AB62" s="89"/>
      <c r="AC62" s="88"/>
    </row>
    <row r="63" spans="1:31" x14ac:dyDescent="0.25">
      <c r="A63" s="105" t="s">
        <v>283</v>
      </c>
      <c r="B63" s="105"/>
    </row>
    <row r="64" spans="1:31" x14ac:dyDescent="0.25">
      <c r="A64" s="106" t="s">
        <v>284</v>
      </c>
      <c r="B64" s="106"/>
    </row>
  </sheetData>
  <sheetProtection password="D785" sheet="1" objects="1" scenarios="1"/>
  <mergeCells count="31">
    <mergeCell ref="D58:D59"/>
    <mergeCell ref="H58:H59"/>
    <mergeCell ref="A63:B63"/>
    <mergeCell ref="A64:B64"/>
    <mergeCell ref="A58:A59"/>
    <mergeCell ref="B58:B59"/>
    <mergeCell ref="C58:C59"/>
    <mergeCell ref="E58:E59"/>
    <mergeCell ref="U58:U59"/>
    <mergeCell ref="F58:F59"/>
    <mergeCell ref="G58:G59"/>
    <mergeCell ref="I58:I59"/>
    <mergeCell ref="J58:J59"/>
    <mergeCell ref="L58:L59"/>
    <mergeCell ref="M58:M59"/>
    <mergeCell ref="P58:P59"/>
    <mergeCell ref="Q58:Q59"/>
    <mergeCell ref="R58:R59"/>
    <mergeCell ref="S58:S59"/>
    <mergeCell ref="T58:T59"/>
    <mergeCell ref="K58:K59"/>
    <mergeCell ref="N58:N59"/>
    <mergeCell ref="O58:O59"/>
    <mergeCell ref="AB58:AB59"/>
    <mergeCell ref="AC58:AC59"/>
    <mergeCell ref="AD58:AD59"/>
    <mergeCell ref="V58:V59"/>
    <mergeCell ref="W58:W59"/>
    <mergeCell ref="X58:X59"/>
    <mergeCell ref="Y58:Y59"/>
    <mergeCell ref="Z58:Z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D231"/>
  <sheetViews>
    <sheetView workbookViewId="0">
      <selection activeCell="C208" sqref="C208"/>
    </sheetView>
  </sheetViews>
  <sheetFormatPr defaultColWidth="8.85546875" defaultRowHeight="15" x14ac:dyDescent="0.25"/>
  <cols>
    <col min="1" max="1" width="23.7109375" customWidth="1"/>
    <col min="2" max="4" width="12.85546875" customWidth="1"/>
    <col min="5" max="5" width="15.28515625" style="14" bestFit="1" customWidth="1"/>
    <col min="6" max="6" width="15.140625" style="14" bestFit="1" customWidth="1"/>
    <col min="7" max="7" width="14.140625" style="14" bestFit="1" customWidth="1"/>
    <col min="8" max="9" width="13.42578125" style="14" customWidth="1"/>
    <col min="10" max="10" width="10.85546875" style="14" bestFit="1" customWidth="1"/>
    <col min="11" max="11" width="11.42578125" style="14" bestFit="1" customWidth="1"/>
    <col min="12" max="13" width="13.140625" style="14" customWidth="1"/>
    <col min="14" max="14" width="13" style="14" bestFit="1" customWidth="1"/>
    <col min="15" max="15" width="13.140625" style="14" bestFit="1" customWidth="1"/>
    <col min="16" max="16" width="11.42578125" style="14" bestFit="1" customWidth="1"/>
    <col min="17" max="17" width="10.85546875" style="14" bestFit="1" customWidth="1"/>
    <col min="18" max="18" width="13" style="14" bestFit="1" customWidth="1"/>
    <col min="19" max="19" width="13" style="14" customWidth="1"/>
    <col min="20" max="20" width="14.140625" style="14" bestFit="1" customWidth="1"/>
    <col min="21" max="21" width="13.85546875" style="14" bestFit="1" customWidth="1"/>
    <col min="22" max="22" width="14.7109375" style="14" customWidth="1"/>
    <col min="23" max="25" width="16" style="15" customWidth="1"/>
    <col min="26" max="27" width="14.42578125" style="22" customWidth="1"/>
    <col min="28" max="28" width="14.42578125" style="25" customWidth="1"/>
    <col min="29" max="29" width="13.42578125" style="25" customWidth="1"/>
    <col min="30" max="30" width="14.140625" style="26" customWidth="1"/>
  </cols>
  <sheetData>
    <row r="1" spans="1:30" ht="60" x14ac:dyDescent="0.25">
      <c r="A1" s="27" t="s">
        <v>270</v>
      </c>
      <c r="B1" s="28" t="s">
        <v>1</v>
      </c>
      <c r="C1" s="29" t="s">
        <v>268</v>
      </c>
      <c r="D1" s="28" t="s">
        <v>297</v>
      </c>
      <c r="E1" s="29" t="s">
        <v>291</v>
      </c>
      <c r="F1" s="29" t="s">
        <v>292</v>
      </c>
      <c r="G1" s="29" t="s">
        <v>2</v>
      </c>
      <c r="H1" s="29" t="s">
        <v>3</v>
      </c>
      <c r="I1" s="29" t="s">
        <v>293</v>
      </c>
      <c r="J1" s="29" t="s">
        <v>4</v>
      </c>
      <c r="K1" s="29" t="s">
        <v>5</v>
      </c>
      <c r="L1" s="28" t="s">
        <v>294</v>
      </c>
      <c r="M1" s="28" t="s">
        <v>295</v>
      </c>
      <c r="N1" s="29" t="s">
        <v>6</v>
      </c>
      <c r="O1" s="29" t="s">
        <v>7</v>
      </c>
      <c r="P1" s="29" t="s">
        <v>8</v>
      </c>
      <c r="Q1" s="29" t="s">
        <v>9</v>
      </c>
      <c r="R1" s="29" t="s">
        <v>10</v>
      </c>
      <c r="S1" s="29" t="s">
        <v>11</v>
      </c>
      <c r="T1" s="29" t="s">
        <v>12</v>
      </c>
      <c r="U1" s="29" t="s">
        <v>13</v>
      </c>
      <c r="V1" s="49" t="s">
        <v>301</v>
      </c>
      <c r="W1" s="50" t="s">
        <v>298</v>
      </c>
      <c r="X1" s="50" t="s">
        <v>299</v>
      </c>
      <c r="Y1" s="50" t="s">
        <v>300</v>
      </c>
      <c r="Z1" s="21"/>
      <c r="AA1" s="21"/>
      <c r="AB1" s="21"/>
      <c r="AC1" s="21"/>
      <c r="AD1" s="21"/>
    </row>
    <row r="2" spans="1:30" x14ac:dyDescent="0.25">
      <c r="A2" s="1" t="s">
        <v>191</v>
      </c>
      <c r="B2" s="3">
        <v>12393</v>
      </c>
      <c r="C2" s="3">
        <v>354014569</v>
      </c>
      <c r="D2" s="2">
        <v>230601502</v>
      </c>
      <c r="E2" s="3">
        <v>335271580.39999998</v>
      </c>
      <c r="F2" s="3">
        <v>61250841</v>
      </c>
      <c r="G2" s="3">
        <v>143868066.40000001</v>
      </c>
      <c r="H2" s="3">
        <v>10950.20246</v>
      </c>
      <c r="I2" s="2">
        <v>281255.68122641102</v>
      </c>
      <c r="J2" s="3">
        <v>56427.064639999997</v>
      </c>
      <c r="K2" s="3">
        <v>7278.6351619999996</v>
      </c>
      <c r="L2" s="3">
        <f>G2+(H2*3200)+(J2*72)+(K2*289)</f>
        <v>185074988.48789802</v>
      </c>
      <c r="M2" s="3">
        <f>G2+(H2*900)+(J2*25)+(K2*298)</f>
        <v>157302958.50827599</v>
      </c>
      <c r="N2" s="3">
        <v>3350522.5460000001</v>
      </c>
      <c r="O2" s="3">
        <v>2018790.013</v>
      </c>
      <c r="P2" s="3">
        <v>130060.7053</v>
      </c>
      <c r="Q2" s="3">
        <v>133128.17449999999</v>
      </c>
      <c r="R2" s="3">
        <v>4175482.5830000001</v>
      </c>
      <c r="S2" s="3">
        <v>40840785.530000001</v>
      </c>
      <c r="T2" s="3">
        <v>1019821.128</v>
      </c>
      <c r="U2" s="3">
        <v>46192888.490000002</v>
      </c>
      <c r="V2" s="5">
        <v>20.93649435</v>
      </c>
      <c r="W2" s="5">
        <v>5.7488887489999998</v>
      </c>
      <c r="X2" s="5">
        <v>7.3120418029999996</v>
      </c>
      <c r="Y2" s="5">
        <v>6.2647749519999998</v>
      </c>
      <c r="AA2" s="23"/>
      <c r="AB2" s="24"/>
    </row>
    <row r="3" spans="1:30" x14ac:dyDescent="0.25">
      <c r="A3" s="1" t="s">
        <v>287</v>
      </c>
      <c r="B3" s="3">
        <v>136340</v>
      </c>
      <c r="C3" s="3">
        <v>220790724.76599997</v>
      </c>
      <c r="D3" s="2">
        <v>137558120</v>
      </c>
      <c r="E3" s="3">
        <v>209052114.67000002</v>
      </c>
      <c r="F3" s="3">
        <v>107481181</v>
      </c>
      <c r="G3" s="3">
        <v>106208746.45100001</v>
      </c>
      <c r="H3" s="3">
        <v>8683.1415923000004</v>
      </c>
      <c r="I3" s="2">
        <v>178380.1291172847</v>
      </c>
      <c r="J3" s="3">
        <v>7929.5720921500006</v>
      </c>
      <c r="K3" s="3">
        <v>5274.8833841000005</v>
      </c>
      <c r="L3" s="3">
        <f t="shared" ref="L3:L5" si="0">G3+(H3*3200)+(J3*72)+(K3*289)</f>
        <v>136090170.0349997</v>
      </c>
      <c r="M3" s="3">
        <f t="shared" ref="M3:M5" si="1">G3+(H3*900)+(J3*25)+(K3*298)</f>
        <v>115793728.43483555</v>
      </c>
      <c r="N3" s="3">
        <v>2193936.1042800001</v>
      </c>
      <c r="O3" s="3">
        <v>1291379.8331599999</v>
      </c>
      <c r="P3" s="3">
        <v>86876.152967999995</v>
      </c>
      <c r="Q3" s="3">
        <v>87923.784560999993</v>
      </c>
      <c r="R3" s="3">
        <v>2864429.1465000003</v>
      </c>
      <c r="S3" s="3">
        <v>23641465.3902</v>
      </c>
      <c r="T3" s="3">
        <v>110815.2951</v>
      </c>
      <c r="U3" s="3">
        <v>33886663.678999998</v>
      </c>
      <c r="V3" s="5">
        <v>12.234956889999999</v>
      </c>
      <c r="W3" s="5">
        <f>((W4*$B$4)+(W5*$B$5)+(W6*$B$6))/($B$4+$B$5+$B$6)</f>
        <v>6.7237931977726868</v>
      </c>
      <c r="X3" s="5">
        <f t="shared" ref="X3:Y3" si="2">((X4*$B$4)+(X5*$B$5)+(X6*$B$6))/($B$4+$B$5+$B$6)</f>
        <v>8.4647976836110388</v>
      </c>
      <c r="Y3" s="5">
        <f t="shared" si="2"/>
        <v>7.2883453223351626</v>
      </c>
      <c r="AA3" s="23"/>
      <c r="AB3" s="24"/>
    </row>
    <row r="4" spans="1:30" s="84" customFormat="1" x14ac:dyDescent="0.25">
      <c r="A4" s="76" t="s">
        <v>289</v>
      </c>
      <c r="B4" s="77">
        <v>3418</v>
      </c>
      <c r="C4" s="77">
        <v>144693424.19999999</v>
      </c>
      <c r="D4" s="92">
        <v>87945194</v>
      </c>
      <c r="E4" s="77">
        <v>122237120</v>
      </c>
      <c r="F4" s="77">
        <v>17836308</v>
      </c>
      <c r="G4" s="77">
        <v>53116628.090000004</v>
      </c>
      <c r="H4" s="77">
        <v>3935.0555789999999</v>
      </c>
      <c r="I4" s="85">
        <v>108637.823001545</v>
      </c>
      <c r="J4" s="77">
        <v>6973.9104420000003</v>
      </c>
      <c r="K4" s="77">
        <v>2705.8014410000001</v>
      </c>
      <c r="L4" s="77">
        <f t="shared" si="0"/>
        <v>66992904.111073002</v>
      </c>
      <c r="M4" s="77">
        <f t="shared" si="1"/>
        <v>57638854.701568007</v>
      </c>
      <c r="N4" s="77">
        <v>1268790.361</v>
      </c>
      <c r="O4" s="77">
        <v>775167.8419</v>
      </c>
      <c r="P4" s="77">
        <v>46908.418839999998</v>
      </c>
      <c r="Q4" s="77">
        <v>50120.483500000002</v>
      </c>
      <c r="R4" s="77">
        <v>1151913.1310000001</v>
      </c>
      <c r="S4" s="77">
        <v>15708543.689999999</v>
      </c>
      <c r="T4" s="77">
        <v>110815.2951</v>
      </c>
      <c r="U4" s="77">
        <v>17034841.129999999</v>
      </c>
      <c r="V4" s="78">
        <v>9.0389842080000005</v>
      </c>
      <c r="W4" s="78">
        <v>5.3947130100000003</v>
      </c>
      <c r="X4" s="78">
        <v>6.7189139950000003</v>
      </c>
      <c r="Y4" s="78">
        <v>5.8303628329999997</v>
      </c>
      <c r="Z4" s="79"/>
      <c r="AA4" s="80"/>
      <c r="AB4" s="81"/>
      <c r="AC4" s="82"/>
      <c r="AD4" s="83"/>
    </row>
    <row r="5" spans="1:30" s="84" customFormat="1" x14ac:dyDescent="0.25">
      <c r="A5" s="76" t="s">
        <v>288</v>
      </c>
      <c r="B5" s="77">
        <v>130829</v>
      </c>
      <c r="C5" s="77">
        <v>71918123.969999999</v>
      </c>
      <c r="D5" s="92">
        <v>46636840</v>
      </c>
      <c r="E5" s="77">
        <v>78546772.370000005</v>
      </c>
      <c r="F5" s="77">
        <v>87022784</v>
      </c>
      <c r="G5" s="77">
        <v>49924130.210000001</v>
      </c>
      <c r="H5" s="77">
        <v>4470.6649120000002</v>
      </c>
      <c r="I5" s="85">
        <v>64692.6261717628</v>
      </c>
      <c r="J5" s="77">
        <v>901.28111469999999</v>
      </c>
      <c r="K5" s="77">
        <v>2412.6247060000001</v>
      </c>
      <c r="L5" s="77">
        <f t="shared" si="0"/>
        <v>64992398.708692409</v>
      </c>
      <c r="M5" s="77">
        <f t="shared" si="1"/>
        <v>54689222.821055502</v>
      </c>
      <c r="N5" s="77">
        <v>861209.69380000001</v>
      </c>
      <c r="O5" s="77">
        <v>480290.79930000001</v>
      </c>
      <c r="P5" s="77">
        <v>37295.491430000002</v>
      </c>
      <c r="Q5" s="77">
        <v>35117.16418</v>
      </c>
      <c r="R5" s="77">
        <v>1469172.4180000001</v>
      </c>
      <c r="S5" s="77">
        <v>7227560.0789999999</v>
      </c>
      <c r="T5" s="77">
        <v>0</v>
      </c>
      <c r="U5" s="77">
        <v>15843150.75</v>
      </c>
      <c r="V5" s="78">
        <v>2.94395316</v>
      </c>
      <c r="W5" s="78">
        <v>6.7498959870000004</v>
      </c>
      <c r="X5" s="78">
        <v>8.4993080110000001</v>
      </c>
      <c r="Y5" s="78">
        <v>7.3170074840000003</v>
      </c>
      <c r="Z5" s="79"/>
      <c r="AA5" s="80"/>
      <c r="AB5" s="81"/>
      <c r="AC5" s="82"/>
      <c r="AD5" s="83"/>
    </row>
    <row r="6" spans="1:30" s="84" customFormat="1" x14ac:dyDescent="0.25">
      <c r="A6" s="76" t="s">
        <v>290</v>
      </c>
      <c r="B6" s="85">
        <v>2093</v>
      </c>
      <c r="C6" s="76">
        <v>4179176.5959999999</v>
      </c>
      <c r="D6" s="92">
        <v>2976086</v>
      </c>
      <c r="E6" s="85">
        <v>8268222.2999999998</v>
      </c>
      <c r="F6" s="85">
        <v>2622089</v>
      </c>
      <c r="G6" s="85">
        <v>3167988.1510000001</v>
      </c>
      <c r="H6" s="85">
        <v>277.42110129999998</v>
      </c>
      <c r="I6" s="85">
        <v>5049.6799439768902</v>
      </c>
      <c r="J6" s="85">
        <v>54.380535450000004</v>
      </c>
      <c r="K6" s="85">
        <v>156.45723709999999</v>
      </c>
      <c r="L6" s="77">
        <f t="shared" ref="L6:L16" si="3">G6+(H6*3200)+(J6*72)+(K6*289)</f>
        <v>4104867.2152343001</v>
      </c>
      <c r="M6" s="77">
        <f t="shared" ref="M6:M16" si="4">G6+(H6*900)+(J6*25)+(K6*298)</f>
        <v>3465650.9122120501</v>
      </c>
      <c r="N6" s="85">
        <v>63936.049480000001</v>
      </c>
      <c r="O6" s="85">
        <v>35921.191959999996</v>
      </c>
      <c r="P6" s="85">
        <v>2672.242698</v>
      </c>
      <c r="Q6" s="85">
        <v>2686.1368809999999</v>
      </c>
      <c r="R6" s="85">
        <v>243343.5975</v>
      </c>
      <c r="S6" s="85">
        <v>705361.62120000005</v>
      </c>
      <c r="T6" s="85">
        <v>0</v>
      </c>
      <c r="U6" s="85">
        <v>1008671.799</v>
      </c>
      <c r="V6" s="86">
        <v>0.252019522</v>
      </c>
      <c r="W6" s="86">
        <v>7.2626342250000002</v>
      </c>
      <c r="X6" s="86">
        <v>9.1587674999999997</v>
      </c>
      <c r="Y6" s="86">
        <v>7.8777109220000003</v>
      </c>
      <c r="Z6" s="79"/>
      <c r="AA6" s="79"/>
      <c r="AB6" s="82"/>
      <c r="AC6" s="82"/>
      <c r="AD6" s="83"/>
    </row>
    <row r="7" spans="1:30" x14ac:dyDescent="0.25">
      <c r="A7" s="1" t="s">
        <v>152</v>
      </c>
      <c r="B7" s="3">
        <v>5662</v>
      </c>
      <c r="C7" s="3">
        <v>208064185.80000001</v>
      </c>
      <c r="D7" s="2">
        <v>132157378</v>
      </c>
      <c r="E7" s="3">
        <v>174786693.69999999</v>
      </c>
      <c r="F7" s="3">
        <v>27020749</v>
      </c>
      <c r="G7" s="3">
        <v>86238662.670000002</v>
      </c>
      <c r="H7" s="3">
        <v>6712.8126599999996</v>
      </c>
      <c r="I7" s="2">
        <v>172108.308078848</v>
      </c>
      <c r="J7" s="3">
        <v>17697.017690000001</v>
      </c>
      <c r="K7" s="3">
        <v>4391.4594569999999</v>
      </c>
      <c r="L7" s="3">
        <f t="shared" si="3"/>
        <v>110262980.23875299</v>
      </c>
      <c r="M7" s="3">
        <f t="shared" si="4"/>
        <v>94031274.424435988</v>
      </c>
      <c r="N7" s="3">
        <v>2025189.0619999999</v>
      </c>
      <c r="O7" s="3">
        <v>1237882.612</v>
      </c>
      <c r="P7" s="3">
        <v>76464.661479999995</v>
      </c>
      <c r="Q7" s="3">
        <v>80533.076369999995</v>
      </c>
      <c r="R7" s="3">
        <v>2203255.8939999999</v>
      </c>
      <c r="S7" s="3">
        <v>25058335.260000002</v>
      </c>
      <c r="T7" s="3">
        <v>310894.1997</v>
      </c>
      <c r="U7" s="3">
        <v>27663348.52</v>
      </c>
      <c r="V7" s="5">
        <v>12.217471890000001</v>
      </c>
      <c r="W7" s="5">
        <v>6.237887959</v>
      </c>
      <c r="X7" s="5">
        <v>7.8659000040000002</v>
      </c>
      <c r="Y7" s="5">
        <v>6.7716346810000001</v>
      </c>
      <c r="AA7" s="23"/>
      <c r="AB7" s="24"/>
    </row>
    <row r="8" spans="1:30" x14ac:dyDescent="0.25">
      <c r="A8" s="1" t="s">
        <v>165</v>
      </c>
      <c r="B8" s="3">
        <v>4328</v>
      </c>
      <c r="C8" s="3">
        <v>172910989.69999999</v>
      </c>
      <c r="D8" s="2">
        <v>107162370</v>
      </c>
      <c r="E8" s="3">
        <v>125119640.7</v>
      </c>
      <c r="F8" s="3">
        <v>21945802</v>
      </c>
      <c r="G8" s="3">
        <v>56903442.780000001</v>
      </c>
      <c r="H8" s="3">
        <v>4164.5867289999997</v>
      </c>
      <c r="I8" s="2">
        <v>109812.90996783601</v>
      </c>
      <c r="J8" s="3">
        <v>23491.815320000002</v>
      </c>
      <c r="K8" s="3">
        <v>2873.27621</v>
      </c>
      <c r="L8" s="3">
        <f t="shared" si="3"/>
        <v>72751907.840530008</v>
      </c>
      <c r="M8" s="3">
        <f t="shared" si="4"/>
        <v>62095102.529679999</v>
      </c>
      <c r="N8" s="3">
        <v>1303368.3959999999</v>
      </c>
      <c r="O8" s="3">
        <v>792898.92090000003</v>
      </c>
      <c r="P8" s="3">
        <v>51230.96976</v>
      </c>
      <c r="Q8" s="3">
        <v>52281.481659999998</v>
      </c>
      <c r="R8" s="3">
        <v>1731144.5390000001</v>
      </c>
      <c r="S8" s="3">
        <v>16036968.869999999</v>
      </c>
      <c r="T8" s="3">
        <v>446942.18680000002</v>
      </c>
      <c r="U8" s="3">
        <v>18273252.920000002</v>
      </c>
      <c r="V8" s="5">
        <v>9.6667354670000005</v>
      </c>
      <c r="W8" s="5">
        <v>5.1540179290000001</v>
      </c>
      <c r="X8" s="5">
        <v>6.4900521739999997</v>
      </c>
      <c r="Y8" s="5">
        <v>5.597072088</v>
      </c>
      <c r="AA8" s="23"/>
      <c r="AB8" s="24"/>
    </row>
    <row r="9" spans="1:30" x14ac:dyDescent="0.25">
      <c r="A9" s="1" t="s">
        <v>212</v>
      </c>
      <c r="B9" s="3">
        <v>5076</v>
      </c>
      <c r="C9" s="3">
        <v>113970799.59999999</v>
      </c>
      <c r="D9" s="2">
        <v>76192326</v>
      </c>
      <c r="E9" s="3">
        <v>116167512</v>
      </c>
      <c r="F9" s="3">
        <v>23725386</v>
      </c>
      <c r="G9" s="3">
        <v>49131054.259999998</v>
      </c>
      <c r="H9" s="3">
        <v>3841.116536</v>
      </c>
      <c r="I9" s="2">
        <v>93933.669058173895</v>
      </c>
      <c r="J9" s="3">
        <v>6699.2756429999999</v>
      </c>
      <c r="K9" s="3">
        <v>2484.5461580000001</v>
      </c>
      <c r="L9" s="3">
        <f t="shared" si="3"/>
        <v>62623008.861157998</v>
      </c>
      <c r="M9" s="3">
        <f t="shared" si="4"/>
        <v>53495935.788558997</v>
      </c>
      <c r="N9" s="3">
        <v>1115468.602</v>
      </c>
      <c r="O9" s="3">
        <v>674962.77520000003</v>
      </c>
      <c r="P9" s="3">
        <v>42693.913110000001</v>
      </c>
      <c r="Q9" s="3">
        <v>44820.191740000002</v>
      </c>
      <c r="R9" s="3">
        <v>1931741.9909999999</v>
      </c>
      <c r="S9" s="3">
        <v>13621794.460000001</v>
      </c>
      <c r="T9" s="3">
        <v>105650.086</v>
      </c>
      <c r="U9" s="3">
        <v>15731109.949999999</v>
      </c>
      <c r="V9" s="5">
        <v>6.2802845190000003</v>
      </c>
      <c r="W9" s="5">
        <v>6.3576475490000002</v>
      </c>
      <c r="X9" s="5">
        <v>7.9716758649999999</v>
      </c>
      <c r="Y9" s="5">
        <v>6.8866902330000004</v>
      </c>
      <c r="AA9" s="23"/>
      <c r="AB9" s="24"/>
    </row>
    <row r="10" spans="1:30" x14ac:dyDescent="0.25">
      <c r="A10" s="1" t="s">
        <v>164</v>
      </c>
      <c r="B10" s="3">
        <v>3607</v>
      </c>
      <c r="C10" s="3">
        <v>85744557.829999998</v>
      </c>
      <c r="D10" s="2">
        <v>56321299</v>
      </c>
      <c r="E10" s="3">
        <v>87449047.219999999</v>
      </c>
      <c r="F10" s="3">
        <v>17172803</v>
      </c>
      <c r="G10" s="3">
        <v>38213392.780000001</v>
      </c>
      <c r="H10" s="3">
        <v>3123.245848</v>
      </c>
      <c r="I10" s="2">
        <v>68070.339896223304</v>
      </c>
      <c r="J10" s="3">
        <v>11578.07501</v>
      </c>
      <c r="K10" s="3">
        <v>1914.9198510000001</v>
      </c>
      <c r="L10" s="3">
        <f t="shared" si="3"/>
        <v>49594812.731259003</v>
      </c>
      <c r="M10" s="3">
        <f t="shared" si="4"/>
        <v>41884412.034047998</v>
      </c>
      <c r="N10" s="3">
        <v>797508.95970000001</v>
      </c>
      <c r="O10" s="3">
        <v>495720.25650000002</v>
      </c>
      <c r="P10" s="3">
        <v>32883.884080000003</v>
      </c>
      <c r="Q10" s="3">
        <v>33179.61591</v>
      </c>
      <c r="R10" s="3">
        <v>1993885.767</v>
      </c>
      <c r="S10" s="3">
        <v>9972567.2349999994</v>
      </c>
      <c r="T10" s="3">
        <v>205707.42379999999</v>
      </c>
      <c r="U10" s="3">
        <v>12235110.58</v>
      </c>
      <c r="V10" s="5">
        <v>5.0357240719999998</v>
      </c>
      <c r="W10" s="5">
        <v>6.491317403</v>
      </c>
      <c r="X10" s="5">
        <v>8.3140657929999993</v>
      </c>
      <c r="Y10" s="5">
        <v>7.0854998809999996</v>
      </c>
      <c r="AA10" s="23"/>
      <c r="AB10" s="24"/>
    </row>
    <row r="11" spans="1:30" x14ac:dyDescent="0.25">
      <c r="A11" s="1" t="s">
        <v>51</v>
      </c>
      <c r="B11" s="3">
        <v>2179</v>
      </c>
      <c r="C11" s="3">
        <v>76387242.549999997</v>
      </c>
      <c r="D11" s="2">
        <v>56521471</v>
      </c>
      <c r="E11" s="3">
        <v>66871225.659999996</v>
      </c>
      <c r="F11" s="3">
        <v>11332224</v>
      </c>
      <c r="G11" s="3">
        <v>37807800.590000004</v>
      </c>
      <c r="H11" s="3">
        <v>3212.7597070000002</v>
      </c>
      <c r="I11" s="2">
        <v>60447.411914229197</v>
      </c>
      <c r="J11" s="3">
        <v>45222.75174</v>
      </c>
      <c r="K11" s="3">
        <v>1861.9849039999999</v>
      </c>
      <c r="L11" s="3">
        <f t="shared" si="3"/>
        <v>51882783.414935999</v>
      </c>
      <c r="M11" s="3">
        <f t="shared" si="4"/>
        <v>42384724.621192001</v>
      </c>
      <c r="N11" s="3">
        <v>721324.77359999996</v>
      </c>
      <c r="O11" s="3">
        <v>442433.98879999999</v>
      </c>
      <c r="P11" s="3">
        <v>35984.766259999997</v>
      </c>
      <c r="Q11" s="3">
        <v>32264.715039999999</v>
      </c>
      <c r="R11" s="3">
        <v>2450240.182</v>
      </c>
      <c r="S11" s="3">
        <v>8866769.8149999995</v>
      </c>
      <c r="T11" s="3">
        <v>821066.76</v>
      </c>
      <c r="U11" s="3">
        <v>12164292.02</v>
      </c>
      <c r="V11" s="5">
        <v>4.3769791590000002</v>
      </c>
      <c r="W11" s="5">
        <v>7.1949137040000002</v>
      </c>
      <c r="X11" s="5">
        <v>9.8916868470000008</v>
      </c>
      <c r="Y11" s="5">
        <v>8.0790117380000002</v>
      </c>
      <c r="AA11" s="23"/>
      <c r="AB11" s="24"/>
    </row>
    <row r="12" spans="1:30" x14ac:dyDescent="0.25">
      <c r="A12" s="1" t="s">
        <v>138</v>
      </c>
      <c r="B12" s="3">
        <v>5641</v>
      </c>
      <c r="C12" s="3">
        <v>27439807.890000001</v>
      </c>
      <c r="D12" s="2">
        <v>19934052</v>
      </c>
      <c r="E12" s="3">
        <v>75702966.920000002</v>
      </c>
      <c r="F12" s="3">
        <v>16664702</v>
      </c>
      <c r="G12" s="3">
        <v>25489550.879999999</v>
      </c>
      <c r="H12" s="3">
        <v>2091.5989690000001</v>
      </c>
      <c r="I12" s="2">
        <v>37921.847931593198</v>
      </c>
      <c r="J12" s="3">
        <v>25538.787609999999</v>
      </c>
      <c r="K12" s="3">
        <v>1239.4200020000001</v>
      </c>
      <c r="L12" s="3">
        <f t="shared" si="3"/>
        <v>34379652.669297993</v>
      </c>
      <c r="M12" s="3">
        <f t="shared" si="4"/>
        <v>28379806.802945994</v>
      </c>
      <c r="N12" s="3">
        <v>487721.7671</v>
      </c>
      <c r="O12" s="3">
        <v>276670.72120000003</v>
      </c>
      <c r="P12" s="3">
        <v>23321.69859</v>
      </c>
      <c r="Q12" s="3">
        <v>20683.484390000001</v>
      </c>
      <c r="R12" s="3">
        <v>1968096.946</v>
      </c>
      <c r="S12" s="3">
        <v>5437672.1299999999</v>
      </c>
      <c r="T12" s="3">
        <v>487319.03350000002</v>
      </c>
      <c r="U12" s="3">
        <v>8178157.3899999997</v>
      </c>
      <c r="V12" s="5">
        <v>1.9555576130000001</v>
      </c>
      <c r="W12" s="5">
        <v>8.0142175869999992</v>
      </c>
      <c r="X12" s="5">
        <v>10.9128662</v>
      </c>
      <c r="Y12" s="5">
        <v>8.9791344280000001</v>
      </c>
      <c r="AA12" s="23"/>
      <c r="AB12" s="24"/>
    </row>
    <row r="13" spans="1:30" x14ac:dyDescent="0.25">
      <c r="A13" s="1" t="s">
        <v>249</v>
      </c>
      <c r="B13" s="3">
        <v>22338</v>
      </c>
      <c r="C13" s="3">
        <v>14105627.289999999</v>
      </c>
      <c r="D13" s="2">
        <v>14570859</v>
      </c>
      <c r="E13" s="3">
        <v>57874469.729999997</v>
      </c>
      <c r="F13" s="3">
        <v>41221463</v>
      </c>
      <c r="G13" s="3">
        <v>23644122.116</v>
      </c>
      <c r="H13" s="3">
        <v>1809.1473533999999</v>
      </c>
      <c r="I13" s="2">
        <f>1017.28698466576+15845.7674906051</f>
        <v>16863.054475270859</v>
      </c>
      <c r="J13" s="3">
        <v>358.13972944</v>
      </c>
      <c r="K13" s="3">
        <v>1085.2150982999999</v>
      </c>
      <c r="L13" s="3">
        <f t="shared" si="3"/>
        <v>29772806.870808382</v>
      </c>
      <c r="M13" s="3">
        <f t="shared" si="4"/>
        <v>25604702.326589402</v>
      </c>
      <c r="N13" s="3">
        <v>278707.85531999997</v>
      </c>
      <c r="O13" s="3">
        <v>107319.379141</v>
      </c>
      <c r="P13" s="3">
        <v>18941.677608999998</v>
      </c>
      <c r="Q13" s="3">
        <v>17763.649946000001</v>
      </c>
      <c r="R13" s="3">
        <v>4715751.8030000003</v>
      </c>
      <c r="S13" s="3">
        <v>1824622.683</v>
      </c>
      <c r="T13" s="3">
        <v>0</v>
      </c>
      <c r="U13" s="3">
        <v>7428746.4293</v>
      </c>
      <c r="V13" s="5">
        <v>0.75123966900000005</v>
      </c>
      <c r="W13" s="5">
        <v>12.7131021</v>
      </c>
      <c r="X13" s="5">
        <v>15.45184944</v>
      </c>
      <c r="Y13" s="5">
        <v>13.617185279999999</v>
      </c>
      <c r="AA13" s="23"/>
      <c r="AB13" s="24"/>
    </row>
    <row r="14" spans="1:30" x14ac:dyDescent="0.25">
      <c r="A14" s="1" t="s">
        <v>117</v>
      </c>
      <c r="B14" s="3">
        <v>2296</v>
      </c>
      <c r="C14" s="3">
        <v>68424354.319999993</v>
      </c>
      <c r="D14" s="2">
        <v>38404728</v>
      </c>
      <c r="E14" s="3">
        <v>42207408.399999999</v>
      </c>
      <c r="F14" s="3">
        <v>8281753</v>
      </c>
      <c r="G14" s="3">
        <v>19699479.530000001</v>
      </c>
      <c r="H14" s="3">
        <v>1561.734897</v>
      </c>
      <c r="I14" s="2">
        <v>35384.356438221199</v>
      </c>
      <c r="J14" s="3">
        <v>8360.8902309999994</v>
      </c>
      <c r="K14" s="3">
        <v>986.11876510000002</v>
      </c>
      <c r="L14" s="3">
        <f t="shared" si="3"/>
        <v>25584003.620145902</v>
      </c>
      <c r="M14" s="3">
        <f t="shared" si="4"/>
        <v>21607926.585074801</v>
      </c>
      <c r="N14" s="3">
        <v>428586.01949999999</v>
      </c>
      <c r="O14" s="3">
        <v>258904.8431</v>
      </c>
      <c r="P14" s="3">
        <v>17210.812979999999</v>
      </c>
      <c r="Q14" s="3">
        <v>17090.78529</v>
      </c>
      <c r="R14" s="3">
        <v>898020.83660000004</v>
      </c>
      <c r="S14" s="3">
        <v>5184914.8439999996</v>
      </c>
      <c r="T14" s="3">
        <v>153267.7145</v>
      </c>
      <c r="U14" s="3">
        <v>6316206.3360000001</v>
      </c>
      <c r="V14" s="5">
        <v>4.1253340329999997</v>
      </c>
      <c r="W14" s="5">
        <v>3.972402996</v>
      </c>
      <c r="X14" s="5">
        <v>5.1000415820000002</v>
      </c>
      <c r="Y14" s="5">
        <v>4.3424089649999997</v>
      </c>
      <c r="AA14" s="23"/>
      <c r="AB14" s="24"/>
    </row>
    <row r="15" spans="1:30" x14ac:dyDescent="0.25">
      <c r="A15" s="1" t="s">
        <v>136</v>
      </c>
      <c r="B15" s="3">
        <v>3714</v>
      </c>
      <c r="C15" s="3">
        <v>15654868.15</v>
      </c>
      <c r="D15" s="2">
        <v>15180616</v>
      </c>
      <c r="E15" s="3">
        <v>36948908.369999997</v>
      </c>
      <c r="F15" s="3">
        <v>9221922</v>
      </c>
      <c r="G15" s="3">
        <v>18240350.289999999</v>
      </c>
      <c r="H15" s="3">
        <v>1857.58105</v>
      </c>
      <c r="I15" s="2">
        <v>30604.639128774401</v>
      </c>
      <c r="J15" s="3">
        <v>1002.559489</v>
      </c>
      <c r="K15" s="3">
        <v>904.23590109999998</v>
      </c>
      <c r="L15" s="3">
        <f t="shared" si="3"/>
        <v>24518118.1086259</v>
      </c>
      <c r="M15" s="3">
        <f t="shared" si="4"/>
        <v>20206699.520752799</v>
      </c>
      <c r="N15" s="3">
        <v>362753.511</v>
      </c>
      <c r="O15" s="3">
        <v>224940.8027</v>
      </c>
      <c r="P15" s="3">
        <v>15129.25381</v>
      </c>
      <c r="Q15" s="3">
        <v>14546.11686</v>
      </c>
      <c r="R15" s="3">
        <v>1207116.719</v>
      </c>
      <c r="S15" s="3">
        <v>4480385.0530000003</v>
      </c>
      <c r="T15" s="3">
        <v>12736.873869999999</v>
      </c>
      <c r="U15" s="3">
        <v>5820693.3480000002</v>
      </c>
      <c r="V15" s="5">
        <v>1.197523299</v>
      </c>
      <c r="W15" s="5">
        <v>12.02649669</v>
      </c>
      <c r="X15" s="5">
        <v>16.051581339999998</v>
      </c>
      <c r="Y15" s="5">
        <v>13.292230569999999</v>
      </c>
      <c r="AA15" s="23"/>
      <c r="AB15" s="24"/>
    </row>
    <row r="16" spans="1:30" x14ac:dyDescent="0.25">
      <c r="A16" s="1" t="s">
        <v>179</v>
      </c>
      <c r="B16" s="3">
        <v>11432</v>
      </c>
      <c r="C16" s="3">
        <v>6691927.642</v>
      </c>
      <c r="D16" s="2">
        <v>6277045</v>
      </c>
      <c r="E16" s="3">
        <v>37262804.460000001</v>
      </c>
      <c r="F16" s="3">
        <v>32301657</v>
      </c>
      <c r="G16" s="3">
        <v>17633305.98</v>
      </c>
      <c r="H16" s="3">
        <v>1693.132114</v>
      </c>
      <c r="I16" s="2">
        <v>16058.203412418199</v>
      </c>
      <c r="J16" s="3">
        <v>739.40026929999999</v>
      </c>
      <c r="K16" s="3">
        <v>821.21442990000003</v>
      </c>
      <c r="L16" s="3">
        <f t="shared" si="3"/>
        <v>23341896.534430701</v>
      </c>
      <c r="M16" s="3">
        <f t="shared" si="4"/>
        <v>19420331.789442703</v>
      </c>
      <c r="N16" s="3">
        <v>230230.14420000001</v>
      </c>
      <c r="O16" s="3">
        <v>115016.39230000001</v>
      </c>
      <c r="P16" s="3">
        <v>13158.504929999999</v>
      </c>
      <c r="Q16" s="3">
        <v>11578.392239999999</v>
      </c>
      <c r="R16" s="3">
        <v>1784796.0209999999</v>
      </c>
      <c r="S16" s="3">
        <v>1425871.6329999999</v>
      </c>
      <c r="T16" s="3">
        <v>8188.2580950000001</v>
      </c>
      <c r="U16" s="3">
        <v>5563231.6449999996</v>
      </c>
      <c r="V16" s="5">
        <v>0.4206009</v>
      </c>
      <c r="W16" s="5">
        <v>19.796561319999999</v>
      </c>
      <c r="X16" s="5">
        <v>26.291116859999999</v>
      </c>
      <c r="Y16" s="5">
        <v>21.831555659999999</v>
      </c>
      <c r="AA16" s="23"/>
      <c r="AB16" s="24"/>
    </row>
    <row r="17" spans="1:28" x14ac:dyDescent="0.25">
      <c r="A17" s="1" t="s">
        <v>248</v>
      </c>
      <c r="B17" s="3">
        <v>9859</v>
      </c>
      <c r="C17" s="3">
        <v>13376167.32</v>
      </c>
      <c r="D17" s="2">
        <v>13408693</v>
      </c>
      <c r="E17" s="3">
        <v>31714144.300000001</v>
      </c>
      <c r="F17" s="3">
        <v>14291008</v>
      </c>
      <c r="G17" s="3">
        <v>15360493.449999999</v>
      </c>
      <c r="H17" s="3">
        <v>1305.7386859999999</v>
      </c>
      <c r="I17" s="2">
        <v>22655.302126965398</v>
      </c>
      <c r="J17" s="3">
        <v>5024.0035799999996</v>
      </c>
      <c r="K17" s="3">
        <v>747.89165600000001</v>
      </c>
      <c r="L17" s="3">
        <f t="shared" ref="L17:L80" si="5">G17+(H17*3200)+(J17*72)+(K17*289)</f>
        <v>20116726.191544</v>
      </c>
      <c r="M17" s="3">
        <f t="shared" ref="M17:M80" si="6">G17+(H17*900)+(J17*25)+(K17*298)</f>
        <v>16884130.070388</v>
      </c>
      <c r="N17" s="3">
        <v>293034.29470000003</v>
      </c>
      <c r="O17" s="3">
        <v>155222.3652</v>
      </c>
      <c r="P17" s="3">
        <v>13793.123</v>
      </c>
      <c r="Q17" s="3">
        <v>13504.8681</v>
      </c>
      <c r="R17" s="3">
        <v>1512334.1359999999</v>
      </c>
      <c r="S17" s="3">
        <v>3036596.6660000002</v>
      </c>
      <c r="T17" s="3">
        <v>89176.987859999994</v>
      </c>
      <c r="U17" s="3">
        <v>4891799.7089999998</v>
      </c>
      <c r="V17" s="5">
        <v>1.06749575</v>
      </c>
      <c r="W17" s="5">
        <v>10.82484326</v>
      </c>
      <c r="X17" s="5">
        <v>14.123593079999999</v>
      </c>
      <c r="Y17" s="5">
        <v>11.892433479999999</v>
      </c>
      <c r="AA17" s="23"/>
      <c r="AB17" s="24"/>
    </row>
    <row r="18" spans="1:28" x14ac:dyDescent="0.25">
      <c r="A18" s="1" t="s">
        <v>87</v>
      </c>
      <c r="B18" s="3">
        <v>1690</v>
      </c>
      <c r="C18" s="3">
        <v>32389445.920000002</v>
      </c>
      <c r="D18" s="2">
        <v>20812847</v>
      </c>
      <c r="E18" s="3">
        <v>41532303.950000003</v>
      </c>
      <c r="F18" s="3">
        <v>7929697</v>
      </c>
      <c r="G18" s="3">
        <v>15040554.199999999</v>
      </c>
      <c r="H18" s="3">
        <v>1242.4299559999999</v>
      </c>
      <c r="I18" s="2">
        <v>25994.141684354901</v>
      </c>
      <c r="J18" s="3">
        <v>1678.345503</v>
      </c>
      <c r="K18" s="3">
        <v>747.79803819999995</v>
      </c>
      <c r="L18" s="3">
        <f t="shared" si="5"/>
        <v>19353284.5684558</v>
      </c>
      <c r="M18" s="3">
        <f t="shared" si="6"/>
        <v>16423543.6133586</v>
      </c>
      <c r="N18" s="3">
        <v>311890.53840000002</v>
      </c>
      <c r="O18" s="3">
        <v>184733.1047</v>
      </c>
      <c r="P18" s="3">
        <v>13037.33453</v>
      </c>
      <c r="Q18" s="3">
        <v>13399.991620000001</v>
      </c>
      <c r="R18" s="3">
        <v>1053973.7409999999</v>
      </c>
      <c r="S18" s="3">
        <v>3695323.5430000001</v>
      </c>
      <c r="T18" s="3">
        <v>23496.757170000001</v>
      </c>
      <c r="U18" s="3">
        <v>4800981.2369999997</v>
      </c>
      <c r="V18" s="5">
        <v>1.8202069540000001</v>
      </c>
      <c r="W18" s="5">
        <v>7.108264127</v>
      </c>
      <c r="X18" s="5">
        <v>8.9940990539999994</v>
      </c>
      <c r="Y18" s="5">
        <v>7.7194039999999999</v>
      </c>
      <c r="AA18" s="23"/>
      <c r="AB18" s="24"/>
    </row>
    <row r="19" spans="1:28" x14ac:dyDescent="0.25">
      <c r="A19" s="1" t="s">
        <v>129</v>
      </c>
      <c r="B19" s="3">
        <v>6559</v>
      </c>
      <c r="C19" s="3">
        <v>16223655.98</v>
      </c>
      <c r="D19" s="2">
        <v>12039351</v>
      </c>
      <c r="E19" s="3">
        <v>35947551.579999998</v>
      </c>
      <c r="F19" s="3">
        <v>13834528</v>
      </c>
      <c r="G19" s="3">
        <v>13920975.01</v>
      </c>
      <c r="H19" s="3">
        <v>1443.810467</v>
      </c>
      <c r="I19" s="2">
        <v>15550.3549574762</v>
      </c>
      <c r="J19" s="3">
        <v>1374.1080999999999</v>
      </c>
      <c r="K19" s="3">
        <v>668.15567759999999</v>
      </c>
      <c r="L19" s="3">
        <f t="shared" si="5"/>
        <v>18833201.278426401</v>
      </c>
      <c r="M19" s="3">
        <f t="shared" si="6"/>
        <v>15453867.5247248</v>
      </c>
      <c r="N19" s="3">
        <v>234244.57070000001</v>
      </c>
      <c r="O19" s="3">
        <v>114688.8875</v>
      </c>
      <c r="P19" s="3">
        <v>11158.58678</v>
      </c>
      <c r="Q19" s="3">
        <v>10463.10822</v>
      </c>
      <c r="R19" s="3">
        <v>2146776.8080000002</v>
      </c>
      <c r="S19" s="3">
        <v>2204033.5660000001</v>
      </c>
      <c r="T19" s="3">
        <v>20416.125120000001</v>
      </c>
      <c r="U19" s="3">
        <v>4408620.99</v>
      </c>
      <c r="V19" s="5">
        <v>0.48753236100000003</v>
      </c>
      <c r="W19" s="5">
        <v>11.570521100000001</v>
      </c>
      <c r="X19" s="5">
        <v>15.351660450000001</v>
      </c>
      <c r="Y19" s="5">
        <v>12.77129236</v>
      </c>
      <c r="AA19" s="23"/>
      <c r="AB19" s="24"/>
    </row>
    <row r="20" spans="1:28" x14ac:dyDescent="0.25">
      <c r="A20" s="1" t="s">
        <v>145</v>
      </c>
      <c r="B20" s="3">
        <v>6090</v>
      </c>
      <c r="C20" s="3">
        <v>19385212.07</v>
      </c>
      <c r="D20" s="2">
        <v>12883768</v>
      </c>
      <c r="E20" s="3">
        <v>45347097.270000003</v>
      </c>
      <c r="F20" s="3">
        <v>12322724</v>
      </c>
      <c r="G20" s="3">
        <v>12861208.34</v>
      </c>
      <c r="H20" s="3">
        <v>1142.345971</v>
      </c>
      <c r="I20" s="2">
        <v>20900.309982365401</v>
      </c>
      <c r="J20" s="3">
        <v>3506.8036470000002</v>
      </c>
      <c r="K20" s="3">
        <v>636.55037960000004</v>
      </c>
      <c r="L20" s="3">
        <f t="shared" si="5"/>
        <v>16953168.369488399</v>
      </c>
      <c r="M20" s="3">
        <f t="shared" si="6"/>
        <v>14166681.818195799</v>
      </c>
      <c r="N20" s="3">
        <v>267282.6116</v>
      </c>
      <c r="O20" s="3">
        <v>151180.46580000001</v>
      </c>
      <c r="P20" s="3">
        <v>10989.326929999999</v>
      </c>
      <c r="Q20" s="3">
        <v>10761.029109999999</v>
      </c>
      <c r="R20" s="3">
        <v>916426.25670000003</v>
      </c>
      <c r="S20" s="3">
        <v>2994815.01</v>
      </c>
      <c r="T20" s="3">
        <v>62992.138359999997</v>
      </c>
      <c r="U20" s="3">
        <v>4107307.0079999999</v>
      </c>
      <c r="V20" s="5">
        <v>1.0615644369999999</v>
      </c>
      <c r="W20" s="5">
        <v>7.3492333560000001</v>
      </c>
      <c r="X20" s="5">
        <v>9.4267721990000002</v>
      </c>
      <c r="Y20" s="5">
        <v>8.0295675620000004</v>
      </c>
      <c r="AA20" s="23"/>
      <c r="AB20" s="24"/>
    </row>
    <row r="21" spans="1:28" x14ac:dyDescent="0.25">
      <c r="A21" s="1" t="s">
        <v>114</v>
      </c>
      <c r="B21" s="3">
        <v>6271</v>
      </c>
      <c r="C21" s="3">
        <v>10175717.539999999</v>
      </c>
      <c r="D21" s="2">
        <v>9448440</v>
      </c>
      <c r="E21" s="3">
        <v>17585914.260000002</v>
      </c>
      <c r="F21" s="3">
        <v>12793895</v>
      </c>
      <c r="G21" s="3">
        <v>12012993.6</v>
      </c>
      <c r="H21" s="3">
        <v>962.65398130000005</v>
      </c>
      <c r="I21" s="2">
        <v>18690.553236537198</v>
      </c>
      <c r="J21" s="3">
        <v>300.04985370000003</v>
      </c>
      <c r="K21" s="3">
        <v>590.0404959</v>
      </c>
      <c r="L21" s="3">
        <f t="shared" si="5"/>
        <v>15285611.632941499</v>
      </c>
      <c r="M21" s="3">
        <f t="shared" si="6"/>
        <v>13062715.497290701</v>
      </c>
      <c r="N21" s="3">
        <v>240405.0668</v>
      </c>
      <c r="O21" s="3">
        <v>128640.8793</v>
      </c>
      <c r="P21" s="3">
        <v>10220.606379999999</v>
      </c>
      <c r="Q21" s="3">
        <v>10567.04826</v>
      </c>
      <c r="R21" s="3">
        <v>734822.41220000002</v>
      </c>
      <c r="S21" s="3">
        <v>2360736.4879999999</v>
      </c>
      <c r="T21" s="3">
        <v>1397.6946459999999</v>
      </c>
      <c r="U21" s="3">
        <v>3820435.7140000002</v>
      </c>
      <c r="V21" s="5">
        <v>0.89242957300000003</v>
      </c>
      <c r="W21" s="5">
        <v>9.5152675880000004</v>
      </c>
      <c r="X21" s="5">
        <v>11.906033799999999</v>
      </c>
      <c r="Y21" s="5">
        <v>10.2929165</v>
      </c>
      <c r="AA21" s="23"/>
      <c r="AB21" s="24"/>
    </row>
    <row r="22" spans="1:28" x14ac:dyDescent="0.25">
      <c r="A22" s="1" t="s">
        <v>90</v>
      </c>
      <c r="B22" s="3">
        <v>550</v>
      </c>
      <c r="C22" s="3">
        <v>13982381.220000001</v>
      </c>
      <c r="D22" s="2">
        <v>12089518</v>
      </c>
      <c r="E22" s="3">
        <v>21682348.100000001</v>
      </c>
      <c r="F22" s="3">
        <v>4389110</v>
      </c>
      <c r="G22" s="3">
        <v>11406861.640000001</v>
      </c>
      <c r="H22" s="3">
        <v>867.99182959999996</v>
      </c>
      <c r="I22" s="2">
        <v>19479.356464679498</v>
      </c>
      <c r="J22" s="3">
        <v>3094.676066</v>
      </c>
      <c r="K22" s="3">
        <v>567.35982420000005</v>
      </c>
      <c r="L22" s="3">
        <f t="shared" si="5"/>
        <v>14571219.160665801</v>
      </c>
      <c r="M22" s="3">
        <f t="shared" si="6"/>
        <v>12434494.415901599</v>
      </c>
      <c r="N22" s="3">
        <v>242185.31330000001</v>
      </c>
      <c r="O22" s="3">
        <v>133758.9155</v>
      </c>
      <c r="P22" s="3">
        <v>10485.32128</v>
      </c>
      <c r="Q22" s="3">
        <v>10901.15417</v>
      </c>
      <c r="R22" s="3">
        <v>910624.9754</v>
      </c>
      <c r="S22" s="3">
        <v>2673314.3790000002</v>
      </c>
      <c r="T22" s="3">
        <v>54708.222779999996</v>
      </c>
      <c r="U22" s="3">
        <v>3642498.1779999998</v>
      </c>
      <c r="V22" s="5">
        <v>1.0961774639999999</v>
      </c>
      <c r="W22" s="5">
        <v>9.0415370750000008</v>
      </c>
      <c r="X22" s="5">
        <v>11.42593194</v>
      </c>
      <c r="Y22" s="5">
        <v>9.8232207519999992</v>
      </c>
      <c r="AA22" s="23"/>
      <c r="AB22" s="24"/>
    </row>
    <row r="23" spans="1:28" x14ac:dyDescent="0.25">
      <c r="A23" s="1" t="s">
        <v>44</v>
      </c>
      <c r="B23" s="3">
        <v>1618</v>
      </c>
      <c r="C23" s="3">
        <v>10167694</v>
      </c>
      <c r="D23" s="2">
        <v>7882942</v>
      </c>
      <c r="E23" s="3">
        <v>44187798.780000001</v>
      </c>
      <c r="F23" s="3">
        <v>7920576</v>
      </c>
      <c r="G23" s="3">
        <v>10933342.03118</v>
      </c>
      <c r="H23" s="3">
        <v>1070.010998579</v>
      </c>
      <c r="I23" s="2">
        <f>59.7697865125604+16928.512045</f>
        <v>16988.281831512559</v>
      </c>
      <c r="J23" s="3">
        <v>178.104563859</v>
      </c>
      <c r="K23" s="3">
        <v>536.68999261700003</v>
      </c>
      <c r="L23" s="3">
        <f t="shared" si="5"/>
        <v>14525304.163096961</v>
      </c>
      <c r="M23" s="3">
        <f t="shared" si="6"/>
        <v>12060738.161797442</v>
      </c>
      <c r="N23" s="3">
        <v>200448.49628709999</v>
      </c>
      <c r="O23" s="3">
        <v>122796.61583349999</v>
      </c>
      <c r="P23" s="3">
        <v>9084.30544887</v>
      </c>
      <c r="Q23" s="3">
        <v>8864.7561725100004</v>
      </c>
      <c r="R23" s="3">
        <v>1019980.196</v>
      </c>
      <c r="S23" s="3">
        <v>2434938.611</v>
      </c>
      <c r="T23" s="3">
        <v>0</v>
      </c>
      <c r="U23" s="3">
        <v>3480406.06372</v>
      </c>
      <c r="V23" s="5">
        <v>0.57779557500000001</v>
      </c>
      <c r="W23" s="5">
        <v>16.587173629999999</v>
      </c>
      <c r="X23" s="5">
        <v>21.775539890000001</v>
      </c>
      <c r="Y23" s="5">
        <v>18.224377700000002</v>
      </c>
      <c r="AA23" s="23"/>
      <c r="AB23" s="24"/>
    </row>
    <row r="24" spans="1:28" x14ac:dyDescent="0.25">
      <c r="A24" s="1" t="s">
        <v>251</v>
      </c>
      <c r="B24" s="3">
        <v>5886</v>
      </c>
      <c r="C24" s="3">
        <v>5189594.8420000002</v>
      </c>
      <c r="D24" s="2">
        <v>4000525</v>
      </c>
      <c r="E24" s="3">
        <v>4577651.0159999998</v>
      </c>
      <c r="F24" s="3">
        <v>3210091</v>
      </c>
      <c r="G24" s="3">
        <v>10837871.289999999</v>
      </c>
      <c r="H24" s="3">
        <v>1040.9936110000001</v>
      </c>
      <c r="I24" s="2">
        <v>6492.1389136421703</v>
      </c>
      <c r="J24" s="3">
        <v>154.92836500000001</v>
      </c>
      <c r="K24" s="3">
        <v>493.0981165</v>
      </c>
      <c r="L24" s="3">
        <f t="shared" si="5"/>
        <v>14322711.043148499</v>
      </c>
      <c r="M24" s="3">
        <f t="shared" si="6"/>
        <v>11925581.987741999</v>
      </c>
      <c r="N24" s="3">
        <v>142251.19990000001</v>
      </c>
      <c r="O24" s="3">
        <v>38589.418720000001</v>
      </c>
      <c r="P24" s="3">
        <v>8682.1959399999996</v>
      </c>
      <c r="Q24" s="3">
        <v>7746.4182510000001</v>
      </c>
      <c r="R24" s="3">
        <v>2734409.2250000001</v>
      </c>
      <c r="S24" s="3">
        <v>613900.8861</v>
      </c>
      <c r="T24" s="3">
        <v>0</v>
      </c>
      <c r="U24" s="3">
        <v>3398598.2429999998</v>
      </c>
      <c r="V24" s="5">
        <v>6.4691811000000002E-2</v>
      </c>
      <c r="W24" s="5">
        <v>7.925158207</v>
      </c>
      <c r="X24" s="5">
        <v>10.42535661</v>
      </c>
      <c r="Y24" s="5">
        <v>8.7158159319999999</v>
      </c>
      <c r="AA24" s="23"/>
      <c r="AB24" s="24"/>
    </row>
    <row r="25" spans="1:28" x14ac:dyDescent="0.25">
      <c r="A25" s="1" t="s">
        <v>201</v>
      </c>
      <c r="B25" s="2">
        <v>5415</v>
      </c>
      <c r="C25" s="2">
        <v>8538896.909</v>
      </c>
      <c r="D25" s="2">
        <v>8124176</v>
      </c>
      <c r="E25" s="2">
        <v>43615672.299999997</v>
      </c>
      <c r="F25" s="2">
        <v>19111050</v>
      </c>
      <c r="G25" s="2">
        <v>9688623.0260000005</v>
      </c>
      <c r="H25" s="2">
        <v>1080.1173839999999</v>
      </c>
      <c r="I25" s="2">
        <v>9525.4119880271792</v>
      </c>
      <c r="J25" s="2">
        <v>143.92235450000001</v>
      </c>
      <c r="K25" s="2">
        <v>461.14873189999997</v>
      </c>
      <c r="L25" s="3">
        <f t="shared" si="5"/>
        <v>13288633.047843099</v>
      </c>
      <c r="M25" s="3">
        <f t="shared" si="6"/>
        <v>10801749.0525687</v>
      </c>
      <c r="N25" s="2">
        <v>154588.29999999999</v>
      </c>
      <c r="O25" s="2">
        <v>67709.572679999997</v>
      </c>
      <c r="P25" s="2">
        <v>7646.482317</v>
      </c>
      <c r="Q25" s="2">
        <v>7088.7248600000003</v>
      </c>
      <c r="R25" s="2">
        <v>1684796</v>
      </c>
      <c r="S25" s="2">
        <v>1243462.9990000001</v>
      </c>
      <c r="T25" s="2">
        <v>0</v>
      </c>
      <c r="U25" s="2">
        <v>3058762.88</v>
      </c>
      <c r="V25" s="11">
        <v>0.20931691799999999</v>
      </c>
      <c r="W25" s="11">
        <v>18.55113884</v>
      </c>
      <c r="X25" s="11">
        <v>24.598751289999999</v>
      </c>
      <c r="Y25" s="11">
        <v>20.44727859</v>
      </c>
    </row>
    <row r="26" spans="1:28" x14ac:dyDescent="0.25">
      <c r="A26" s="1" t="s">
        <v>59</v>
      </c>
      <c r="B26" s="2">
        <v>420</v>
      </c>
      <c r="C26" s="2">
        <v>10441832.869999999</v>
      </c>
      <c r="D26" s="2">
        <v>10394356</v>
      </c>
      <c r="E26" s="2">
        <v>10901331.199999999</v>
      </c>
      <c r="F26" s="2">
        <v>1406686</v>
      </c>
      <c r="G26" s="2">
        <v>9558406.9550000001</v>
      </c>
      <c r="H26" s="2">
        <v>714.03655960000003</v>
      </c>
      <c r="I26" s="2">
        <v>10817.732438880899</v>
      </c>
      <c r="J26" s="2">
        <v>49324.52504</v>
      </c>
      <c r="K26" s="2">
        <v>447.12381909999999</v>
      </c>
      <c r="L26" s="3">
        <f t="shared" si="5"/>
        <v>15523908.5323199</v>
      </c>
      <c r="M26" s="3">
        <f t="shared" si="6"/>
        <v>11567395.882731801</v>
      </c>
      <c r="N26" s="2">
        <v>132338.40160000001</v>
      </c>
      <c r="O26" s="2">
        <v>83169.438569999998</v>
      </c>
      <c r="P26" s="2">
        <v>12877.07598</v>
      </c>
      <c r="Q26" s="2">
        <v>8101.9106620000002</v>
      </c>
      <c r="R26" s="2">
        <v>572407.80940000003</v>
      </c>
      <c r="S26" s="2">
        <v>1660420.4609999999</v>
      </c>
      <c r="T26" s="2">
        <v>920490.03390000004</v>
      </c>
      <c r="U26" s="2">
        <v>3160031.3569999998</v>
      </c>
      <c r="V26" s="11">
        <v>0.90492913699999999</v>
      </c>
      <c r="W26" s="11">
        <v>9.8356404959999999</v>
      </c>
      <c r="X26" s="11">
        <v>16.099885740000001</v>
      </c>
      <c r="Y26" s="11">
        <v>11.95304748</v>
      </c>
    </row>
    <row r="27" spans="1:28" x14ac:dyDescent="0.25">
      <c r="A27" s="1" t="s">
        <v>186</v>
      </c>
      <c r="B27" s="2">
        <v>504</v>
      </c>
      <c r="C27" s="2">
        <v>17338196.109999999</v>
      </c>
      <c r="D27" s="2">
        <v>13459776</v>
      </c>
      <c r="E27" s="2">
        <v>23635019.300000001</v>
      </c>
      <c r="F27" s="2">
        <v>4191722</v>
      </c>
      <c r="G27" s="2">
        <v>8926586.2650000006</v>
      </c>
      <c r="H27" s="2">
        <v>621.49501310000005</v>
      </c>
      <c r="I27" s="2">
        <v>14263.8820094082</v>
      </c>
      <c r="J27" s="2">
        <v>10902.52369</v>
      </c>
      <c r="K27" s="2">
        <v>437.59545889999998</v>
      </c>
      <c r="L27" s="3">
        <f t="shared" si="5"/>
        <v>11826817.100222101</v>
      </c>
      <c r="M27" s="3">
        <f t="shared" si="6"/>
        <v>9888898.3157922011</v>
      </c>
      <c r="N27" s="2">
        <v>180958.13510000001</v>
      </c>
      <c r="O27" s="2">
        <v>101318.85030000001</v>
      </c>
      <c r="P27" s="2">
        <v>8712.8108250000005</v>
      </c>
      <c r="Q27" s="2">
        <v>8081.917837</v>
      </c>
      <c r="R27" s="2">
        <v>646471.95369999995</v>
      </c>
      <c r="S27" s="2">
        <v>2027441.6950000001</v>
      </c>
      <c r="T27" s="2">
        <v>196352.89379999999</v>
      </c>
      <c r="U27" s="2">
        <v>2870447.83</v>
      </c>
      <c r="V27" s="11">
        <v>0.98126216499999996</v>
      </c>
      <c r="W27" s="11">
        <v>6.6970372319999996</v>
      </c>
      <c r="X27" s="11">
        <v>8.9343052699999994</v>
      </c>
      <c r="Y27" s="11">
        <v>7.4546529269999997</v>
      </c>
    </row>
    <row r="28" spans="1:28" x14ac:dyDescent="0.25">
      <c r="A28" s="1" t="s">
        <v>134</v>
      </c>
      <c r="B28" s="2">
        <v>424</v>
      </c>
      <c r="C28" s="2">
        <v>23343865.780000001</v>
      </c>
      <c r="D28" s="2">
        <v>14441716</v>
      </c>
      <c r="E28" s="2">
        <v>17133681.829999998</v>
      </c>
      <c r="F28" s="2">
        <v>3209489</v>
      </c>
      <c r="G28" s="2">
        <v>7983440.4009999996</v>
      </c>
      <c r="H28" s="2">
        <v>571.85300540000003</v>
      </c>
      <c r="I28" s="2">
        <v>13591.3428945619</v>
      </c>
      <c r="J28" s="2">
        <v>8327.6605710000003</v>
      </c>
      <c r="K28" s="2">
        <v>395.11882989999998</v>
      </c>
      <c r="L28" s="3">
        <f t="shared" si="5"/>
        <v>10527150.921233099</v>
      </c>
      <c r="M28" s="3">
        <f t="shared" si="6"/>
        <v>8824045.0314451996</v>
      </c>
      <c r="N28" s="2">
        <v>160936.4485</v>
      </c>
      <c r="O28" s="2">
        <v>98007.852400000003</v>
      </c>
      <c r="P28" s="2">
        <v>7555.3725679999998</v>
      </c>
      <c r="Q28" s="2">
        <v>7113.2531980000003</v>
      </c>
      <c r="R28" s="2">
        <v>441515.55129999999</v>
      </c>
      <c r="S28" s="2">
        <v>1971649.4739999999</v>
      </c>
      <c r="T28" s="2">
        <v>154604.21789999999</v>
      </c>
      <c r="U28" s="2">
        <v>2568725.0860000001</v>
      </c>
      <c r="V28" s="11">
        <v>1.4054001819999999</v>
      </c>
      <c r="W28" s="11">
        <v>4.706528939</v>
      </c>
      <c r="X28" s="11">
        <v>6.1602928339999998</v>
      </c>
      <c r="Y28" s="11">
        <v>5.1932795680000003</v>
      </c>
    </row>
    <row r="29" spans="1:28" x14ac:dyDescent="0.25">
      <c r="A29" s="1" t="s">
        <v>198</v>
      </c>
      <c r="B29" s="2">
        <v>308</v>
      </c>
      <c r="C29" s="2">
        <v>9539908.6009999998</v>
      </c>
      <c r="D29" s="2">
        <v>7849718</v>
      </c>
      <c r="E29" s="2">
        <v>15564308.01</v>
      </c>
      <c r="F29" s="2">
        <v>2324245</v>
      </c>
      <c r="G29" s="2">
        <v>7460177.0389999999</v>
      </c>
      <c r="H29" s="2">
        <v>644.8775478</v>
      </c>
      <c r="I29" s="2">
        <v>14503.619623106901</v>
      </c>
      <c r="J29" s="2">
        <v>143.6673882</v>
      </c>
      <c r="K29" s="2">
        <v>379.90500370000001</v>
      </c>
      <c r="L29" s="3">
        <f t="shared" si="5"/>
        <v>9643921.7899797</v>
      </c>
      <c r="M29" s="3">
        <f t="shared" si="6"/>
        <v>8157370.2078275997</v>
      </c>
      <c r="N29" s="2">
        <v>170600.01310000001</v>
      </c>
      <c r="O29" s="2">
        <v>101565.4045</v>
      </c>
      <c r="P29" s="2">
        <v>6677.5830749999996</v>
      </c>
      <c r="Q29" s="2">
        <v>7183.3694109999997</v>
      </c>
      <c r="R29" s="2">
        <v>335472.35700000002</v>
      </c>
      <c r="S29" s="2">
        <v>2050196.4779999999</v>
      </c>
      <c r="T29" s="2">
        <v>0</v>
      </c>
      <c r="U29" s="2">
        <v>2385775.1150000002</v>
      </c>
      <c r="V29" s="11">
        <v>0.67497826299999997</v>
      </c>
      <c r="W29" s="11">
        <v>9.7208343599999996</v>
      </c>
      <c r="X29" s="11">
        <v>12.3678711</v>
      </c>
      <c r="Y29" s="11">
        <v>10.57421862</v>
      </c>
    </row>
    <row r="30" spans="1:28" x14ac:dyDescent="0.25">
      <c r="A30" s="1" t="s">
        <v>241</v>
      </c>
      <c r="B30" s="2">
        <v>4136</v>
      </c>
      <c r="C30" s="2">
        <v>8887299.9539999999</v>
      </c>
      <c r="D30" s="2">
        <v>6132323</v>
      </c>
      <c r="E30" s="2">
        <v>23282584.780000001</v>
      </c>
      <c r="F30" s="2">
        <v>9263666</v>
      </c>
      <c r="G30" s="2">
        <v>6660779.1210000003</v>
      </c>
      <c r="H30" s="2">
        <v>620.25069399999995</v>
      </c>
      <c r="I30" s="2">
        <v>10006.533350538701</v>
      </c>
      <c r="J30" s="2">
        <v>104.2940976</v>
      </c>
      <c r="K30" s="2">
        <v>326.11185870000003</v>
      </c>
      <c r="L30" s="3">
        <f t="shared" si="5"/>
        <v>8747336.8439914994</v>
      </c>
      <c r="M30" s="3">
        <f t="shared" si="6"/>
        <v>7318793.4319325993</v>
      </c>
      <c r="N30" s="2">
        <v>130589.77650000001</v>
      </c>
      <c r="O30" s="2">
        <v>73028.244019999998</v>
      </c>
      <c r="P30" s="2">
        <v>5348.7333319999998</v>
      </c>
      <c r="Q30" s="2">
        <v>5164.7809800000005</v>
      </c>
      <c r="R30" s="2">
        <v>565769.31440000003</v>
      </c>
      <c r="S30" s="2">
        <v>1437123.912</v>
      </c>
      <c r="T30" s="2">
        <v>0</v>
      </c>
      <c r="U30" s="2">
        <v>2119222.66</v>
      </c>
      <c r="V30" s="11">
        <v>0.45011089999999998</v>
      </c>
      <c r="W30" s="11">
        <v>9.9048217560000005</v>
      </c>
      <c r="X30" s="11">
        <v>12.80579891</v>
      </c>
      <c r="Y30" s="11">
        <v>10.829438509999999</v>
      </c>
    </row>
    <row r="31" spans="1:28" x14ac:dyDescent="0.25">
      <c r="A31" s="1" t="s">
        <v>128</v>
      </c>
      <c r="B31" s="2">
        <v>2261</v>
      </c>
      <c r="C31" s="2">
        <v>16409059.689999999</v>
      </c>
      <c r="D31" s="2">
        <v>9960541</v>
      </c>
      <c r="E31" s="2">
        <v>15457527.27</v>
      </c>
      <c r="F31" s="2">
        <v>7426279</v>
      </c>
      <c r="G31" s="2">
        <v>6358382.4630000005</v>
      </c>
      <c r="H31" s="2">
        <v>557.5389629</v>
      </c>
      <c r="I31" s="2">
        <v>9878.7012533857996</v>
      </c>
      <c r="J31" s="2">
        <v>104.6111227</v>
      </c>
      <c r="K31" s="2">
        <v>313.80008270000002</v>
      </c>
      <c r="L31" s="3">
        <f t="shared" si="5"/>
        <v>8240727.3690147009</v>
      </c>
      <c r="M31" s="3">
        <f t="shared" si="6"/>
        <v>6956295.2323221005</v>
      </c>
      <c r="N31" s="2">
        <v>134227.97510000001</v>
      </c>
      <c r="O31" s="2">
        <v>72203.991769999993</v>
      </c>
      <c r="P31" s="2">
        <v>5209.6568660000003</v>
      </c>
      <c r="Q31" s="2">
        <v>5212.344642</v>
      </c>
      <c r="R31" s="2">
        <v>562368.06559999997</v>
      </c>
      <c r="S31" s="2">
        <v>1432341.8589999999</v>
      </c>
      <c r="T31" s="2">
        <v>0</v>
      </c>
      <c r="U31" s="2">
        <v>2024540.754</v>
      </c>
      <c r="V31" s="11">
        <v>0.75694627199999998</v>
      </c>
      <c r="W31" s="11">
        <v>5.1977469440000004</v>
      </c>
      <c r="X31" s="11">
        <v>6.4709753130000003</v>
      </c>
      <c r="Y31" s="11">
        <v>5.6137107840000002</v>
      </c>
    </row>
    <row r="32" spans="1:28" x14ac:dyDescent="0.25">
      <c r="A32" s="1" t="s">
        <v>185</v>
      </c>
      <c r="B32" s="2">
        <v>5421</v>
      </c>
      <c r="C32" s="2">
        <v>1729776.375</v>
      </c>
      <c r="D32" s="2">
        <v>2507450</v>
      </c>
      <c r="E32" s="2">
        <v>27814398.27</v>
      </c>
      <c r="F32" s="2">
        <v>12868472</v>
      </c>
      <c r="G32" s="2">
        <v>5592167.79</v>
      </c>
      <c r="H32" s="2">
        <v>435.29257860000001</v>
      </c>
      <c r="I32" s="2">
        <v>2199.58636920037</v>
      </c>
      <c r="J32" s="2">
        <v>7499.0582340000001</v>
      </c>
      <c r="K32" s="2">
        <v>246.20002389999999</v>
      </c>
      <c r="L32" s="3">
        <f t="shared" si="5"/>
        <v>7596188.0412750989</v>
      </c>
      <c r="M32" s="3">
        <f t="shared" si="6"/>
        <v>6244775.1737121996</v>
      </c>
      <c r="N32" s="2">
        <v>61098.005239999999</v>
      </c>
      <c r="O32" s="2">
        <v>9657.5729539999993</v>
      </c>
      <c r="P32" s="2">
        <v>5433.8056759999999</v>
      </c>
      <c r="Q32" s="2">
        <v>4299.0310419999996</v>
      </c>
      <c r="R32" s="2">
        <v>1320226.085</v>
      </c>
      <c r="S32" s="2">
        <v>95634.380290000001</v>
      </c>
      <c r="T32" s="2">
        <v>137820.44289999999</v>
      </c>
      <c r="U32" s="2">
        <v>1767265.0260000001</v>
      </c>
      <c r="V32" s="11">
        <v>7.9949613000000003E-2</v>
      </c>
      <c r="W32" s="11">
        <v>30.196906720000001</v>
      </c>
      <c r="X32" s="11">
        <v>42.671425569999997</v>
      </c>
      <c r="Y32" s="11">
        <v>34.437744989999999</v>
      </c>
    </row>
    <row r="33" spans="1:25" x14ac:dyDescent="0.25">
      <c r="A33" s="1" t="s">
        <v>161</v>
      </c>
      <c r="B33" s="2">
        <v>1854</v>
      </c>
      <c r="C33" s="2">
        <v>9100602.0920000002</v>
      </c>
      <c r="D33" s="2">
        <v>7017351</v>
      </c>
      <c r="E33" s="2">
        <v>13426207.619999999</v>
      </c>
      <c r="F33" s="2">
        <v>6776962</v>
      </c>
      <c r="G33" s="2">
        <v>5270513.392</v>
      </c>
      <c r="H33" s="2">
        <v>396.05272960000002</v>
      </c>
      <c r="I33" s="2">
        <v>4525.8937099381801</v>
      </c>
      <c r="J33" s="2">
        <v>25395.254400000002</v>
      </c>
      <c r="K33" s="2">
        <v>241.80793639999999</v>
      </c>
      <c r="L33" s="3">
        <f t="shared" si="5"/>
        <v>8436222.9371396005</v>
      </c>
      <c r="M33" s="3">
        <f t="shared" si="6"/>
        <v>6333900.9736872008</v>
      </c>
      <c r="N33" s="2">
        <v>74134.888300000006</v>
      </c>
      <c r="O33" s="2">
        <v>32267.237570000001</v>
      </c>
      <c r="P33" s="2">
        <v>6939.0273660000003</v>
      </c>
      <c r="Q33" s="2">
        <v>4462.0069009999997</v>
      </c>
      <c r="R33" s="2">
        <v>621580.07590000005</v>
      </c>
      <c r="S33" s="2">
        <v>617665.27370000002</v>
      </c>
      <c r="T33" s="2">
        <v>474037.35359999997</v>
      </c>
      <c r="U33" s="2">
        <v>1729217.4839999999</v>
      </c>
      <c r="V33" s="11">
        <v>0.41801124899999997</v>
      </c>
      <c r="W33" s="11">
        <v>6.67822212</v>
      </c>
      <c r="X33" s="11">
        <v>12.219230319999999</v>
      </c>
      <c r="Y33" s="11">
        <v>8.5980737250000008</v>
      </c>
    </row>
    <row r="34" spans="1:25" x14ac:dyDescent="0.25">
      <c r="A34" s="1" t="s">
        <v>224</v>
      </c>
      <c r="B34" s="2">
        <v>705</v>
      </c>
      <c r="C34" s="2">
        <v>14610925.43</v>
      </c>
      <c r="D34" s="2">
        <v>9660078</v>
      </c>
      <c r="E34" s="2">
        <v>10376226.9</v>
      </c>
      <c r="F34" s="2">
        <v>3149806</v>
      </c>
      <c r="G34" s="2">
        <v>4835376.5970000001</v>
      </c>
      <c r="H34" s="2">
        <v>426.3127609</v>
      </c>
      <c r="I34" s="2">
        <v>8892.6059158759399</v>
      </c>
      <c r="J34" s="2">
        <v>1372.904364</v>
      </c>
      <c r="K34" s="2">
        <v>244.8359442</v>
      </c>
      <c r="L34" s="3">
        <f t="shared" si="5"/>
        <v>6369184.1339617996</v>
      </c>
      <c r="M34" s="3">
        <f t="shared" si="6"/>
        <v>5326341.8022816004</v>
      </c>
      <c r="N34" s="2">
        <v>109688.9035</v>
      </c>
      <c r="O34" s="2">
        <v>65602.18922</v>
      </c>
      <c r="P34" s="2">
        <v>4169.7840550000001</v>
      </c>
      <c r="Q34" s="2">
        <v>4208.9043920000004</v>
      </c>
      <c r="R34" s="2">
        <v>197131.1876</v>
      </c>
      <c r="S34" s="2">
        <v>1323542.4720000001</v>
      </c>
      <c r="T34" s="2">
        <v>22501.448209999999</v>
      </c>
      <c r="U34" s="2">
        <v>1549454.1869999999</v>
      </c>
      <c r="V34" s="11">
        <v>0.44869821599999998</v>
      </c>
      <c r="W34" s="11">
        <v>8.2263853499999993</v>
      </c>
      <c r="X34" s="11">
        <v>10.51020177</v>
      </c>
      <c r="Y34" s="11">
        <v>8.9719750129999998</v>
      </c>
    </row>
    <row r="35" spans="1:25" x14ac:dyDescent="0.25">
      <c r="A35" s="1" t="s">
        <v>195</v>
      </c>
      <c r="B35" s="2">
        <v>1389</v>
      </c>
      <c r="C35" s="2">
        <v>4448213.0410000002</v>
      </c>
      <c r="D35" s="2">
        <v>3050717</v>
      </c>
      <c r="E35" s="2">
        <v>9378729.1510000005</v>
      </c>
      <c r="F35" s="2">
        <v>2413388</v>
      </c>
      <c r="G35" s="2">
        <v>4191132.611</v>
      </c>
      <c r="H35" s="2">
        <v>385.31482790000001</v>
      </c>
      <c r="I35" s="2">
        <v>5169.1022351576603</v>
      </c>
      <c r="J35" s="2">
        <v>64.358468220000006</v>
      </c>
      <c r="K35" s="2">
        <v>200.5151261</v>
      </c>
      <c r="L35" s="3">
        <f t="shared" si="5"/>
        <v>5486722.7414347399</v>
      </c>
      <c r="M35" s="3">
        <f t="shared" si="6"/>
        <v>4599278.4253933001</v>
      </c>
      <c r="N35" s="2">
        <v>72156.987599999993</v>
      </c>
      <c r="O35" s="2">
        <v>36285.84031</v>
      </c>
      <c r="P35" s="2">
        <v>3362.2141649999999</v>
      </c>
      <c r="Q35" s="2">
        <v>3206.6757670000002</v>
      </c>
      <c r="R35" s="2">
        <v>610177.51459999999</v>
      </c>
      <c r="S35" s="2">
        <v>698922.30660000001</v>
      </c>
      <c r="T35" s="2">
        <v>0</v>
      </c>
      <c r="U35" s="2">
        <v>1327489.7590000001</v>
      </c>
      <c r="V35" s="11">
        <v>0.208938343</v>
      </c>
      <c r="W35" s="11">
        <v>8.7749747859999996</v>
      </c>
      <c r="X35" s="11">
        <v>11.271249640000001</v>
      </c>
      <c r="Y35" s="11">
        <v>9.5736077739999992</v>
      </c>
    </row>
    <row r="36" spans="1:25" x14ac:dyDescent="0.25">
      <c r="A36" s="1" t="s">
        <v>229</v>
      </c>
      <c r="B36" s="2">
        <v>3860</v>
      </c>
      <c r="C36" s="2">
        <v>1315461.4029999999</v>
      </c>
      <c r="D36" s="2">
        <v>2597430</v>
      </c>
      <c r="E36" s="2">
        <v>8052947.9000000004</v>
      </c>
      <c r="F36" s="2">
        <v>6511550</v>
      </c>
      <c r="G36" s="2">
        <v>4024514.1340000001</v>
      </c>
      <c r="H36" s="2">
        <v>289.3570287</v>
      </c>
      <c r="I36" s="2">
        <v>2413.5991524671699</v>
      </c>
      <c r="J36" s="2">
        <v>485.32048809999998</v>
      </c>
      <c r="K36" s="2">
        <v>180.55878379999999</v>
      </c>
      <c r="L36" s="3">
        <f t="shared" si="5"/>
        <v>5037581.1895014001</v>
      </c>
      <c r="M36" s="3">
        <f t="shared" si="6"/>
        <v>4350874.9896049006</v>
      </c>
      <c r="N36" s="2">
        <v>39497.275329999997</v>
      </c>
      <c r="O36" s="2">
        <v>12957.173779999999</v>
      </c>
      <c r="P36" s="2">
        <v>3367.759227</v>
      </c>
      <c r="Q36" s="2">
        <v>3128.7418990000001</v>
      </c>
      <c r="R36" s="2">
        <v>858425.49040000001</v>
      </c>
      <c r="S36" s="2">
        <v>192942.4504</v>
      </c>
      <c r="T36" s="2">
        <v>8024.8878169999998</v>
      </c>
      <c r="U36" s="2">
        <v>1262330.227</v>
      </c>
      <c r="V36" s="11">
        <v>0.16321560800000001</v>
      </c>
      <c r="W36" s="11">
        <v>18.06265921</v>
      </c>
      <c r="X36" s="11">
        <v>22.058071689999998</v>
      </c>
      <c r="Y36" s="11">
        <v>19.370622690000001</v>
      </c>
    </row>
    <row r="37" spans="1:25" x14ac:dyDescent="0.25">
      <c r="A37" s="1" t="s">
        <v>72</v>
      </c>
      <c r="B37" s="2">
        <v>3176</v>
      </c>
      <c r="C37" s="2">
        <v>3507236.4939999999</v>
      </c>
      <c r="D37" s="2">
        <v>2978660</v>
      </c>
      <c r="E37" s="2">
        <v>12088373.140000001</v>
      </c>
      <c r="F37" s="2">
        <v>6003271</v>
      </c>
      <c r="G37" s="2">
        <v>3716390.5189999999</v>
      </c>
      <c r="H37" s="2">
        <v>276.6224631</v>
      </c>
      <c r="I37" s="2">
        <v>1608.66791603859</v>
      </c>
      <c r="J37" s="2">
        <v>57.584626020000002</v>
      </c>
      <c r="K37" s="2">
        <v>165.2332883</v>
      </c>
      <c r="L37" s="3">
        <f t="shared" si="5"/>
        <v>4653480.9143121401</v>
      </c>
      <c r="M37" s="3">
        <f t="shared" si="6"/>
        <v>4016029.8713539001</v>
      </c>
      <c r="N37" s="2">
        <v>31792.54607</v>
      </c>
      <c r="O37" s="2">
        <v>7277.3905590000004</v>
      </c>
      <c r="P37" s="2">
        <v>3092.7026700000001</v>
      </c>
      <c r="Q37" s="2">
        <v>2867.6543259999999</v>
      </c>
      <c r="R37" s="2">
        <v>982719.34039999999</v>
      </c>
      <c r="S37" s="2">
        <v>82992.430030000003</v>
      </c>
      <c r="T37" s="2">
        <v>0</v>
      </c>
      <c r="U37" s="2">
        <v>1161719.5730000001</v>
      </c>
      <c r="V37" s="11">
        <v>0.13452708199999999</v>
      </c>
      <c r="W37" s="11">
        <v>13.27441512</v>
      </c>
      <c r="X37" s="11">
        <v>15.84130248</v>
      </c>
      <c r="Y37" s="11">
        <v>14.125065449999999</v>
      </c>
    </row>
    <row r="38" spans="1:25" x14ac:dyDescent="0.25">
      <c r="A38" s="1" t="s">
        <v>109</v>
      </c>
      <c r="B38" s="2">
        <v>163</v>
      </c>
      <c r="C38" s="2">
        <v>6141223.8389999997</v>
      </c>
      <c r="D38" s="2">
        <v>4514841</v>
      </c>
      <c r="E38" s="2">
        <v>5496315.9950000001</v>
      </c>
      <c r="F38" s="2">
        <v>1266069</v>
      </c>
      <c r="G38" s="2">
        <v>3570693.2940000002</v>
      </c>
      <c r="H38" s="2">
        <v>284.73141709999999</v>
      </c>
      <c r="I38" s="2">
        <v>6645.5846238161703</v>
      </c>
      <c r="J38" s="2">
        <v>2838.2245370000001</v>
      </c>
      <c r="K38" s="2">
        <v>179.9124061</v>
      </c>
      <c r="L38" s="3">
        <f t="shared" si="5"/>
        <v>4738180.6807468999</v>
      </c>
      <c r="M38" s="3">
        <f t="shared" si="6"/>
        <v>3951521.0798328002</v>
      </c>
      <c r="N38" s="2">
        <v>81385.651440000001</v>
      </c>
      <c r="O38" s="2">
        <v>46419.807930000003</v>
      </c>
      <c r="P38" s="2">
        <v>3482.0006859999999</v>
      </c>
      <c r="Q38" s="2">
        <v>3476.2420520000001</v>
      </c>
      <c r="R38" s="2">
        <v>160254.60130000001</v>
      </c>
      <c r="S38" s="2">
        <v>936571.58860000002</v>
      </c>
      <c r="T38" s="2">
        <v>50733.40021</v>
      </c>
      <c r="U38" s="2">
        <v>1147845.3870000001</v>
      </c>
      <c r="V38" s="11">
        <v>0.483864079</v>
      </c>
      <c r="W38" s="11">
        <v>6.2747110350000002</v>
      </c>
      <c r="X38" s="11">
        <v>8.1917063940000006</v>
      </c>
      <c r="Y38" s="11">
        <v>6.909023855</v>
      </c>
    </row>
    <row r="39" spans="1:25" x14ac:dyDescent="0.25">
      <c r="A39" s="1" t="s">
        <v>74</v>
      </c>
      <c r="B39" s="2">
        <v>1092</v>
      </c>
      <c r="C39" s="2">
        <v>4858413.6830000002</v>
      </c>
      <c r="D39" s="2">
        <v>3890328</v>
      </c>
      <c r="E39" s="2">
        <v>10145603.1</v>
      </c>
      <c r="F39" s="2">
        <v>4154374</v>
      </c>
      <c r="G39" s="2">
        <v>3546576.0959999999</v>
      </c>
      <c r="H39" s="2">
        <v>274.31502339999997</v>
      </c>
      <c r="I39" s="2">
        <v>5647.2968784519398</v>
      </c>
      <c r="J39" s="2">
        <v>60.921220349999999</v>
      </c>
      <c r="K39" s="2">
        <v>173.86096470000001</v>
      </c>
      <c r="L39" s="3">
        <f t="shared" si="5"/>
        <v>4479016.3175435001</v>
      </c>
      <c r="M39" s="3">
        <f t="shared" si="6"/>
        <v>3846793.2150493502</v>
      </c>
      <c r="N39" s="2">
        <v>75238.063420000006</v>
      </c>
      <c r="O39" s="2">
        <v>39767.833769999997</v>
      </c>
      <c r="P39" s="2">
        <v>2998.1604990000001</v>
      </c>
      <c r="Q39" s="2">
        <v>3041.4902710000001</v>
      </c>
      <c r="R39" s="2">
        <v>311113.02010000002</v>
      </c>
      <c r="S39" s="2">
        <v>789530.19709999999</v>
      </c>
      <c r="T39" s="2">
        <v>0</v>
      </c>
      <c r="U39" s="2">
        <v>1128934.453</v>
      </c>
      <c r="V39" s="11">
        <v>0.300092003</v>
      </c>
      <c r="W39" s="11">
        <v>7.5026849809999998</v>
      </c>
      <c r="X39" s="11">
        <v>9.3520971619999997</v>
      </c>
      <c r="Y39" s="11">
        <v>8.1053655960000004</v>
      </c>
    </row>
    <row r="40" spans="1:25" x14ac:dyDescent="0.25">
      <c r="A40" s="1" t="s">
        <v>56</v>
      </c>
      <c r="B40" s="2">
        <v>1982</v>
      </c>
      <c r="C40" s="2">
        <v>7537267.6720000003</v>
      </c>
      <c r="D40" s="2">
        <v>4671307</v>
      </c>
      <c r="E40" s="2">
        <v>4902292.5999999996</v>
      </c>
      <c r="F40" s="2">
        <v>5591129</v>
      </c>
      <c r="G40" s="2">
        <v>3410528.9079999998</v>
      </c>
      <c r="H40" s="2">
        <v>271.43963330000003</v>
      </c>
      <c r="I40" s="2">
        <v>3747.2789485878602</v>
      </c>
      <c r="J40" s="2">
        <v>5596.22552</v>
      </c>
      <c r="K40" s="2">
        <v>161.02131900000001</v>
      </c>
      <c r="L40" s="3">
        <f t="shared" si="5"/>
        <v>4728599.1331909997</v>
      </c>
      <c r="M40" s="3">
        <f t="shared" si="6"/>
        <v>3842714.5690319999</v>
      </c>
      <c r="N40" s="2">
        <v>51002.422310000002</v>
      </c>
      <c r="O40" s="2">
        <v>27332.023079999999</v>
      </c>
      <c r="P40" s="2">
        <v>3146.4159049999998</v>
      </c>
      <c r="Q40" s="2">
        <v>2521.4585520000001</v>
      </c>
      <c r="R40" s="2">
        <v>159182.6593</v>
      </c>
      <c r="S40" s="2">
        <v>377174.30739999999</v>
      </c>
      <c r="T40" s="2">
        <v>99695.264689999996</v>
      </c>
      <c r="U40" s="2">
        <v>1093250.476</v>
      </c>
      <c r="V40" s="11">
        <v>0.424387352</v>
      </c>
      <c r="W40" s="11">
        <v>3.3426587950000002</v>
      </c>
      <c r="X40" s="11">
        <v>4.8094746490000002</v>
      </c>
      <c r="Y40" s="11">
        <v>3.8414694979999999</v>
      </c>
    </row>
    <row r="41" spans="1:25" x14ac:dyDescent="0.25">
      <c r="A41" s="1" t="s">
        <v>78</v>
      </c>
      <c r="B41" s="2">
        <v>558</v>
      </c>
      <c r="C41" s="2">
        <v>10294642.720000001</v>
      </c>
      <c r="D41" s="2">
        <v>6581748</v>
      </c>
      <c r="E41" s="2">
        <v>7480267.7889999999</v>
      </c>
      <c r="F41" s="2">
        <v>2248282</v>
      </c>
      <c r="G41" s="2">
        <v>3378492.73</v>
      </c>
      <c r="H41" s="2">
        <v>296.034088</v>
      </c>
      <c r="I41" s="2">
        <v>6129.6743143623498</v>
      </c>
      <c r="J41" s="2">
        <v>622.20016740000005</v>
      </c>
      <c r="K41" s="2">
        <v>170.63227979999999</v>
      </c>
      <c r="L41" s="3">
        <f t="shared" si="5"/>
        <v>4419912.9525149995</v>
      </c>
      <c r="M41" s="3">
        <f t="shared" si="6"/>
        <v>3711326.8327653999</v>
      </c>
      <c r="N41" s="2">
        <v>77067.567859999996</v>
      </c>
      <c r="O41" s="2">
        <v>45080.253270000001</v>
      </c>
      <c r="P41" s="2">
        <v>2858.3977639999998</v>
      </c>
      <c r="Q41" s="2">
        <v>2918.8482429999999</v>
      </c>
      <c r="R41" s="2">
        <v>158599.15489999999</v>
      </c>
      <c r="S41" s="2">
        <v>908599.09340000001</v>
      </c>
      <c r="T41" s="2">
        <v>10691.130870000001</v>
      </c>
      <c r="U41" s="2">
        <v>1081418.0430000001</v>
      </c>
      <c r="V41" s="11">
        <v>0.36884375000000003</v>
      </c>
      <c r="W41" s="11">
        <v>7.1505449859999999</v>
      </c>
      <c r="X41" s="11">
        <v>9.1271136560000006</v>
      </c>
      <c r="Y41" s="11">
        <v>7.792690898</v>
      </c>
    </row>
    <row r="42" spans="1:25" x14ac:dyDescent="0.25">
      <c r="A42" s="1" t="s">
        <v>108</v>
      </c>
      <c r="B42" s="2">
        <v>5471</v>
      </c>
      <c r="C42" s="2">
        <v>381677.67479999998</v>
      </c>
      <c r="D42" s="2">
        <v>1060762</v>
      </c>
      <c r="E42" s="2">
        <v>12253777.4</v>
      </c>
      <c r="F42" s="2">
        <v>6179327</v>
      </c>
      <c r="G42" s="2">
        <v>3220570.4498067</v>
      </c>
      <c r="H42" s="2">
        <v>321.43412611000002</v>
      </c>
      <c r="I42" s="2">
        <f>0.139014193605351+2467.02448980371</f>
        <v>2467.1635039973153</v>
      </c>
      <c r="J42" s="2">
        <v>49.911256911000002</v>
      </c>
      <c r="K42" s="2">
        <v>147.951816046</v>
      </c>
      <c r="L42" s="3">
        <f t="shared" si="5"/>
        <v>4295511.3386935862</v>
      </c>
      <c r="M42" s="3">
        <f t="shared" si="6"/>
        <v>3555198.5859101824</v>
      </c>
      <c r="N42" s="2">
        <v>41560.453571181002</v>
      </c>
      <c r="O42" s="2">
        <v>16020.297859602</v>
      </c>
      <c r="P42" s="2">
        <v>2598.8162757250002</v>
      </c>
      <c r="Q42" s="2">
        <v>2321.5881588759999</v>
      </c>
      <c r="R42" s="2">
        <v>578453.1361</v>
      </c>
      <c r="S42" s="2">
        <v>244537.0808</v>
      </c>
      <c r="T42" s="2">
        <v>0</v>
      </c>
      <c r="U42" s="2">
        <v>1012750.7545403</v>
      </c>
      <c r="V42" s="11">
        <v>6.3827453000000006E-2</v>
      </c>
      <c r="W42" s="11">
        <v>23.69995415</v>
      </c>
      <c r="X42" s="11">
        <v>32.009441330000001</v>
      </c>
      <c r="Y42" s="11">
        <v>26.281159110000001</v>
      </c>
    </row>
    <row r="43" spans="1:25" x14ac:dyDescent="0.25">
      <c r="A43" s="1" t="s">
        <v>258</v>
      </c>
      <c r="B43" s="2">
        <v>1370</v>
      </c>
      <c r="C43" s="2">
        <v>5960051.8480000002</v>
      </c>
      <c r="D43" s="2">
        <v>3778982</v>
      </c>
      <c r="E43" s="2">
        <v>11148040.75</v>
      </c>
      <c r="F43" s="2">
        <v>4733003</v>
      </c>
      <c r="G43" s="2">
        <v>3194507.2859999998</v>
      </c>
      <c r="H43" s="2">
        <v>317.7195241</v>
      </c>
      <c r="I43" s="2">
        <v>4754.7602206234496</v>
      </c>
      <c r="J43" s="2">
        <v>49.554038159999998</v>
      </c>
      <c r="K43" s="2">
        <v>157.26009490000001</v>
      </c>
      <c r="L43" s="3">
        <f t="shared" si="5"/>
        <v>4260225.8212936204</v>
      </c>
      <c r="M43" s="3">
        <f t="shared" si="6"/>
        <v>3528557.2169241998</v>
      </c>
      <c r="N43" s="2">
        <v>60127.23403</v>
      </c>
      <c r="O43" s="2">
        <v>35394.64114</v>
      </c>
      <c r="P43" s="2">
        <v>2544.7714000000001</v>
      </c>
      <c r="Q43" s="2">
        <v>2475.1844860000001</v>
      </c>
      <c r="R43" s="2">
        <v>309664.11469999998</v>
      </c>
      <c r="S43" s="2">
        <v>702100.67890000006</v>
      </c>
      <c r="T43" s="2">
        <v>0</v>
      </c>
      <c r="U43" s="2">
        <v>1016604.219</v>
      </c>
      <c r="V43" s="11">
        <v>0.16876365099999999</v>
      </c>
      <c r="W43" s="11">
        <v>10.463403080000001</v>
      </c>
      <c r="X43" s="11">
        <v>13.541645839999999</v>
      </c>
      <c r="Y43" s="11">
        <v>11.445156709999999</v>
      </c>
    </row>
    <row r="44" spans="1:25" x14ac:dyDescent="0.25">
      <c r="A44" s="1" t="s">
        <v>106</v>
      </c>
      <c r="B44" s="2">
        <v>993</v>
      </c>
      <c r="C44" s="2">
        <v>1046535.502</v>
      </c>
      <c r="D44" s="2">
        <v>1643324</v>
      </c>
      <c r="E44" s="2">
        <v>6754076.2000000002</v>
      </c>
      <c r="F44" s="2">
        <v>2276883</v>
      </c>
      <c r="G44" s="2">
        <v>3171471.9249999998</v>
      </c>
      <c r="H44" s="2">
        <v>230.29218169999999</v>
      </c>
      <c r="I44" s="2">
        <v>1284.02051188163</v>
      </c>
      <c r="J44" s="2">
        <v>1281.9320270000001</v>
      </c>
      <c r="K44" s="2">
        <v>139.29759079999999</v>
      </c>
      <c r="L44" s="3">
        <f t="shared" si="5"/>
        <v>4040963.0161252003</v>
      </c>
      <c r="M44" s="3">
        <f t="shared" si="6"/>
        <v>3452293.8712633997</v>
      </c>
      <c r="N44" s="2">
        <v>19286.970689999998</v>
      </c>
      <c r="O44" s="2">
        <v>5603.164299</v>
      </c>
      <c r="P44" s="2">
        <v>2733.6445090000002</v>
      </c>
      <c r="Q44" s="2">
        <v>2404.2883710000001</v>
      </c>
      <c r="R44" s="2">
        <v>874215.23510000005</v>
      </c>
      <c r="S44" s="2">
        <v>58599.424610000002</v>
      </c>
      <c r="T44" s="2">
        <v>23276.714550000001</v>
      </c>
      <c r="U44" s="2">
        <v>994352.07169999997</v>
      </c>
      <c r="V44" s="11">
        <v>0.12878822200000001</v>
      </c>
      <c r="W44" s="11">
        <v>19.533386719999999</v>
      </c>
      <c r="X44" s="11">
        <v>24.660267619999999</v>
      </c>
      <c r="Y44" s="11">
        <v>21.207766509999999</v>
      </c>
    </row>
    <row r="45" spans="1:25" x14ac:dyDescent="0.25">
      <c r="A45" s="1" t="s">
        <v>236</v>
      </c>
      <c r="B45" s="2">
        <v>797</v>
      </c>
      <c r="C45" s="2">
        <v>5118184.4280000003</v>
      </c>
      <c r="D45" s="2">
        <v>3174679</v>
      </c>
      <c r="E45" s="2">
        <v>8841934.3430000003</v>
      </c>
      <c r="F45" s="2">
        <v>3106301</v>
      </c>
      <c r="G45" s="2">
        <v>2960347.0980000002</v>
      </c>
      <c r="H45" s="2">
        <v>275.29613519999998</v>
      </c>
      <c r="I45" s="2">
        <v>4589.60181666887</v>
      </c>
      <c r="J45" s="2">
        <v>43.090826849999999</v>
      </c>
      <c r="K45" s="2">
        <v>146.9021286</v>
      </c>
      <c r="L45" s="3">
        <f t="shared" si="5"/>
        <v>3886851.9853386004</v>
      </c>
      <c r="M45" s="3">
        <f t="shared" si="6"/>
        <v>3252967.7246740498</v>
      </c>
      <c r="N45" s="2">
        <v>55460.477220000001</v>
      </c>
      <c r="O45" s="2">
        <v>35820.21802</v>
      </c>
      <c r="P45" s="2">
        <v>2211.2394789999998</v>
      </c>
      <c r="Q45" s="2">
        <v>2148.66813</v>
      </c>
      <c r="R45" s="2">
        <v>219591.55050000001</v>
      </c>
      <c r="S45" s="2">
        <v>712563.17139999999</v>
      </c>
      <c r="T45" s="2">
        <v>0</v>
      </c>
      <c r="U45" s="2">
        <v>943954.8064</v>
      </c>
      <c r="V45" s="11">
        <v>0.17402810199999999</v>
      </c>
      <c r="W45" s="11">
        <v>9.4447569990000009</v>
      </c>
      <c r="X45" s="11">
        <v>11.988087569999999</v>
      </c>
      <c r="Y45" s="11">
        <v>10.26463203</v>
      </c>
    </row>
    <row r="46" spans="1:25" x14ac:dyDescent="0.25">
      <c r="A46" s="1" t="s">
        <v>116</v>
      </c>
      <c r="B46" s="2">
        <v>594</v>
      </c>
      <c r="C46" s="2">
        <v>3221034.5950000002</v>
      </c>
      <c r="D46" s="2">
        <v>2696534</v>
      </c>
      <c r="E46" s="2">
        <v>10502951.5</v>
      </c>
      <c r="F46" s="2">
        <v>2279804</v>
      </c>
      <c r="G46" s="2">
        <v>2924842.1549999998</v>
      </c>
      <c r="H46" s="2">
        <v>256.6138527</v>
      </c>
      <c r="I46" s="2">
        <v>4330.2797441257198</v>
      </c>
      <c r="J46" s="2">
        <v>48.870511110000002</v>
      </c>
      <c r="K46" s="2">
        <v>143.08585780000001</v>
      </c>
      <c r="L46" s="3">
        <f t="shared" si="5"/>
        <v>3790876.9733441197</v>
      </c>
      <c r="M46" s="3">
        <f t="shared" si="6"/>
        <v>3199655.97083215</v>
      </c>
      <c r="N46" s="2">
        <v>52693.789770000003</v>
      </c>
      <c r="O46" s="2">
        <v>30739.538799999998</v>
      </c>
      <c r="P46" s="2">
        <v>2422.7476139999999</v>
      </c>
      <c r="Q46" s="2">
        <v>2435.376741</v>
      </c>
      <c r="R46" s="2">
        <v>315119.57860000001</v>
      </c>
      <c r="S46" s="2">
        <v>606374.34699999995</v>
      </c>
      <c r="T46" s="2">
        <v>0</v>
      </c>
      <c r="U46" s="2">
        <v>929756.90980000002</v>
      </c>
      <c r="V46" s="11">
        <v>0.177458386</v>
      </c>
      <c r="W46" s="11">
        <v>12.91180713</v>
      </c>
      <c r="X46" s="11">
        <v>16.526615469999999</v>
      </c>
      <c r="Y46" s="11">
        <v>14.06705691</v>
      </c>
    </row>
    <row r="47" spans="1:25" x14ac:dyDescent="0.25">
      <c r="A47" s="1" t="s">
        <v>225</v>
      </c>
      <c r="B47" s="2">
        <v>1546</v>
      </c>
      <c r="C47" s="2">
        <v>3872015.99</v>
      </c>
      <c r="D47" s="2">
        <v>2902478</v>
      </c>
      <c r="E47" s="2">
        <v>10260150.73</v>
      </c>
      <c r="F47" s="2">
        <v>4928188</v>
      </c>
      <c r="G47" s="2">
        <v>2741955.1324499999</v>
      </c>
      <c r="H47" s="2">
        <v>261.27722773400001</v>
      </c>
      <c r="I47" s="2">
        <f>16.9401368924956+3590.37070212076</f>
        <v>3607.3108390132556</v>
      </c>
      <c r="J47" s="2">
        <v>44.179192884999999</v>
      </c>
      <c r="K47" s="2">
        <v>132.39377611800001</v>
      </c>
      <c r="L47" s="3">
        <f t="shared" si="5"/>
        <v>3619484.9643846219</v>
      </c>
      <c r="M47" s="3">
        <f t="shared" si="6"/>
        <v>3017662.4625158887</v>
      </c>
      <c r="N47" s="2">
        <v>51577.863250199996</v>
      </c>
      <c r="O47" s="2">
        <v>25413.871202499999</v>
      </c>
      <c r="P47" s="2">
        <v>2280.63825421</v>
      </c>
      <c r="Q47" s="2">
        <v>2188.1803364900002</v>
      </c>
      <c r="R47" s="2">
        <v>349274.04499999998</v>
      </c>
      <c r="S47" s="2">
        <v>491867.08620000002</v>
      </c>
      <c r="T47" s="2">
        <v>0</v>
      </c>
      <c r="U47" s="2">
        <v>869515.38370699994</v>
      </c>
      <c r="V47" s="11">
        <v>0.124252156</v>
      </c>
      <c r="W47" s="11">
        <v>12.760224819999999</v>
      </c>
      <c r="X47" s="11">
        <v>16.29137309</v>
      </c>
      <c r="Y47" s="11">
        <v>13.8924439</v>
      </c>
    </row>
    <row r="48" spans="1:25" x14ac:dyDescent="0.25">
      <c r="A48" s="1" t="s">
        <v>130</v>
      </c>
      <c r="B48" s="2">
        <v>923</v>
      </c>
      <c r="C48" s="2">
        <v>6025004.8810000001</v>
      </c>
      <c r="D48" s="2">
        <v>3895614</v>
      </c>
      <c r="E48" s="2">
        <v>4911706.87</v>
      </c>
      <c r="F48" s="2">
        <v>3494543</v>
      </c>
      <c r="G48" s="2">
        <v>2612700.3459999999</v>
      </c>
      <c r="H48" s="2">
        <v>251.20583980000001</v>
      </c>
      <c r="I48" s="2">
        <v>3435.9638512810502</v>
      </c>
      <c r="J48" s="2">
        <v>39.834960449999997</v>
      </c>
      <c r="K48" s="2">
        <v>126.6279499</v>
      </c>
      <c r="L48" s="3">
        <f t="shared" si="5"/>
        <v>3456022.6280334997</v>
      </c>
      <c r="M48" s="3">
        <f t="shared" si="6"/>
        <v>2877516.6049014502</v>
      </c>
      <c r="N48" s="2">
        <v>51216.44212</v>
      </c>
      <c r="O48" s="2">
        <v>24691.051100000001</v>
      </c>
      <c r="P48" s="2">
        <v>2081.1848279999999</v>
      </c>
      <c r="Q48" s="2">
        <v>1988.807583</v>
      </c>
      <c r="R48" s="2">
        <v>339311.97739999997</v>
      </c>
      <c r="S48" s="2">
        <v>482747.48009999999</v>
      </c>
      <c r="T48" s="2">
        <v>0</v>
      </c>
      <c r="U48" s="2">
        <v>828820.32900000003</v>
      </c>
      <c r="V48" s="11">
        <v>0.135640539</v>
      </c>
      <c r="W48" s="11">
        <v>8.7290315930000002</v>
      </c>
      <c r="X48" s="11">
        <v>11.11056466</v>
      </c>
      <c r="Y48" s="11">
        <v>9.4962701379999999</v>
      </c>
    </row>
    <row r="49" spans="1:25" x14ac:dyDescent="0.25">
      <c r="A49" s="1" t="s">
        <v>221</v>
      </c>
      <c r="B49" s="2">
        <v>173</v>
      </c>
      <c r="C49" s="2">
        <v>1738602.1910000001</v>
      </c>
      <c r="D49" s="2">
        <v>2075758</v>
      </c>
      <c r="E49" s="2">
        <v>5691504.2000000002</v>
      </c>
      <c r="F49" s="2">
        <v>1364076</v>
      </c>
      <c r="G49" s="2">
        <v>2554236.7349999999</v>
      </c>
      <c r="H49" s="2">
        <v>189.16723830000001</v>
      </c>
      <c r="I49" s="2">
        <v>2573.1507645399402</v>
      </c>
      <c r="J49" s="2">
        <v>15090.12772</v>
      </c>
      <c r="K49" s="2">
        <v>117.0741969</v>
      </c>
      <c r="L49" s="3">
        <f t="shared" si="5"/>
        <v>4279895.5363040995</v>
      </c>
      <c r="M49" s="3">
        <f t="shared" si="6"/>
        <v>3136628.5531461998</v>
      </c>
      <c r="N49" s="2">
        <v>35235.222040000001</v>
      </c>
      <c r="O49" s="2">
        <v>18785.546040000001</v>
      </c>
      <c r="P49" s="2">
        <v>3680.8732580000001</v>
      </c>
      <c r="Q49" s="2">
        <v>2181.8593289999999</v>
      </c>
      <c r="R49" s="2">
        <v>187124.88920000001</v>
      </c>
      <c r="S49" s="2">
        <v>362190.07530000003</v>
      </c>
      <c r="T49" s="2">
        <v>284930.41489999997</v>
      </c>
      <c r="U49" s="2">
        <v>847907.43489999999</v>
      </c>
      <c r="V49" s="11">
        <v>0.16572463800000001</v>
      </c>
      <c r="W49" s="11">
        <v>11.947917240000001</v>
      </c>
      <c r="X49" s="11">
        <v>21.091591309999998</v>
      </c>
      <c r="Y49" s="11">
        <v>15.071762700000001</v>
      </c>
    </row>
    <row r="50" spans="1:25" x14ac:dyDescent="0.25">
      <c r="A50" s="1" t="s">
        <v>207</v>
      </c>
      <c r="B50" s="2">
        <v>448</v>
      </c>
      <c r="C50" s="2">
        <v>4400418.6550000003</v>
      </c>
      <c r="D50" s="2">
        <v>3195010</v>
      </c>
      <c r="E50" s="2">
        <v>5074635.6509999996</v>
      </c>
      <c r="F50" s="2">
        <v>1727082</v>
      </c>
      <c r="G50" s="2">
        <v>2523077.2059999998</v>
      </c>
      <c r="H50" s="2">
        <v>211.85264100000001</v>
      </c>
      <c r="I50" s="2">
        <v>4541.1260700488801</v>
      </c>
      <c r="J50" s="2">
        <v>44.047967880000002</v>
      </c>
      <c r="K50" s="2">
        <v>126.9554139</v>
      </c>
      <c r="L50" s="3">
        <f t="shared" si="5"/>
        <v>3240867.2255044598</v>
      </c>
      <c r="M50" s="3">
        <f t="shared" si="6"/>
        <v>2752678.4954391997</v>
      </c>
      <c r="N50" s="2">
        <v>56964.484120000001</v>
      </c>
      <c r="O50" s="2">
        <v>32987.618329999998</v>
      </c>
      <c r="P50" s="2">
        <v>2121.2814530000001</v>
      </c>
      <c r="Q50" s="2">
        <v>2198.810571</v>
      </c>
      <c r="R50" s="2">
        <v>138020.08429999999</v>
      </c>
      <c r="S50" s="2">
        <v>659715.36730000004</v>
      </c>
      <c r="T50" s="2">
        <v>0</v>
      </c>
      <c r="U50" s="2">
        <v>806041.55330000003</v>
      </c>
      <c r="V50" s="11">
        <v>0.23731817699999999</v>
      </c>
      <c r="W50" s="11">
        <v>7.8089687080000001</v>
      </c>
      <c r="X50" s="11">
        <v>9.7318396759999999</v>
      </c>
      <c r="Y50" s="11">
        <v>8.4373336049999992</v>
      </c>
    </row>
    <row r="51" spans="1:25" x14ac:dyDescent="0.25">
      <c r="A51" s="1" t="s">
        <v>65</v>
      </c>
      <c r="B51" s="2">
        <v>1031</v>
      </c>
      <c r="C51" s="2">
        <v>3490976.2540000002</v>
      </c>
      <c r="D51" s="2">
        <v>2457815</v>
      </c>
      <c r="E51" s="2">
        <v>5510524.1040000003</v>
      </c>
      <c r="F51" s="2">
        <v>2993530</v>
      </c>
      <c r="G51" s="2">
        <v>2269183.38</v>
      </c>
      <c r="H51" s="2">
        <v>224.15104439999999</v>
      </c>
      <c r="I51" s="2">
        <v>2771.8242596455498</v>
      </c>
      <c r="J51" s="2">
        <v>36.636435290000001</v>
      </c>
      <c r="K51" s="2">
        <v>109.8414092</v>
      </c>
      <c r="L51" s="3">
        <f t="shared" si="5"/>
        <v>3020848.71267968</v>
      </c>
      <c r="M51" s="3">
        <f t="shared" si="6"/>
        <v>2504567.9707838497</v>
      </c>
      <c r="N51" s="2">
        <v>41864.14342</v>
      </c>
      <c r="O51" s="2">
        <v>20302.769700000001</v>
      </c>
      <c r="P51" s="2">
        <v>1856.4241</v>
      </c>
      <c r="Q51" s="2">
        <v>1800.253588</v>
      </c>
      <c r="R51" s="2">
        <v>294838.30479999998</v>
      </c>
      <c r="S51" s="2">
        <v>388068.03970000002</v>
      </c>
      <c r="T51" s="2">
        <v>0</v>
      </c>
      <c r="U51" s="2">
        <v>719141.56519999995</v>
      </c>
      <c r="V51" s="11">
        <v>0.10063704</v>
      </c>
      <c r="W51" s="11">
        <v>9.6503759210000002</v>
      </c>
      <c r="X51" s="11">
        <v>12.244339999999999</v>
      </c>
      <c r="Y51" s="11">
        <v>10.488355220000001</v>
      </c>
    </row>
    <row r="52" spans="1:25" x14ac:dyDescent="0.25">
      <c r="A52" s="1" t="s">
        <v>48</v>
      </c>
      <c r="B52" s="2">
        <v>3373</v>
      </c>
      <c r="C52" s="2">
        <v>1720967.7390000001</v>
      </c>
      <c r="D52" s="2">
        <v>1580393</v>
      </c>
      <c r="E52" s="2">
        <v>4591689.24</v>
      </c>
      <c r="F52" s="2">
        <v>4370087</v>
      </c>
      <c r="G52" s="2">
        <v>2197912.122</v>
      </c>
      <c r="H52" s="2">
        <v>195.20129349999999</v>
      </c>
      <c r="I52" s="2">
        <v>1379.3135429164499</v>
      </c>
      <c r="J52" s="2">
        <v>2997.7852309999998</v>
      </c>
      <c r="K52" s="2">
        <v>99.447906919999994</v>
      </c>
      <c r="L52" s="3">
        <f t="shared" si="5"/>
        <v>3067137.2429318801</v>
      </c>
      <c r="M52" s="3">
        <f t="shared" si="6"/>
        <v>2478173.3931871601</v>
      </c>
      <c r="N52" s="2">
        <v>31259.696250000001</v>
      </c>
      <c r="O52" s="2">
        <v>8400.0526829999999</v>
      </c>
      <c r="P52" s="2">
        <v>2081.760542</v>
      </c>
      <c r="Q52" s="2">
        <v>1622.6368090000001</v>
      </c>
      <c r="R52" s="2">
        <v>413414.94959999999</v>
      </c>
      <c r="S52" s="2">
        <v>136219.52929999999</v>
      </c>
      <c r="T52" s="2">
        <v>56537.094859999997</v>
      </c>
      <c r="U52" s="2">
        <v>697713.66130000004</v>
      </c>
      <c r="V52" s="11">
        <v>4.9420783000000003E-2</v>
      </c>
      <c r="W52" s="11">
        <v>13.58936905</v>
      </c>
      <c r="X52" s="11">
        <v>21.745683249999999</v>
      </c>
      <c r="Y52" s="11">
        <v>16.333000139999999</v>
      </c>
    </row>
    <row r="53" spans="1:25" x14ac:dyDescent="0.25">
      <c r="A53" s="1" t="s">
        <v>156</v>
      </c>
      <c r="B53" s="2">
        <v>379</v>
      </c>
      <c r="C53" s="2">
        <v>2962449.821</v>
      </c>
      <c r="D53" s="2">
        <v>2348778</v>
      </c>
      <c r="E53" s="2">
        <v>3674256.4330000002</v>
      </c>
      <c r="F53" s="2">
        <v>1507566</v>
      </c>
      <c r="G53" s="2">
        <v>2179133.7480000001</v>
      </c>
      <c r="H53" s="2">
        <v>183.2352133</v>
      </c>
      <c r="I53" s="2">
        <v>3651.5622610216301</v>
      </c>
      <c r="J53" s="2">
        <v>41.464801049999998</v>
      </c>
      <c r="K53" s="2">
        <v>108.4249209</v>
      </c>
      <c r="L53" s="3">
        <f t="shared" si="5"/>
        <v>2799806.6983757</v>
      </c>
      <c r="M53" s="3">
        <f t="shared" si="6"/>
        <v>2377392.68642445</v>
      </c>
      <c r="N53" s="2">
        <v>47273.441279999999</v>
      </c>
      <c r="O53" s="2">
        <v>25050.04119</v>
      </c>
      <c r="P53" s="2">
        <v>1936.0533109999999</v>
      </c>
      <c r="Q53" s="2">
        <v>2044.110193</v>
      </c>
      <c r="R53" s="2">
        <v>181482.30129999999</v>
      </c>
      <c r="S53" s="2">
        <v>492945.58899999998</v>
      </c>
      <c r="T53" s="2">
        <v>0</v>
      </c>
      <c r="U53" s="2">
        <v>694035.85679999995</v>
      </c>
      <c r="V53" s="11">
        <v>0.17367063599999999</v>
      </c>
      <c r="W53" s="11">
        <v>9.2759255679999999</v>
      </c>
      <c r="X53" s="11">
        <v>11.53533955</v>
      </c>
      <c r="Y53" s="11">
        <v>10.015072979999999</v>
      </c>
    </row>
    <row r="54" spans="1:25" x14ac:dyDescent="0.25">
      <c r="A54" s="1" t="s">
        <v>168</v>
      </c>
      <c r="B54" s="2">
        <v>1432</v>
      </c>
      <c r="C54" s="2">
        <v>2258611.3160000001</v>
      </c>
      <c r="D54" s="2">
        <v>1698608</v>
      </c>
      <c r="E54" s="2">
        <v>5554335.8480000002</v>
      </c>
      <c r="F54" s="2">
        <v>3844241</v>
      </c>
      <c r="G54" s="2">
        <v>2024813.568</v>
      </c>
      <c r="H54" s="2">
        <v>199.0641655</v>
      </c>
      <c r="I54" s="2">
        <v>1696.91721678813</v>
      </c>
      <c r="J54" s="2">
        <v>31.597416200000001</v>
      </c>
      <c r="K54" s="2">
        <v>94.480528489999998</v>
      </c>
      <c r="L54" s="3">
        <f t="shared" si="5"/>
        <v>2691398.7843000102</v>
      </c>
      <c r="M54" s="3">
        <f t="shared" si="6"/>
        <v>2232916.4498450202</v>
      </c>
      <c r="N54" s="2">
        <v>34270.84216</v>
      </c>
      <c r="O54" s="2">
        <v>11062.84721</v>
      </c>
      <c r="P54" s="2">
        <v>1696.8577379999999</v>
      </c>
      <c r="Q54" s="2">
        <v>1566.3927369999999</v>
      </c>
      <c r="R54" s="2">
        <v>424544.9546</v>
      </c>
      <c r="S54" s="2">
        <v>197344.3653</v>
      </c>
      <c r="T54" s="2">
        <v>0</v>
      </c>
      <c r="U54" s="2">
        <v>637334.06409999996</v>
      </c>
      <c r="V54" s="11">
        <v>5.8672944999999997E-2</v>
      </c>
      <c r="W54" s="11">
        <v>8.7393109990000006</v>
      </c>
      <c r="X54" s="11">
        <v>10.986845690000001</v>
      </c>
      <c r="Y54" s="11">
        <v>9.4677543320000002</v>
      </c>
    </row>
    <row r="55" spans="1:25" x14ac:dyDescent="0.25">
      <c r="A55" s="1" t="s">
        <v>255</v>
      </c>
      <c r="B55" s="2">
        <v>747</v>
      </c>
      <c r="C55" s="2">
        <v>3140980.9279999998</v>
      </c>
      <c r="D55" s="2">
        <v>2719907</v>
      </c>
      <c r="E55" s="2">
        <v>6184737.2640000004</v>
      </c>
      <c r="F55" s="2">
        <v>3462646</v>
      </c>
      <c r="G55" s="2">
        <v>1815156.622</v>
      </c>
      <c r="H55" s="2">
        <v>166.9607571</v>
      </c>
      <c r="I55" s="2">
        <v>1714.7062799412199</v>
      </c>
      <c r="J55" s="2">
        <v>29.066807669999999</v>
      </c>
      <c r="K55" s="2">
        <v>84.681652339999999</v>
      </c>
      <c r="L55" s="3">
        <f t="shared" si="5"/>
        <v>2375996.8523985003</v>
      </c>
      <c r="M55" s="3">
        <f t="shared" si="6"/>
        <v>1991383.1059790698</v>
      </c>
      <c r="N55" s="2">
        <v>33716.689639999997</v>
      </c>
      <c r="O55" s="2">
        <v>11023.09023</v>
      </c>
      <c r="P55" s="2">
        <v>1535.225363</v>
      </c>
      <c r="Q55" s="2">
        <v>1445.1470400000001</v>
      </c>
      <c r="R55" s="2">
        <v>359665.05719999998</v>
      </c>
      <c r="S55" s="2">
        <v>201931.63380000001</v>
      </c>
      <c r="T55" s="2">
        <v>0</v>
      </c>
      <c r="U55" s="2">
        <v>572024.90020000003</v>
      </c>
      <c r="V55" s="11">
        <v>9.50241E-2</v>
      </c>
      <c r="W55" s="11">
        <v>7.030020543</v>
      </c>
      <c r="X55" s="11">
        <v>8.6587831120000001</v>
      </c>
      <c r="Y55" s="11">
        <v>7.564761668</v>
      </c>
    </row>
    <row r="56" spans="1:25" x14ac:dyDescent="0.25">
      <c r="A56" s="1" t="s">
        <v>220</v>
      </c>
      <c r="B56" s="2">
        <v>3533</v>
      </c>
      <c r="C56" s="2">
        <v>280521.3554</v>
      </c>
      <c r="D56" s="2">
        <v>392519</v>
      </c>
      <c r="E56" s="2">
        <v>14174385.199999999</v>
      </c>
      <c r="F56" s="2">
        <v>6237793</v>
      </c>
      <c r="G56" s="2">
        <v>1735395.3130000001</v>
      </c>
      <c r="H56" s="2">
        <v>166.19870879999999</v>
      </c>
      <c r="I56" s="2">
        <v>677.97922130802306</v>
      </c>
      <c r="J56" s="2">
        <v>670.31195200000002</v>
      </c>
      <c r="K56" s="2">
        <v>77.207381310000002</v>
      </c>
      <c r="L56" s="3">
        <f t="shared" si="5"/>
        <v>2337806.5749025899</v>
      </c>
      <c r="M56" s="3">
        <f t="shared" si="6"/>
        <v>1924739.7493503802</v>
      </c>
      <c r="N56" s="2">
        <v>25981.143940000002</v>
      </c>
      <c r="O56" s="2">
        <v>2822.9707520000002</v>
      </c>
      <c r="P56" s="2">
        <v>1526.4330809999999</v>
      </c>
      <c r="Q56" s="2">
        <v>1287.0381890000001</v>
      </c>
      <c r="R56" s="2">
        <v>425596.9681</v>
      </c>
      <c r="S56" s="2">
        <v>24624.338110000001</v>
      </c>
      <c r="T56" s="2">
        <v>12346.371209999999</v>
      </c>
      <c r="U56" s="2">
        <v>543907.76910000003</v>
      </c>
      <c r="V56" s="11">
        <v>7.9669809999999997E-3</v>
      </c>
      <c r="W56" s="11">
        <v>14.36617508</v>
      </c>
      <c r="X56" s="11">
        <v>29.812143540000001</v>
      </c>
      <c r="Y56" s="11">
        <v>19.765376</v>
      </c>
    </row>
    <row r="57" spans="1:25" x14ac:dyDescent="0.25">
      <c r="A57" s="1" t="s">
        <v>57</v>
      </c>
      <c r="B57" s="2">
        <v>835</v>
      </c>
      <c r="C57" s="2">
        <v>3155134.2489999998</v>
      </c>
      <c r="D57" s="2">
        <v>2144535</v>
      </c>
      <c r="E57" s="2">
        <v>8948018.3579999991</v>
      </c>
      <c r="F57" s="2">
        <v>3273705</v>
      </c>
      <c r="G57" s="2">
        <v>1728974.82</v>
      </c>
      <c r="H57" s="2">
        <v>162.51958429999999</v>
      </c>
      <c r="I57" s="2">
        <v>2605.8239832775698</v>
      </c>
      <c r="J57" s="2">
        <v>28.28285374</v>
      </c>
      <c r="K57" s="2">
        <v>84.795802339999995</v>
      </c>
      <c r="L57" s="3">
        <f t="shared" si="5"/>
        <v>2275579.8421055404</v>
      </c>
      <c r="M57" s="3">
        <f t="shared" si="6"/>
        <v>1901218.6663108198</v>
      </c>
      <c r="N57" s="2">
        <v>34191.564209999997</v>
      </c>
      <c r="O57" s="2">
        <v>18800.283459999999</v>
      </c>
      <c r="P57" s="2">
        <v>1425.106055</v>
      </c>
      <c r="Q57" s="2">
        <v>1399.153724</v>
      </c>
      <c r="R57" s="2">
        <v>165411.3419</v>
      </c>
      <c r="S57" s="2">
        <v>369200.83789999998</v>
      </c>
      <c r="T57" s="2">
        <v>0</v>
      </c>
      <c r="U57" s="2">
        <v>550000.59369999997</v>
      </c>
      <c r="V57" s="11">
        <v>0.102772957</v>
      </c>
      <c r="W57" s="11">
        <v>11.389450549999999</v>
      </c>
      <c r="X57" s="11">
        <v>14.494644210000001</v>
      </c>
      <c r="Y57" s="11">
        <v>12.386905949999999</v>
      </c>
    </row>
    <row r="58" spans="1:25" x14ac:dyDescent="0.25">
      <c r="A58" s="1" t="s">
        <v>211</v>
      </c>
      <c r="B58" s="2">
        <v>725</v>
      </c>
      <c r="C58" s="2">
        <v>3661716.8029999998</v>
      </c>
      <c r="D58" s="2">
        <v>2571039</v>
      </c>
      <c r="E58" s="2">
        <v>5475949.6459999997</v>
      </c>
      <c r="F58" s="2">
        <v>2531979</v>
      </c>
      <c r="G58" s="2">
        <v>1720771.7169999999</v>
      </c>
      <c r="H58" s="2">
        <v>171.1380858</v>
      </c>
      <c r="I58" s="2">
        <v>2877.3484311688999</v>
      </c>
      <c r="J58" s="2">
        <v>26.844756629999999</v>
      </c>
      <c r="K58" s="2">
        <v>86.413532459999999</v>
      </c>
      <c r="L58" s="3">
        <f t="shared" si="5"/>
        <v>2295319.9249183</v>
      </c>
      <c r="M58" s="3">
        <f t="shared" si="6"/>
        <v>1901218.3458088299</v>
      </c>
      <c r="N58" s="2">
        <v>34695.204290000001</v>
      </c>
      <c r="O58" s="2">
        <v>22227.688450000001</v>
      </c>
      <c r="P58" s="2">
        <v>1348.3438639999999</v>
      </c>
      <c r="Q58" s="2">
        <v>1330.8177539999999</v>
      </c>
      <c r="R58" s="2">
        <v>96071.944499999998</v>
      </c>
      <c r="S58" s="2">
        <v>444120.11709999997</v>
      </c>
      <c r="T58" s="2">
        <v>0</v>
      </c>
      <c r="U58" s="2">
        <v>549565.75020000001</v>
      </c>
      <c r="V58" s="11">
        <v>0.10622609299999999</v>
      </c>
      <c r="W58" s="11">
        <v>10.357553429999999</v>
      </c>
      <c r="X58" s="11">
        <v>13.31335765</v>
      </c>
      <c r="Y58" s="11">
        <v>11.303411929999999</v>
      </c>
    </row>
    <row r="59" spans="1:25" x14ac:dyDescent="0.25">
      <c r="A59" s="1" t="s">
        <v>189</v>
      </c>
      <c r="B59" s="2">
        <v>209</v>
      </c>
      <c r="C59" s="2">
        <v>2135455.91</v>
      </c>
      <c r="D59" s="2">
        <v>1692246</v>
      </c>
      <c r="E59" s="2">
        <v>4046819.5240000002</v>
      </c>
      <c r="F59" s="2">
        <v>1209349</v>
      </c>
      <c r="G59" s="2">
        <v>1570546.5930000001</v>
      </c>
      <c r="H59" s="2">
        <v>139.53078160000001</v>
      </c>
      <c r="I59" s="2">
        <v>2858.5852749833398</v>
      </c>
      <c r="J59" s="2">
        <v>28.522397340000001</v>
      </c>
      <c r="K59" s="2">
        <v>79.222756540000006</v>
      </c>
      <c r="L59" s="3">
        <f t="shared" si="5"/>
        <v>2041994.08336854</v>
      </c>
      <c r="M59" s="3">
        <f t="shared" si="6"/>
        <v>1720445.73782242</v>
      </c>
      <c r="N59" s="2">
        <v>35768.933799999999</v>
      </c>
      <c r="O59" s="2">
        <v>20310.682550000001</v>
      </c>
      <c r="P59" s="2">
        <v>1360.661222</v>
      </c>
      <c r="Q59" s="2">
        <v>1426.076499</v>
      </c>
      <c r="R59" s="2">
        <v>92426.877540000001</v>
      </c>
      <c r="S59" s="2">
        <v>407947.86339999997</v>
      </c>
      <c r="T59" s="2">
        <v>0</v>
      </c>
      <c r="U59" s="2">
        <v>501600.98109999998</v>
      </c>
      <c r="V59" s="11">
        <v>0.116305478</v>
      </c>
      <c r="W59" s="11">
        <v>10.819480690000001</v>
      </c>
      <c r="X59" s="11">
        <v>13.742569810000001</v>
      </c>
      <c r="Y59" s="11">
        <v>11.762085920000001</v>
      </c>
    </row>
    <row r="60" spans="1:25" x14ac:dyDescent="0.25">
      <c r="A60" s="1" t="s">
        <v>237</v>
      </c>
      <c r="B60" s="2">
        <v>530</v>
      </c>
      <c r="C60" s="2">
        <v>3443065.6129999999</v>
      </c>
      <c r="D60" s="2">
        <v>2339925</v>
      </c>
      <c r="E60" s="2">
        <v>5734620.4680000003</v>
      </c>
      <c r="F60" s="2">
        <v>2579132</v>
      </c>
      <c r="G60" s="2">
        <v>1560822.5719999999</v>
      </c>
      <c r="H60" s="2">
        <v>165.74767370000001</v>
      </c>
      <c r="I60" s="2">
        <v>2495.3238803845702</v>
      </c>
      <c r="J60" s="2">
        <v>23.126071759999999</v>
      </c>
      <c r="K60" s="2">
        <v>77.816200039999998</v>
      </c>
      <c r="L60" s="3">
        <f t="shared" si="5"/>
        <v>2115369.0868182802</v>
      </c>
      <c r="M60" s="3">
        <f t="shared" si="6"/>
        <v>1733762.85773592</v>
      </c>
      <c r="N60" s="2">
        <v>30685.078010000001</v>
      </c>
      <c r="O60" s="2">
        <v>19350.347809999999</v>
      </c>
      <c r="P60" s="2">
        <v>1205.515885</v>
      </c>
      <c r="Q60" s="2">
        <v>1148.2845319999999</v>
      </c>
      <c r="R60" s="2">
        <v>104770.6735</v>
      </c>
      <c r="S60" s="2">
        <v>384865.3676</v>
      </c>
      <c r="T60" s="2">
        <v>0</v>
      </c>
      <c r="U60" s="2">
        <v>497981.67969999998</v>
      </c>
      <c r="V60" s="11">
        <v>8.5913365000000005E-2</v>
      </c>
      <c r="W60" s="11">
        <v>10.25245097</v>
      </c>
      <c r="X60" s="11">
        <v>13.47809998</v>
      </c>
      <c r="Y60" s="11">
        <v>11.27257724</v>
      </c>
    </row>
    <row r="61" spans="1:25" x14ac:dyDescent="0.25">
      <c r="A61" s="1" t="s">
        <v>146</v>
      </c>
      <c r="B61" s="2">
        <v>235</v>
      </c>
      <c r="C61" s="2">
        <v>3510718.9750000001</v>
      </c>
      <c r="D61" s="2">
        <v>2018582</v>
      </c>
      <c r="E61" s="2">
        <v>1826755</v>
      </c>
      <c r="F61" s="2">
        <v>365833</v>
      </c>
      <c r="G61" s="2">
        <v>1471094.544</v>
      </c>
      <c r="H61" s="2">
        <v>111.7190829</v>
      </c>
      <c r="I61" s="2">
        <v>2691.7975203310202</v>
      </c>
      <c r="J61" s="2">
        <v>25.902154419999999</v>
      </c>
      <c r="K61" s="2">
        <v>73.741904809999994</v>
      </c>
      <c r="L61" s="3">
        <f t="shared" si="5"/>
        <v>1851771.9748883301</v>
      </c>
      <c r="M61" s="3">
        <f t="shared" si="6"/>
        <v>1594264.3601038801</v>
      </c>
      <c r="N61" s="2">
        <v>33471.763400000003</v>
      </c>
      <c r="O61" s="2">
        <v>19430.597300000001</v>
      </c>
      <c r="P61" s="2">
        <v>1244.3425549999999</v>
      </c>
      <c r="Q61" s="2">
        <v>1294.305666</v>
      </c>
      <c r="R61" s="2">
        <v>77920.683069999999</v>
      </c>
      <c r="S61" s="2">
        <v>391200.46059999999</v>
      </c>
      <c r="T61" s="2">
        <v>0</v>
      </c>
      <c r="U61" s="2">
        <v>470088.1263</v>
      </c>
      <c r="V61" s="11">
        <v>0.26986018899999997</v>
      </c>
      <c r="W61" s="11">
        <v>4.1929148090000004</v>
      </c>
      <c r="X61" s="11">
        <v>5.1412714639999999</v>
      </c>
      <c r="Y61" s="11">
        <v>4.5065721329999997</v>
      </c>
    </row>
    <row r="62" spans="1:25" x14ac:dyDescent="0.25">
      <c r="A62" s="1" t="s">
        <v>247</v>
      </c>
      <c r="B62" s="2">
        <v>812</v>
      </c>
      <c r="C62" s="2">
        <v>1203636.415</v>
      </c>
      <c r="D62" s="2">
        <v>1062424</v>
      </c>
      <c r="E62" s="2">
        <v>3517938.3</v>
      </c>
      <c r="F62" s="2">
        <v>3710227</v>
      </c>
      <c r="G62" s="2">
        <v>1444806.858</v>
      </c>
      <c r="H62" s="2">
        <v>138.6242465</v>
      </c>
      <c r="I62" s="2">
        <v>1001.33626531959</v>
      </c>
      <c r="J62" s="2">
        <v>20.267039140000001</v>
      </c>
      <c r="K62" s="2">
        <v>66.308897999999999</v>
      </c>
      <c r="L62" s="3">
        <f t="shared" si="5"/>
        <v>1909026.9451400801</v>
      </c>
      <c r="M62" s="3">
        <f t="shared" si="6"/>
        <v>1589835.4074324998</v>
      </c>
      <c r="N62" s="2">
        <v>24051.115959999999</v>
      </c>
      <c r="O62" s="2">
        <v>6308.4812380000003</v>
      </c>
      <c r="P62" s="2">
        <v>1123.443831</v>
      </c>
      <c r="Q62" s="2">
        <v>991.83886629999995</v>
      </c>
      <c r="R62" s="2">
        <v>324251.66859999998</v>
      </c>
      <c r="S62" s="2">
        <v>104253.3771</v>
      </c>
      <c r="T62" s="2">
        <v>0</v>
      </c>
      <c r="U62" s="2">
        <v>453791.89520000003</v>
      </c>
      <c r="V62" s="11">
        <v>2.9278691999999999E-2</v>
      </c>
      <c r="W62" s="11">
        <v>10.038047690000001</v>
      </c>
      <c r="X62" s="11">
        <v>13.05669926</v>
      </c>
      <c r="Y62" s="11">
        <v>10.998537539999999</v>
      </c>
    </row>
    <row r="63" spans="1:25" x14ac:dyDescent="0.25">
      <c r="A63" s="1" t="s">
        <v>183</v>
      </c>
      <c r="B63" s="2">
        <v>883</v>
      </c>
      <c r="C63" s="2">
        <v>2676028.7179999999</v>
      </c>
      <c r="D63" s="2">
        <v>1717504</v>
      </c>
      <c r="E63" s="2">
        <v>2113572.9279999998</v>
      </c>
      <c r="F63" s="2">
        <v>2482522</v>
      </c>
      <c r="G63" s="2">
        <v>1374740.0530000001</v>
      </c>
      <c r="H63" s="2">
        <v>140.75595569999999</v>
      </c>
      <c r="I63" s="2">
        <v>837.96430318448597</v>
      </c>
      <c r="J63" s="2">
        <v>19.00157772</v>
      </c>
      <c r="K63" s="2">
        <v>63.21025504</v>
      </c>
      <c r="L63" s="3">
        <f t="shared" si="5"/>
        <v>1844794.9885424001</v>
      </c>
      <c r="M63" s="3">
        <f t="shared" si="6"/>
        <v>1520732.1085749201</v>
      </c>
      <c r="N63" s="2">
        <v>19541.060590000001</v>
      </c>
      <c r="O63" s="2">
        <v>5779.5784709999998</v>
      </c>
      <c r="P63" s="2">
        <v>1075.0907609999999</v>
      </c>
      <c r="Q63" s="2">
        <v>941.76453249999997</v>
      </c>
      <c r="R63" s="2">
        <v>319642.03759999998</v>
      </c>
      <c r="S63" s="2">
        <v>96994.698340000003</v>
      </c>
      <c r="T63" s="2">
        <v>0</v>
      </c>
      <c r="U63" s="2">
        <v>431645.63400000002</v>
      </c>
      <c r="V63" s="11">
        <v>1.2796357E-2</v>
      </c>
      <c r="W63" s="11">
        <v>10.1250883</v>
      </c>
      <c r="X63" s="11">
        <v>13.187506170000001</v>
      </c>
      <c r="Y63" s="11">
        <v>11.09693047</v>
      </c>
    </row>
    <row r="64" spans="1:25" x14ac:dyDescent="0.25">
      <c r="A64" s="1" t="s">
        <v>89</v>
      </c>
      <c r="B64" s="2">
        <v>2035</v>
      </c>
      <c r="C64" s="2">
        <v>135492.42199999999</v>
      </c>
      <c r="D64" s="2">
        <v>245833</v>
      </c>
      <c r="E64" s="2">
        <v>3456021.8</v>
      </c>
      <c r="F64" s="2">
        <v>4317309</v>
      </c>
      <c r="G64" s="2">
        <v>1280163.7120000001</v>
      </c>
      <c r="H64" s="2">
        <v>109.5092367</v>
      </c>
      <c r="I64" s="2">
        <v>497.14550765882097</v>
      </c>
      <c r="J64" s="2">
        <v>19.604296080000001</v>
      </c>
      <c r="K64" s="2">
        <v>56.824396759999999</v>
      </c>
      <c r="L64" s="3">
        <f t="shared" si="5"/>
        <v>1648427.0294213998</v>
      </c>
      <c r="M64" s="3">
        <f t="shared" si="6"/>
        <v>1396145.8026664802</v>
      </c>
      <c r="N64" s="2">
        <v>12336.42505</v>
      </c>
      <c r="O64" s="2">
        <v>2276.3744809999998</v>
      </c>
      <c r="P64" s="2">
        <v>1022.805399</v>
      </c>
      <c r="Q64" s="2">
        <v>888.92642220000005</v>
      </c>
      <c r="R64" s="2">
        <v>226323.50330000001</v>
      </c>
      <c r="S64" s="2">
        <v>3889.5644710000001</v>
      </c>
      <c r="T64" s="2">
        <v>0</v>
      </c>
      <c r="U64" s="2">
        <v>400034.1347</v>
      </c>
      <c r="V64" s="11">
        <v>7.9326320000000002E-3</v>
      </c>
      <c r="W64" s="11">
        <v>42.036700580000002</v>
      </c>
      <c r="X64" s="11">
        <v>51.089068670000003</v>
      </c>
      <c r="Y64" s="11">
        <v>44.982650110000002</v>
      </c>
    </row>
    <row r="65" spans="1:25" x14ac:dyDescent="0.25">
      <c r="A65" s="1" t="s">
        <v>76</v>
      </c>
      <c r="B65" s="2">
        <v>722</v>
      </c>
      <c r="C65" s="2">
        <v>1273792.3</v>
      </c>
      <c r="D65" s="2">
        <v>905161</v>
      </c>
      <c r="E65" s="2">
        <v>5760187.5659999996</v>
      </c>
      <c r="F65" s="2">
        <v>2399159</v>
      </c>
      <c r="G65" s="2">
        <v>1240816.5449999999</v>
      </c>
      <c r="H65" s="2">
        <v>111.1871482</v>
      </c>
      <c r="I65" s="2">
        <v>1386.9794347914601</v>
      </c>
      <c r="J65" s="2">
        <v>18.794022729999998</v>
      </c>
      <c r="K65" s="2">
        <v>58.843544850000001</v>
      </c>
      <c r="L65" s="3">
        <f t="shared" si="5"/>
        <v>1614974.3733382099</v>
      </c>
      <c r="M65" s="3">
        <f t="shared" si="6"/>
        <v>1358890.2053135501</v>
      </c>
      <c r="N65" s="2">
        <v>22803.993320000001</v>
      </c>
      <c r="O65" s="2">
        <v>9849.0365789999996</v>
      </c>
      <c r="P65" s="2">
        <v>993.80893690000005</v>
      </c>
      <c r="Q65" s="2">
        <v>929.30601339999998</v>
      </c>
      <c r="R65" s="2">
        <v>190576.96830000001</v>
      </c>
      <c r="S65" s="2">
        <v>185730.51139999999</v>
      </c>
      <c r="T65" s="2">
        <v>0</v>
      </c>
      <c r="U65" s="2">
        <v>392460.31219999999</v>
      </c>
      <c r="V65" s="11">
        <v>5.48972E-2</v>
      </c>
      <c r="W65" s="11">
        <v>9.6172087840000007</v>
      </c>
      <c r="X65" s="11">
        <v>12.13440608</v>
      </c>
      <c r="Y65" s="11">
        <v>10.43017641</v>
      </c>
    </row>
    <row r="66" spans="1:25" x14ac:dyDescent="0.25">
      <c r="A66" s="1" t="s">
        <v>244</v>
      </c>
      <c r="B66" s="2">
        <v>364</v>
      </c>
      <c r="C66" s="2">
        <v>2747694.0090000001</v>
      </c>
      <c r="D66" s="2">
        <v>1860095</v>
      </c>
      <c r="E66" s="2">
        <v>3670347.5</v>
      </c>
      <c r="F66" s="2">
        <v>1112940</v>
      </c>
      <c r="G66" s="2">
        <v>1237486.8359999999</v>
      </c>
      <c r="H66" s="2">
        <v>110.8287873</v>
      </c>
      <c r="I66" s="2">
        <v>2308.76799593943</v>
      </c>
      <c r="J66" s="2">
        <v>22.414920500000001</v>
      </c>
      <c r="K66" s="2">
        <v>62.580761840000001</v>
      </c>
      <c r="L66" s="3">
        <f t="shared" si="5"/>
        <v>1611838.66980776</v>
      </c>
      <c r="M66" s="3">
        <f t="shared" si="6"/>
        <v>1356442.1846108197</v>
      </c>
      <c r="N66" s="2">
        <v>28083.472040000001</v>
      </c>
      <c r="O66" s="2">
        <v>16589.174770000001</v>
      </c>
      <c r="P66" s="2">
        <v>1066.714205</v>
      </c>
      <c r="Q66" s="2">
        <v>1112.522753</v>
      </c>
      <c r="R66" s="2">
        <v>55937.546589999998</v>
      </c>
      <c r="S66" s="2">
        <v>332926.87640000001</v>
      </c>
      <c r="T66" s="2">
        <v>0</v>
      </c>
      <c r="U66" s="2">
        <v>395590.81079999998</v>
      </c>
      <c r="V66" s="11">
        <v>0.107520422</v>
      </c>
      <c r="W66" s="11">
        <v>9.1011444039999994</v>
      </c>
      <c r="X66" s="11">
        <v>11.51184984</v>
      </c>
      <c r="Y66" s="11">
        <v>9.8808327479999996</v>
      </c>
    </row>
    <row r="67" spans="1:25" x14ac:dyDescent="0.25">
      <c r="A67" s="1" t="s">
        <v>84</v>
      </c>
      <c r="B67" s="2">
        <v>562</v>
      </c>
      <c r="C67" s="2">
        <v>1834663.1769999999</v>
      </c>
      <c r="D67" s="2">
        <v>1144490</v>
      </c>
      <c r="E67" s="2">
        <v>3504917.6</v>
      </c>
      <c r="F67" s="2">
        <v>992796</v>
      </c>
      <c r="G67" s="2">
        <v>1187068.6740000001</v>
      </c>
      <c r="H67" s="2">
        <v>88.419178520000003</v>
      </c>
      <c r="I67" s="2">
        <v>1114.02352336833</v>
      </c>
      <c r="J67" s="2">
        <v>18.75489408</v>
      </c>
      <c r="K67" s="2">
        <v>55.078105829999998</v>
      </c>
      <c r="L67" s="3">
        <f t="shared" si="5"/>
        <v>1487277.9702226301</v>
      </c>
      <c r="M67" s="3">
        <f t="shared" si="6"/>
        <v>1283528.0825573402</v>
      </c>
      <c r="N67" s="2">
        <v>20005.85038</v>
      </c>
      <c r="O67" s="2">
        <v>7234.9667509999999</v>
      </c>
      <c r="P67" s="2">
        <v>971.84209650000003</v>
      </c>
      <c r="Q67" s="2">
        <v>933.57289600000001</v>
      </c>
      <c r="R67" s="2">
        <v>234569.76010000001</v>
      </c>
      <c r="S67" s="2">
        <v>132113.13099999999</v>
      </c>
      <c r="T67" s="2">
        <v>0</v>
      </c>
      <c r="U67" s="2">
        <v>374106.7035</v>
      </c>
      <c r="V67" s="11">
        <v>9.0037092999999999E-2</v>
      </c>
      <c r="W67" s="11">
        <v>7.0878067800000002</v>
      </c>
      <c r="X67" s="11">
        <v>8.5952718689999994</v>
      </c>
      <c r="Y67" s="11">
        <v>7.5859774370000004</v>
      </c>
    </row>
    <row r="68" spans="1:25" x14ac:dyDescent="0.25">
      <c r="A68" s="1" t="s">
        <v>257</v>
      </c>
      <c r="B68" s="2">
        <v>721</v>
      </c>
      <c r="C68" s="2">
        <v>1806242.99</v>
      </c>
      <c r="D68" s="2">
        <v>1198599</v>
      </c>
      <c r="E68" s="2">
        <v>1720716.4</v>
      </c>
      <c r="F68" s="2">
        <v>1287978</v>
      </c>
      <c r="G68" s="2">
        <v>1063948.334</v>
      </c>
      <c r="H68" s="2">
        <v>106.61559920000001</v>
      </c>
      <c r="I68" s="2">
        <v>920.97710241130301</v>
      </c>
      <c r="J68" s="2">
        <v>14.239770549999999</v>
      </c>
      <c r="K68" s="2">
        <v>50.297865389999998</v>
      </c>
      <c r="L68" s="3">
        <f t="shared" si="5"/>
        <v>1420679.59801731</v>
      </c>
      <c r="M68" s="3">
        <f t="shared" si="6"/>
        <v>1175247.13142997</v>
      </c>
      <c r="N68" s="2">
        <v>15215.537780000001</v>
      </c>
      <c r="O68" s="2">
        <v>7445.5754239999997</v>
      </c>
      <c r="P68" s="2">
        <v>788.77505819999999</v>
      </c>
      <c r="Q68" s="2">
        <v>704.95147159999999</v>
      </c>
      <c r="R68" s="2">
        <v>180327.75</v>
      </c>
      <c r="S68" s="2">
        <v>138875.174</v>
      </c>
      <c r="T68" s="2">
        <v>0</v>
      </c>
      <c r="U68" s="2">
        <v>335900.42979999998</v>
      </c>
      <c r="V68" s="11">
        <v>3.0783037999999999E-2</v>
      </c>
      <c r="W68" s="11">
        <v>8.654092597</v>
      </c>
      <c r="X68" s="11">
        <v>11.52409501</v>
      </c>
      <c r="Y68" s="11">
        <v>9.5547206920000001</v>
      </c>
    </row>
    <row r="69" spans="1:25" x14ac:dyDescent="0.25">
      <c r="A69" s="1" t="s">
        <v>95</v>
      </c>
      <c r="B69" s="2">
        <v>423</v>
      </c>
      <c r="C69" s="2">
        <v>1472349.2830000001</v>
      </c>
      <c r="D69" s="2">
        <v>1037019</v>
      </c>
      <c r="E69" s="2">
        <v>1598849.8940000001</v>
      </c>
      <c r="F69" s="2">
        <v>1031447</v>
      </c>
      <c r="G69" s="2">
        <v>1005305.57</v>
      </c>
      <c r="H69" s="2">
        <v>98.755422879999998</v>
      </c>
      <c r="I69" s="2">
        <v>1092.0648831477399</v>
      </c>
      <c r="J69" s="2">
        <v>14.20477713</v>
      </c>
      <c r="K69" s="2">
        <v>47.8471835</v>
      </c>
      <c r="L69" s="3">
        <f t="shared" si="5"/>
        <v>1336173.50320086</v>
      </c>
      <c r="M69" s="3">
        <f t="shared" si="6"/>
        <v>1108799.0307032501</v>
      </c>
      <c r="N69" s="2">
        <v>17003.614669999999</v>
      </c>
      <c r="O69" s="2">
        <v>7913.4111819999998</v>
      </c>
      <c r="P69" s="2">
        <v>766.74109669999996</v>
      </c>
      <c r="Q69" s="2">
        <v>707.3907663</v>
      </c>
      <c r="R69" s="2">
        <v>161941.4811</v>
      </c>
      <c r="S69" s="2">
        <v>151008.74679999999</v>
      </c>
      <c r="T69" s="2">
        <v>0</v>
      </c>
      <c r="U69" s="2">
        <v>317929.80660000001</v>
      </c>
      <c r="V69" s="11">
        <v>5.1230421999999998E-2</v>
      </c>
      <c r="W69" s="11">
        <v>6.5385895720000002</v>
      </c>
      <c r="X69" s="11">
        <v>8.3737729549999997</v>
      </c>
      <c r="Y69" s="11">
        <v>7.1272644639999996</v>
      </c>
    </row>
    <row r="70" spans="1:25" x14ac:dyDescent="0.25">
      <c r="A70" s="1" t="s">
        <v>45</v>
      </c>
      <c r="B70" s="2">
        <v>924</v>
      </c>
      <c r="C70" s="2">
        <v>685199.23510000005</v>
      </c>
      <c r="D70" s="2">
        <v>488424</v>
      </c>
      <c r="E70" s="2">
        <v>5448944.7079999996</v>
      </c>
      <c r="F70" s="2">
        <v>2991683</v>
      </c>
      <c r="G70" s="2">
        <v>995887.88919999998</v>
      </c>
      <c r="H70" s="2">
        <v>103.7047086</v>
      </c>
      <c r="I70" s="2">
        <v>848.46098169896504</v>
      </c>
      <c r="J70" s="2">
        <v>15.23417442</v>
      </c>
      <c r="K70" s="2">
        <v>46.651938000000001</v>
      </c>
      <c r="L70" s="3">
        <f t="shared" si="5"/>
        <v>1342322.2273602402</v>
      </c>
      <c r="M70" s="3">
        <f t="shared" si="6"/>
        <v>1103505.2588244998</v>
      </c>
      <c r="N70" s="2">
        <v>17276.983800000002</v>
      </c>
      <c r="O70" s="2">
        <v>5820.4465030000001</v>
      </c>
      <c r="P70" s="2">
        <v>812.87254689999997</v>
      </c>
      <c r="Q70" s="2">
        <v>738.06138529999998</v>
      </c>
      <c r="R70" s="2">
        <v>166987.14350000001</v>
      </c>
      <c r="S70" s="2">
        <v>99074.745859999995</v>
      </c>
      <c r="T70" s="2">
        <v>0</v>
      </c>
      <c r="U70" s="2">
        <v>313703.4105</v>
      </c>
      <c r="V70" s="11">
        <v>1.9731964000000001E-2</v>
      </c>
      <c r="W70" s="11">
        <v>9.6919549539999998</v>
      </c>
      <c r="X70" s="11">
        <v>12.11108486</v>
      </c>
      <c r="Y70" s="11">
        <v>10.47815042</v>
      </c>
    </row>
    <row r="71" spans="1:25" x14ac:dyDescent="0.25">
      <c r="A71" s="1" t="s">
        <v>172</v>
      </c>
      <c r="B71" s="2">
        <v>404</v>
      </c>
      <c r="C71" s="2">
        <v>3809657.8080000002</v>
      </c>
      <c r="D71" s="2">
        <v>2127419</v>
      </c>
      <c r="E71" s="2">
        <v>2292252.148</v>
      </c>
      <c r="F71" s="2">
        <v>1153612</v>
      </c>
      <c r="G71" s="2">
        <v>922254.74780000001</v>
      </c>
      <c r="H71" s="2">
        <v>92.95612036</v>
      </c>
      <c r="I71" s="2">
        <v>1516.8311529810001</v>
      </c>
      <c r="J71" s="2">
        <v>13.00558472</v>
      </c>
      <c r="K71" s="2">
        <v>46.520323269999999</v>
      </c>
      <c r="L71" s="3">
        <f t="shared" si="5"/>
        <v>1234095.10847687</v>
      </c>
      <c r="M71" s="3">
        <f t="shared" si="6"/>
        <v>1020103.4520764601</v>
      </c>
      <c r="N71" s="2">
        <v>16936.000069999998</v>
      </c>
      <c r="O71" s="2">
        <v>12371.45644</v>
      </c>
      <c r="P71" s="2">
        <v>670.73409449999997</v>
      </c>
      <c r="Q71" s="2">
        <v>644.9558644</v>
      </c>
      <c r="R71" s="2">
        <v>39324.363239999999</v>
      </c>
      <c r="S71" s="2">
        <v>248219.99890000001</v>
      </c>
      <c r="T71" s="2">
        <v>0</v>
      </c>
      <c r="U71" s="2">
        <v>294826.03090000001</v>
      </c>
      <c r="V71" s="11">
        <v>8.6063207000000003E-2</v>
      </c>
      <c r="W71" s="11">
        <v>5.5762150540000004</v>
      </c>
      <c r="X71" s="11">
        <v>7.1911013539999997</v>
      </c>
      <c r="Y71" s="11">
        <v>6.0927547750000004</v>
      </c>
    </row>
    <row r="72" spans="1:25" x14ac:dyDescent="0.25">
      <c r="A72" s="1" t="s">
        <v>86</v>
      </c>
      <c r="B72" s="2">
        <v>205</v>
      </c>
      <c r="C72" s="2">
        <v>1532410.0460000001</v>
      </c>
      <c r="D72" s="2">
        <v>1088890</v>
      </c>
      <c r="E72" s="2">
        <v>2507956.2999999998</v>
      </c>
      <c r="F72" s="2">
        <v>656506</v>
      </c>
      <c r="G72" s="2">
        <v>848550.1287</v>
      </c>
      <c r="H72" s="2">
        <v>69.757584600000001</v>
      </c>
      <c r="I72" s="2">
        <v>1356.7019573326199</v>
      </c>
      <c r="J72" s="2">
        <v>14.211590749999999</v>
      </c>
      <c r="K72" s="2">
        <v>41.656403709999999</v>
      </c>
      <c r="L72" s="3">
        <f t="shared" si="5"/>
        <v>1084836.3346261899</v>
      </c>
      <c r="M72" s="3">
        <f t="shared" si="6"/>
        <v>924100.85291432997</v>
      </c>
      <c r="N72" s="2">
        <v>18099.39573</v>
      </c>
      <c r="O72" s="2">
        <v>9782.7642479999995</v>
      </c>
      <c r="P72" s="2">
        <v>709.35849729999995</v>
      </c>
      <c r="Q72" s="2">
        <v>704.72676939999997</v>
      </c>
      <c r="R72" s="2">
        <v>71379.315329999998</v>
      </c>
      <c r="S72" s="2">
        <v>193763.58290000001</v>
      </c>
      <c r="T72" s="2">
        <v>0</v>
      </c>
      <c r="U72" s="2">
        <v>270273.9399</v>
      </c>
      <c r="V72" s="11">
        <v>4.7654390999999997E-2</v>
      </c>
      <c r="W72" s="11">
        <v>14.776294930000001</v>
      </c>
      <c r="X72" s="11">
        <v>18.463691099999998</v>
      </c>
      <c r="Y72" s="11">
        <v>15.97283541</v>
      </c>
    </row>
    <row r="73" spans="1:25" x14ac:dyDescent="0.25">
      <c r="A73" s="1" t="s">
        <v>81</v>
      </c>
      <c r="B73" s="2">
        <v>406</v>
      </c>
      <c r="C73" s="2">
        <v>2884799.781</v>
      </c>
      <c r="D73" s="2">
        <v>1752814</v>
      </c>
      <c r="E73" s="2">
        <v>4316064.0999999996</v>
      </c>
      <c r="F73" s="2">
        <v>1641479</v>
      </c>
      <c r="G73" s="2">
        <v>846489.77119999996</v>
      </c>
      <c r="H73" s="2">
        <v>84.420590680000004</v>
      </c>
      <c r="I73" s="2">
        <v>1218.29533420547</v>
      </c>
      <c r="J73" s="2">
        <v>13.44402344</v>
      </c>
      <c r="K73" s="2">
        <v>41.36443646</v>
      </c>
      <c r="L73" s="3">
        <f t="shared" si="5"/>
        <v>1129557.9532006199</v>
      </c>
      <c r="M73" s="3">
        <f t="shared" si="6"/>
        <v>935131.0054630799</v>
      </c>
      <c r="N73" s="2">
        <v>15962.048930000001</v>
      </c>
      <c r="O73" s="2">
        <v>8854.2473530000007</v>
      </c>
      <c r="P73" s="2">
        <v>688.40334280000002</v>
      </c>
      <c r="Q73" s="2">
        <v>667.69414529999995</v>
      </c>
      <c r="R73" s="2">
        <v>89271.238070000007</v>
      </c>
      <c r="S73" s="2">
        <v>173784.6372</v>
      </c>
      <c r="T73" s="2">
        <v>0</v>
      </c>
      <c r="U73" s="2">
        <v>269058.4902</v>
      </c>
      <c r="V73" s="11">
        <v>5.9645324E-2</v>
      </c>
      <c r="W73" s="11">
        <v>9.0654659360000007</v>
      </c>
      <c r="X73" s="11">
        <v>11.77485115</v>
      </c>
      <c r="Y73" s="11">
        <v>9.9260712929999997</v>
      </c>
    </row>
    <row r="74" spans="1:25" x14ac:dyDescent="0.25">
      <c r="A74" s="1" t="s">
        <v>230</v>
      </c>
      <c r="B74" s="2">
        <v>501</v>
      </c>
      <c r="C74" s="2">
        <v>1409382.4809999999</v>
      </c>
      <c r="D74" s="2">
        <v>863401</v>
      </c>
      <c r="E74" s="2">
        <v>2318416.9</v>
      </c>
      <c r="F74" s="2">
        <v>1035349</v>
      </c>
      <c r="G74" s="2">
        <v>832565.78170000005</v>
      </c>
      <c r="H74" s="2">
        <v>62.865606999999997</v>
      </c>
      <c r="I74" s="2">
        <v>1361.04669027152</v>
      </c>
      <c r="J74" s="2">
        <v>15.292065539999999</v>
      </c>
      <c r="K74" s="2">
        <v>41.001404100000002</v>
      </c>
      <c r="L74" s="3">
        <f t="shared" si="5"/>
        <v>1046686.15860378</v>
      </c>
      <c r="M74" s="3">
        <f t="shared" si="6"/>
        <v>901745.54806030006</v>
      </c>
      <c r="N74" s="2">
        <v>17237.84188</v>
      </c>
      <c r="O74" s="2">
        <v>9755.5911930000002</v>
      </c>
      <c r="P74" s="2">
        <v>680.44210810000004</v>
      </c>
      <c r="Q74" s="2">
        <v>692.16822920000004</v>
      </c>
      <c r="R74" s="2">
        <v>29074.683430000001</v>
      </c>
      <c r="S74" s="2">
        <v>178615.3536</v>
      </c>
      <c r="T74" s="2">
        <v>0</v>
      </c>
      <c r="U74" s="2">
        <v>265283.44410000002</v>
      </c>
      <c r="V74" s="11">
        <v>7.3176317000000005E-2</v>
      </c>
      <c r="W74" s="11">
        <v>7.8652851459999997</v>
      </c>
      <c r="X74" s="11">
        <v>9.5800437939999998</v>
      </c>
      <c r="Y74" s="11">
        <v>8.4341824889999994</v>
      </c>
    </row>
    <row r="75" spans="1:25" x14ac:dyDescent="0.25">
      <c r="A75" s="1" t="s">
        <v>50</v>
      </c>
      <c r="B75" s="2">
        <v>365</v>
      </c>
      <c r="C75" s="2">
        <v>634985.97519999999</v>
      </c>
      <c r="D75" s="2">
        <v>718668</v>
      </c>
      <c r="E75" s="2">
        <v>1848289.747</v>
      </c>
      <c r="F75" s="2">
        <v>1777437</v>
      </c>
      <c r="G75" s="2">
        <v>826720.31880000001</v>
      </c>
      <c r="H75" s="2">
        <v>101.6296968</v>
      </c>
      <c r="I75" s="2">
        <v>909.808939749248</v>
      </c>
      <c r="J75" s="2">
        <v>9.9895669589999994</v>
      </c>
      <c r="K75" s="2">
        <v>40.500119259999998</v>
      </c>
      <c r="L75" s="3">
        <f t="shared" si="5"/>
        <v>1164359.1318471881</v>
      </c>
      <c r="M75" s="3">
        <f t="shared" si="6"/>
        <v>930505.82063345506</v>
      </c>
      <c r="N75" s="2">
        <v>12316.429609999999</v>
      </c>
      <c r="O75" s="2">
        <v>7892.0548490000001</v>
      </c>
      <c r="P75" s="2">
        <v>572.69853320000004</v>
      </c>
      <c r="Q75" s="2">
        <v>497.69197409999998</v>
      </c>
      <c r="R75" s="2">
        <v>105382.46279999999</v>
      </c>
      <c r="S75" s="2">
        <v>154149.86989999999</v>
      </c>
      <c r="T75" s="2">
        <v>0</v>
      </c>
      <c r="U75" s="2">
        <v>262308.5233</v>
      </c>
      <c r="V75" s="11">
        <v>9.6463839999999992E-3</v>
      </c>
      <c r="W75" s="11">
        <v>19.854178770000001</v>
      </c>
      <c r="X75" s="11">
        <v>27.974617649999999</v>
      </c>
      <c r="Y75" s="11">
        <v>22.352960190000001</v>
      </c>
    </row>
    <row r="76" spans="1:25" x14ac:dyDescent="0.25">
      <c r="A76" s="1" t="s">
        <v>54</v>
      </c>
      <c r="B76" s="2">
        <v>268</v>
      </c>
      <c r="C76" s="2">
        <v>1377105.933</v>
      </c>
      <c r="D76" s="2">
        <v>927613</v>
      </c>
      <c r="E76" s="2">
        <v>3988294.6</v>
      </c>
      <c r="F76" s="2">
        <v>915485</v>
      </c>
      <c r="G76" s="2">
        <v>805406.85660000006</v>
      </c>
      <c r="H76" s="2">
        <v>64.830569490000002</v>
      </c>
      <c r="I76" s="2">
        <v>1140.1090352717999</v>
      </c>
      <c r="J76" s="2">
        <v>13.588789759999999</v>
      </c>
      <c r="K76" s="2">
        <v>38.937691139999998</v>
      </c>
      <c r="L76" s="3">
        <f t="shared" si="5"/>
        <v>1025096.0645701799</v>
      </c>
      <c r="M76" s="3">
        <f t="shared" si="6"/>
        <v>875697.52084472007</v>
      </c>
      <c r="N76" s="2">
        <v>15712.787340000001</v>
      </c>
      <c r="O76" s="2">
        <v>7991.8568699999996</v>
      </c>
      <c r="P76" s="2">
        <v>675.7832664</v>
      </c>
      <c r="Q76" s="2">
        <v>674.85773970000002</v>
      </c>
      <c r="R76" s="2">
        <v>96256.31942</v>
      </c>
      <c r="S76" s="2">
        <v>156257.42360000001</v>
      </c>
      <c r="T76" s="2">
        <v>0</v>
      </c>
      <c r="U76" s="2">
        <v>255731.87899999999</v>
      </c>
      <c r="V76" s="11">
        <v>5.969037E-2</v>
      </c>
      <c r="W76" s="11">
        <v>11.22405358</v>
      </c>
      <c r="X76" s="11">
        <v>13.983286680000001</v>
      </c>
      <c r="Y76" s="11">
        <v>12.118946559999999</v>
      </c>
    </row>
    <row r="77" spans="1:25" x14ac:dyDescent="0.25">
      <c r="A77" s="1" t="s">
        <v>197</v>
      </c>
      <c r="B77" s="2">
        <v>953</v>
      </c>
      <c r="C77" s="2">
        <v>146611.89110000001</v>
      </c>
      <c r="D77" s="2">
        <v>172762</v>
      </c>
      <c r="E77" s="2">
        <v>4031048.9079999998</v>
      </c>
      <c r="F77" s="2">
        <v>1635227</v>
      </c>
      <c r="G77" s="2">
        <v>748599.64820000005</v>
      </c>
      <c r="H77" s="2">
        <v>73.86574401</v>
      </c>
      <c r="I77" s="2">
        <v>488.24178970963698</v>
      </c>
      <c r="J77" s="2">
        <v>11.34203711</v>
      </c>
      <c r="K77" s="2">
        <v>34.17245861</v>
      </c>
      <c r="L77" s="3">
        <f t="shared" si="5"/>
        <v>995662.49624221004</v>
      </c>
      <c r="M77" s="3">
        <f t="shared" si="6"/>
        <v>825545.76140253001</v>
      </c>
      <c r="N77" s="2">
        <v>11487.977989999999</v>
      </c>
      <c r="O77" s="2">
        <v>2874.648995</v>
      </c>
      <c r="P77" s="2">
        <v>625.44485410000004</v>
      </c>
      <c r="Q77" s="2">
        <v>560.24307720000002</v>
      </c>
      <c r="R77" s="2">
        <v>163443.84659999999</v>
      </c>
      <c r="S77" s="2">
        <v>45130.387640000001</v>
      </c>
      <c r="T77" s="2">
        <v>0</v>
      </c>
      <c r="U77" s="2">
        <v>234879.54870000001</v>
      </c>
      <c r="V77" s="11">
        <v>5.1767549999999999E-3</v>
      </c>
      <c r="W77" s="11">
        <v>41.636459520000002</v>
      </c>
      <c r="X77" s="11">
        <v>55.244867769999999</v>
      </c>
      <c r="Y77" s="11">
        <v>45.89942611</v>
      </c>
    </row>
    <row r="78" spans="1:25" x14ac:dyDescent="0.25">
      <c r="A78" s="1" t="s">
        <v>94</v>
      </c>
      <c r="B78" s="2">
        <v>293</v>
      </c>
      <c r="C78" s="2">
        <v>427741.77850000001</v>
      </c>
      <c r="D78" s="2">
        <v>315080</v>
      </c>
      <c r="E78" s="2">
        <v>1410778.1</v>
      </c>
      <c r="F78" s="2">
        <v>609441</v>
      </c>
      <c r="G78" s="2">
        <v>711213.87529999996</v>
      </c>
      <c r="H78" s="2">
        <v>62.45396882</v>
      </c>
      <c r="I78" s="2">
        <v>450.30818868924302</v>
      </c>
      <c r="J78" s="2">
        <v>8.2556521840000006</v>
      </c>
      <c r="K78" s="2">
        <v>32.560562240000003</v>
      </c>
      <c r="L78" s="3">
        <f t="shared" si="5"/>
        <v>921070.98496860801</v>
      </c>
      <c r="M78" s="3">
        <f t="shared" si="6"/>
        <v>777331.88609012007</v>
      </c>
      <c r="N78" s="2">
        <v>9300.3829659999992</v>
      </c>
      <c r="O78" s="2">
        <v>3354.7374730000001</v>
      </c>
      <c r="P78" s="2">
        <v>480.8129892</v>
      </c>
      <c r="Q78" s="2">
        <v>408.62815769999997</v>
      </c>
      <c r="R78" s="2">
        <v>160982.15090000001</v>
      </c>
      <c r="S78" s="2">
        <v>58182.332260000003</v>
      </c>
      <c r="T78" s="2">
        <v>0</v>
      </c>
      <c r="U78" s="2">
        <v>223536.20800000001</v>
      </c>
      <c r="V78" s="11">
        <v>1.1554593E-2</v>
      </c>
      <c r="W78" s="11">
        <v>10.73324169</v>
      </c>
      <c r="X78" s="11">
        <v>13.78364453</v>
      </c>
      <c r="Y78" s="11">
        <v>11.70600172</v>
      </c>
    </row>
    <row r="79" spans="1:25" x14ac:dyDescent="0.25">
      <c r="A79" s="1" t="s">
        <v>99</v>
      </c>
      <c r="B79" s="2">
        <v>204</v>
      </c>
      <c r="C79" s="2">
        <v>88907.667459999997</v>
      </c>
      <c r="D79" s="2">
        <v>416546</v>
      </c>
      <c r="E79" s="2">
        <v>1393535.6</v>
      </c>
      <c r="F79" s="2">
        <v>704287</v>
      </c>
      <c r="G79" s="2">
        <v>710816.41260000004</v>
      </c>
      <c r="H79" s="2">
        <v>51.593104670000002</v>
      </c>
      <c r="I79" s="2">
        <v>223.43994560349299</v>
      </c>
      <c r="J79" s="2">
        <v>10.635213739999999</v>
      </c>
      <c r="K79" s="2">
        <v>30.919846249999999</v>
      </c>
      <c r="L79" s="3">
        <f t="shared" si="5"/>
        <v>885615.91849953006</v>
      </c>
      <c r="M79" s="3">
        <f t="shared" si="6"/>
        <v>766730.20132900006</v>
      </c>
      <c r="N79" s="2">
        <v>4330.5307830000002</v>
      </c>
      <c r="O79" s="2">
        <v>681.75862740000002</v>
      </c>
      <c r="P79" s="2">
        <v>584.16222990000006</v>
      </c>
      <c r="Q79" s="2">
        <v>530.53124790000004</v>
      </c>
      <c r="R79" s="2">
        <v>213785.3223</v>
      </c>
      <c r="S79" s="2">
        <v>1028.115037</v>
      </c>
      <c r="T79" s="2">
        <v>0</v>
      </c>
      <c r="U79" s="2">
        <v>221757.1053</v>
      </c>
      <c r="V79" s="11">
        <v>2.6766802999999999E-2</v>
      </c>
      <c r="W79" s="11">
        <v>20.562868890000001</v>
      </c>
      <c r="X79" s="11">
        <v>25.15840802</v>
      </c>
      <c r="Y79" s="11">
        <v>22.049652269999999</v>
      </c>
    </row>
    <row r="80" spans="1:25" x14ac:dyDescent="0.25">
      <c r="A80" s="1" t="s">
        <v>246</v>
      </c>
      <c r="B80" s="2">
        <v>957</v>
      </c>
      <c r="C80" s="2">
        <v>296859.18359999999</v>
      </c>
      <c r="D80" s="2">
        <v>358582</v>
      </c>
      <c r="E80" s="2">
        <v>1386050.7</v>
      </c>
      <c r="F80" s="2">
        <v>1839951</v>
      </c>
      <c r="G80" s="2">
        <v>699354.57479999994</v>
      </c>
      <c r="H80" s="2">
        <v>71.286653790000003</v>
      </c>
      <c r="I80" s="2">
        <v>393.74268332082403</v>
      </c>
      <c r="J80" s="2">
        <v>10.55903567</v>
      </c>
      <c r="K80" s="2">
        <v>31.844417109999998</v>
      </c>
      <c r="L80" s="3">
        <f t="shared" si="5"/>
        <v>937435.15404102998</v>
      </c>
      <c r="M80" s="3">
        <f t="shared" si="6"/>
        <v>773266.17540152988</v>
      </c>
      <c r="N80" s="2">
        <v>10255.96132</v>
      </c>
      <c r="O80" s="2">
        <v>2315.7803170000002</v>
      </c>
      <c r="P80" s="2">
        <v>559.32504930000005</v>
      </c>
      <c r="Q80" s="2">
        <v>496.295726</v>
      </c>
      <c r="R80" s="2">
        <v>144896.7629</v>
      </c>
      <c r="S80" s="2">
        <v>28508.161520000001</v>
      </c>
      <c r="T80" s="2">
        <v>0</v>
      </c>
      <c r="U80" s="2">
        <v>219201.46840000001</v>
      </c>
      <c r="V80" s="11">
        <v>4.3163309999999996E-3</v>
      </c>
      <c r="W80" s="11">
        <v>16.227898419999999</v>
      </c>
      <c r="X80" s="11">
        <v>22.618796029999999</v>
      </c>
      <c r="Y80" s="11">
        <v>18.192298789999999</v>
      </c>
    </row>
    <row r="81" spans="1:25" x14ac:dyDescent="0.25">
      <c r="A81" s="1" t="s">
        <v>127</v>
      </c>
      <c r="B81" s="2">
        <v>2035</v>
      </c>
      <c r="C81" s="2">
        <v>110025.4688</v>
      </c>
      <c r="D81" s="2">
        <v>152936</v>
      </c>
      <c r="E81" s="2">
        <v>3120437.6</v>
      </c>
      <c r="F81" s="2">
        <v>3172906</v>
      </c>
      <c r="G81" s="2">
        <v>682063.84959999996</v>
      </c>
      <c r="H81" s="2">
        <v>69.275383129999994</v>
      </c>
      <c r="I81" s="2">
        <v>297.15264939321497</v>
      </c>
      <c r="J81" s="2">
        <v>10.62113763</v>
      </c>
      <c r="K81" s="2">
        <v>30.891312370000001</v>
      </c>
      <c r="L81" s="3">
        <f t="shared" ref="L81:L144" si="7">G81+(H81*3200)+(J81*72)+(K81*289)</f>
        <v>913437.38680028997</v>
      </c>
      <c r="M81" s="3">
        <f t="shared" ref="M81:M144" si="8">G81+(H81*900)+(J81*25)+(K81*298)</f>
        <v>753882.83394400985</v>
      </c>
      <c r="N81" s="2">
        <v>10231.32699</v>
      </c>
      <c r="O81" s="2">
        <v>1355.6868830000001</v>
      </c>
      <c r="P81" s="2">
        <v>583.3825233</v>
      </c>
      <c r="Q81" s="2">
        <v>522.69951460000004</v>
      </c>
      <c r="R81" s="2">
        <v>115314.53879999999</v>
      </c>
      <c r="S81" s="2">
        <v>13932.898150000001</v>
      </c>
      <c r="T81" s="2">
        <v>0</v>
      </c>
      <c r="U81" s="2">
        <v>213221.77489999999</v>
      </c>
      <c r="V81" s="11">
        <v>2.326074E-3</v>
      </c>
      <c r="W81" s="11">
        <v>87.489425949999998</v>
      </c>
      <c r="X81" s="11">
        <v>114.75536769999999</v>
      </c>
      <c r="Y81" s="11">
        <v>96.075592330000006</v>
      </c>
    </row>
    <row r="82" spans="1:25" x14ac:dyDescent="0.25">
      <c r="A82" s="1" t="s">
        <v>53</v>
      </c>
      <c r="B82" s="2">
        <v>234</v>
      </c>
      <c r="C82" s="2">
        <v>2403990</v>
      </c>
      <c r="D82" s="2">
        <v>1430045</v>
      </c>
      <c r="E82" s="2">
        <v>1565133.0390000001</v>
      </c>
      <c r="F82" s="2">
        <v>520873</v>
      </c>
      <c r="G82" s="2">
        <v>680385.79399999999</v>
      </c>
      <c r="H82" s="2">
        <v>60.832785809999997</v>
      </c>
      <c r="I82" s="2">
        <v>1158.8057469833</v>
      </c>
      <c r="J82" s="2">
        <v>11.961276099999999</v>
      </c>
      <c r="K82" s="2">
        <v>34.166436969999999</v>
      </c>
      <c r="L82" s="3">
        <f t="shared" si="7"/>
        <v>885786.02075552987</v>
      </c>
      <c r="M82" s="3">
        <f t="shared" si="8"/>
        <v>745615.93134855991</v>
      </c>
      <c r="N82" s="2">
        <v>14674.421319999999</v>
      </c>
      <c r="O82" s="2">
        <v>8342.6926370000001</v>
      </c>
      <c r="P82" s="2">
        <v>576.16873529999998</v>
      </c>
      <c r="Q82" s="2">
        <v>594.51639939999995</v>
      </c>
      <c r="R82" s="2">
        <v>47989.292070000003</v>
      </c>
      <c r="S82" s="2">
        <v>166100.34419999999</v>
      </c>
      <c r="T82" s="2">
        <v>0</v>
      </c>
      <c r="U82" s="2">
        <v>217019.54389999999</v>
      </c>
      <c r="V82" s="11">
        <v>6.5795215000000004E-2</v>
      </c>
      <c r="W82" s="11">
        <v>6.1571187399999996</v>
      </c>
      <c r="X82" s="11">
        <v>7.5862938160000004</v>
      </c>
      <c r="Y82" s="11">
        <v>6.628931981</v>
      </c>
    </row>
    <row r="83" spans="1:25" x14ac:dyDescent="0.25">
      <c r="A83" s="1" t="s">
        <v>235</v>
      </c>
      <c r="B83" s="2">
        <v>211</v>
      </c>
      <c r="C83" s="2">
        <v>1651517.2709999999</v>
      </c>
      <c r="D83" s="2">
        <v>1135201</v>
      </c>
      <c r="E83" s="2">
        <v>2375281.6320000002</v>
      </c>
      <c r="F83" s="2">
        <v>1361574</v>
      </c>
      <c r="G83" s="2">
        <v>636510.0932</v>
      </c>
      <c r="H83" s="2">
        <v>75.780781270000006</v>
      </c>
      <c r="I83" s="2">
        <v>917.56067357199095</v>
      </c>
      <c r="J83" s="2">
        <v>8.211596042</v>
      </c>
      <c r="K83" s="2">
        <v>31.727249740000001</v>
      </c>
      <c r="L83" s="3">
        <f t="shared" si="7"/>
        <v>888769.00335388409</v>
      </c>
      <c r="M83" s="3">
        <f t="shared" si="8"/>
        <v>714372.80666657002</v>
      </c>
      <c r="N83" s="2">
        <v>10896.1132</v>
      </c>
      <c r="O83" s="2">
        <v>7668.0661870000004</v>
      </c>
      <c r="P83" s="2">
        <v>454.50130430000002</v>
      </c>
      <c r="Q83" s="2">
        <v>410.57980209999999</v>
      </c>
      <c r="R83" s="2">
        <v>48912.670489999997</v>
      </c>
      <c r="S83" s="2">
        <v>152937.8217</v>
      </c>
      <c r="T83" s="2">
        <v>0</v>
      </c>
      <c r="U83" s="2">
        <v>202941.04740000001</v>
      </c>
      <c r="V83" s="11">
        <v>1.9629943E-2</v>
      </c>
      <c r="W83" s="11">
        <v>13.27504809</v>
      </c>
      <c r="X83" s="11">
        <v>18.256676639999998</v>
      </c>
      <c r="Y83" s="11">
        <v>14.82192929</v>
      </c>
    </row>
    <row r="84" spans="1:25" x14ac:dyDescent="0.25">
      <c r="A84" s="1" t="s">
        <v>155</v>
      </c>
      <c r="B84" s="2">
        <v>166</v>
      </c>
      <c r="C84" s="2">
        <v>206121.7996</v>
      </c>
      <c r="D84" s="2">
        <v>334359</v>
      </c>
      <c r="E84" s="2">
        <v>1876835.6</v>
      </c>
      <c r="F84" s="2">
        <v>516069</v>
      </c>
      <c r="G84" s="2">
        <v>635305.05390000006</v>
      </c>
      <c r="H84" s="2">
        <v>53.043788569999997</v>
      </c>
      <c r="I84" s="2">
        <v>485.02281515543302</v>
      </c>
      <c r="J84" s="2">
        <v>9.5469261910000007</v>
      </c>
      <c r="K84" s="2">
        <v>28.90315399</v>
      </c>
      <c r="L84" s="3">
        <f t="shared" si="7"/>
        <v>814085.56751286215</v>
      </c>
      <c r="M84" s="3">
        <f t="shared" si="8"/>
        <v>691896.27665679506</v>
      </c>
      <c r="N84" s="2">
        <v>6692.1739710000002</v>
      </c>
      <c r="O84" s="2">
        <v>3057.7548499999998</v>
      </c>
      <c r="P84" s="2">
        <v>518.21285060000002</v>
      </c>
      <c r="Q84" s="2">
        <v>475.39752429999999</v>
      </c>
      <c r="R84" s="2">
        <v>144169.6194</v>
      </c>
      <c r="S84" s="2">
        <v>53317.246059999998</v>
      </c>
      <c r="T84" s="2">
        <v>0</v>
      </c>
      <c r="U84" s="2">
        <v>199714.1347</v>
      </c>
      <c r="V84" s="11">
        <v>2.3598121E-2</v>
      </c>
      <c r="W84" s="11">
        <v>21.747736</v>
      </c>
      <c r="X84" s="11">
        <v>27.442313899999998</v>
      </c>
      <c r="Y84" s="11">
        <v>23.56487735</v>
      </c>
    </row>
    <row r="85" spans="1:25" x14ac:dyDescent="0.25">
      <c r="A85" s="1" t="s">
        <v>194</v>
      </c>
      <c r="B85" s="2">
        <v>293</v>
      </c>
      <c r="C85" s="2">
        <v>655193.33739999996</v>
      </c>
      <c r="D85" s="2">
        <v>502748</v>
      </c>
      <c r="E85" s="2">
        <v>847429.6</v>
      </c>
      <c r="F85" s="2">
        <v>454108</v>
      </c>
      <c r="G85" s="2">
        <v>632555.31720000005</v>
      </c>
      <c r="H85" s="2">
        <v>60.084837069999999</v>
      </c>
      <c r="I85" s="2">
        <v>602.82851240088803</v>
      </c>
      <c r="J85" s="2">
        <v>8.8850313520000004</v>
      </c>
      <c r="K85" s="2">
        <v>29.963162229999998</v>
      </c>
      <c r="L85" s="3">
        <f t="shared" si="7"/>
        <v>834125.87196581403</v>
      </c>
      <c r="M85" s="3">
        <f t="shared" si="8"/>
        <v>695782.81869134004</v>
      </c>
      <c r="N85" s="2">
        <v>8897.3026370000007</v>
      </c>
      <c r="O85" s="2">
        <v>4631.9615359999998</v>
      </c>
      <c r="P85" s="2">
        <v>484.97514999999999</v>
      </c>
      <c r="Q85" s="2">
        <v>443.8175847</v>
      </c>
      <c r="R85" s="2">
        <v>108560.82150000001</v>
      </c>
      <c r="S85" s="2">
        <v>87842.429399999994</v>
      </c>
      <c r="T85" s="2">
        <v>0</v>
      </c>
      <c r="U85" s="2">
        <v>199831.2885</v>
      </c>
      <c r="V85" s="11">
        <v>1.5389455999999999E-2</v>
      </c>
      <c r="W85" s="11">
        <v>10.560223819999999</v>
      </c>
      <c r="X85" s="11">
        <v>13.348221499999999</v>
      </c>
      <c r="Y85" s="11">
        <v>11.462308009999999</v>
      </c>
    </row>
    <row r="86" spans="1:25" x14ac:dyDescent="0.25">
      <c r="A86" s="1" t="s">
        <v>174</v>
      </c>
      <c r="B86" s="2">
        <v>325</v>
      </c>
      <c r="C86" s="2">
        <v>186767.38449999999</v>
      </c>
      <c r="D86" s="2">
        <v>223896</v>
      </c>
      <c r="E86" s="2">
        <v>1029499.2</v>
      </c>
      <c r="F86" s="2">
        <v>489108</v>
      </c>
      <c r="G86" s="2">
        <v>596986.70849999995</v>
      </c>
      <c r="H86" s="2">
        <v>63.260877309999998</v>
      </c>
      <c r="I86" s="2">
        <v>552.36614867064395</v>
      </c>
      <c r="J86" s="2">
        <v>9.3895517109999993</v>
      </c>
      <c r="K86" s="2">
        <v>28.076829700000001</v>
      </c>
      <c r="L86" s="3">
        <f t="shared" si="7"/>
        <v>808211.76739849197</v>
      </c>
      <c r="M86" s="3">
        <f t="shared" si="8"/>
        <v>662523.13212237484</v>
      </c>
      <c r="N86" s="2">
        <v>9470.4083680000003</v>
      </c>
      <c r="O86" s="2">
        <v>3630.111069</v>
      </c>
      <c r="P86" s="2">
        <v>507.56431759999998</v>
      </c>
      <c r="Q86" s="2">
        <v>468.97672890000001</v>
      </c>
      <c r="R86" s="2">
        <v>115649.6988</v>
      </c>
      <c r="S86" s="2">
        <v>66055.995370000004</v>
      </c>
      <c r="T86" s="2">
        <v>0</v>
      </c>
      <c r="U86" s="2">
        <v>188136.51980000001</v>
      </c>
      <c r="V86" s="11">
        <v>7.4211140000000004E-3</v>
      </c>
      <c r="W86" s="11">
        <v>20.774412779999999</v>
      </c>
      <c r="X86" s="11">
        <v>27.668479690000002</v>
      </c>
      <c r="Y86" s="11">
        <v>22.94511627</v>
      </c>
    </row>
    <row r="87" spans="1:25" x14ac:dyDescent="0.25">
      <c r="A87" s="1" t="s">
        <v>199</v>
      </c>
      <c r="B87" s="2">
        <v>513</v>
      </c>
      <c r="C87" s="2">
        <v>922657.84750000003</v>
      </c>
      <c r="D87" s="2">
        <v>633729</v>
      </c>
      <c r="E87" s="2">
        <v>1281925.375</v>
      </c>
      <c r="F87" s="2">
        <v>818598</v>
      </c>
      <c r="G87" s="2">
        <v>585932.36730000004</v>
      </c>
      <c r="H87" s="2">
        <v>49.621728589999996</v>
      </c>
      <c r="I87" s="2">
        <v>900.49627253474603</v>
      </c>
      <c r="J87" s="2">
        <v>9.9634286519999993</v>
      </c>
      <c r="K87" s="2">
        <v>28.811494580000002</v>
      </c>
      <c r="L87" s="3">
        <f t="shared" si="7"/>
        <v>753765.78758456395</v>
      </c>
      <c r="M87" s="3">
        <f t="shared" si="8"/>
        <v>639426.83413214004</v>
      </c>
      <c r="N87" s="2">
        <v>12620.86687</v>
      </c>
      <c r="O87" s="2">
        <v>6418.0393469999999</v>
      </c>
      <c r="P87" s="2">
        <v>490.00405890000002</v>
      </c>
      <c r="Q87" s="2">
        <v>491.91084369999999</v>
      </c>
      <c r="R87" s="2">
        <v>53027.186110000002</v>
      </c>
      <c r="S87" s="2">
        <v>125986.7199</v>
      </c>
      <c r="T87" s="2">
        <v>0</v>
      </c>
      <c r="U87" s="2">
        <v>186418.24540000001</v>
      </c>
      <c r="V87" s="11">
        <v>4.0570872000000001E-2</v>
      </c>
      <c r="W87" s="11">
        <v>8.5858175869999993</v>
      </c>
      <c r="X87" s="11">
        <v>10.56664001</v>
      </c>
      <c r="Y87" s="11">
        <v>9.2391240369999998</v>
      </c>
    </row>
    <row r="88" spans="1:25" x14ac:dyDescent="0.25">
      <c r="A88" s="1" t="s">
        <v>52</v>
      </c>
      <c r="B88" s="2">
        <v>410</v>
      </c>
      <c r="C88" s="2">
        <v>439294.08960000001</v>
      </c>
      <c r="D88" s="2">
        <v>406422</v>
      </c>
      <c r="E88" s="2">
        <v>1297474.794</v>
      </c>
      <c r="F88" s="2">
        <v>1668426</v>
      </c>
      <c r="G88" s="2">
        <v>571429.41110000003</v>
      </c>
      <c r="H88" s="2">
        <v>56.672281179999999</v>
      </c>
      <c r="I88" s="2">
        <v>558.457648932506</v>
      </c>
      <c r="J88" s="2">
        <v>9.3553541710000001</v>
      </c>
      <c r="K88" s="2">
        <v>26.934692800000001</v>
      </c>
      <c r="L88" s="3">
        <f t="shared" si="7"/>
        <v>761238.42259551201</v>
      </c>
      <c r="M88" s="3">
        <f t="shared" si="8"/>
        <v>630694.886470675</v>
      </c>
      <c r="N88" s="2">
        <v>11048.81645</v>
      </c>
      <c r="O88" s="2">
        <v>3476.9602500000001</v>
      </c>
      <c r="P88" s="2">
        <v>488.9034302</v>
      </c>
      <c r="Q88" s="2">
        <v>465.20724259999997</v>
      </c>
      <c r="R88" s="2">
        <v>108448.5298</v>
      </c>
      <c r="S88" s="2">
        <v>63423.40238</v>
      </c>
      <c r="T88" s="2">
        <v>0</v>
      </c>
      <c r="U88" s="2">
        <v>180083.65040000001</v>
      </c>
      <c r="V88" s="11">
        <v>1.7430556E-2</v>
      </c>
      <c r="W88" s="11">
        <v>9.8944195179999994</v>
      </c>
      <c r="X88" s="11">
        <v>12.67740113</v>
      </c>
      <c r="Y88" s="11">
        <v>10.79042926</v>
      </c>
    </row>
    <row r="89" spans="1:25" x14ac:dyDescent="0.25">
      <c r="A89" s="1" t="s">
        <v>153</v>
      </c>
      <c r="B89" s="2">
        <v>177</v>
      </c>
      <c r="C89" s="2">
        <v>1867545.74</v>
      </c>
      <c r="D89" s="2">
        <v>1018958</v>
      </c>
      <c r="E89" s="2">
        <v>635440.6</v>
      </c>
      <c r="F89" s="2">
        <v>219974</v>
      </c>
      <c r="G89" s="2">
        <v>567249.31839999999</v>
      </c>
      <c r="H89" s="2">
        <v>53.676871490000003</v>
      </c>
      <c r="I89" s="2">
        <v>773.43001321609495</v>
      </c>
      <c r="J89" s="2">
        <v>8.5146749229999994</v>
      </c>
      <c r="K89" s="2">
        <v>27.840527420000001</v>
      </c>
      <c r="L89" s="3">
        <f t="shared" si="7"/>
        <v>747674.27618683595</v>
      </c>
      <c r="M89" s="3">
        <f t="shared" si="8"/>
        <v>624067.8467852351</v>
      </c>
      <c r="N89" s="2">
        <v>9817.8940399999992</v>
      </c>
      <c r="O89" s="2">
        <v>5971.0215690000005</v>
      </c>
      <c r="P89" s="2">
        <v>439.8642284</v>
      </c>
      <c r="Q89" s="2">
        <v>425.24886850000001</v>
      </c>
      <c r="R89" s="2">
        <v>60038.630349999999</v>
      </c>
      <c r="S89" s="2">
        <v>117171.6061</v>
      </c>
      <c r="T89" s="2">
        <v>0</v>
      </c>
      <c r="U89" s="2">
        <v>180324.29120000001</v>
      </c>
      <c r="V89" s="11">
        <v>5.7827889E-2</v>
      </c>
      <c r="W89" s="11">
        <v>4.2540477990000003</v>
      </c>
      <c r="X89" s="11">
        <v>5.3097159290000002</v>
      </c>
      <c r="Y89" s="11">
        <v>4.5985343439999999</v>
      </c>
    </row>
    <row r="90" spans="1:25" x14ac:dyDescent="0.25">
      <c r="A90" s="1" t="s">
        <v>70</v>
      </c>
      <c r="B90" s="2">
        <v>801</v>
      </c>
      <c r="C90" s="2">
        <v>1065048.6629999999</v>
      </c>
      <c r="D90" s="2">
        <v>738667</v>
      </c>
      <c r="E90" s="2">
        <v>3323551.9</v>
      </c>
      <c r="F90" s="2">
        <v>1483971</v>
      </c>
      <c r="G90" s="2">
        <v>560624.94750000001</v>
      </c>
      <c r="H90" s="2">
        <v>67.062079870000005</v>
      </c>
      <c r="I90" s="2">
        <v>860.58103342869799</v>
      </c>
      <c r="J90" s="2">
        <v>8.2911293019999999</v>
      </c>
      <c r="K90" s="2">
        <v>27.765970129999999</v>
      </c>
      <c r="L90" s="3">
        <f t="shared" si="7"/>
        <v>783844.92976131407</v>
      </c>
      <c r="M90" s="3">
        <f t="shared" si="8"/>
        <v>629462.35671428998</v>
      </c>
      <c r="N90" s="2">
        <v>10468.39417</v>
      </c>
      <c r="O90" s="2">
        <v>6692.8859210000001</v>
      </c>
      <c r="P90" s="2">
        <v>431.5035034</v>
      </c>
      <c r="Q90" s="2">
        <v>392.89038929999998</v>
      </c>
      <c r="R90" s="2">
        <v>35109.804190000003</v>
      </c>
      <c r="S90" s="2">
        <v>128592.6437</v>
      </c>
      <c r="T90" s="2">
        <v>0</v>
      </c>
      <c r="U90" s="2">
        <v>178709.94940000001</v>
      </c>
      <c r="V90" s="11">
        <v>1.7619104999999999E-2</v>
      </c>
      <c r="W90" s="11">
        <v>17.236581820000001</v>
      </c>
      <c r="X90" s="11">
        <v>23.658951869999999</v>
      </c>
      <c r="Y90" s="11">
        <v>19.23069267</v>
      </c>
    </row>
    <row r="91" spans="1:25" x14ac:dyDescent="0.25">
      <c r="A91" s="1" t="s">
        <v>143</v>
      </c>
      <c r="B91" s="2">
        <v>263</v>
      </c>
      <c r="C91" s="2">
        <v>720339.6925</v>
      </c>
      <c r="D91" s="2">
        <v>467609</v>
      </c>
      <c r="E91" s="2">
        <v>2214602.6579999998</v>
      </c>
      <c r="F91" s="2">
        <v>669060</v>
      </c>
      <c r="G91" s="2">
        <v>537658.07290000003</v>
      </c>
      <c r="H91" s="2">
        <v>55.185526869999997</v>
      </c>
      <c r="I91" s="2">
        <v>891.56088792949004</v>
      </c>
      <c r="J91" s="2">
        <v>8.2328920809999993</v>
      </c>
      <c r="K91" s="2">
        <v>26.774697419999999</v>
      </c>
      <c r="L91" s="3">
        <f t="shared" si="7"/>
        <v>722582.41466821206</v>
      </c>
      <c r="M91" s="3">
        <f t="shared" si="8"/>
        <v>595509.72921618517</v>
      </c>
      <c r="N91" s="2">
        <v>10743.755429999999</v>
      </c>
      <c r="O91" s="2">
        <v>6814.0492059999997</v>
      </c>
      <c r="P91" s="2">
        <v>424.85621809999998</v>
      </c>
      <c r="Q91" s="2">
        <v>404.13752460000001</v>
      </c>
      <c r="R91" s="2">
        <v>28625.000489999999</v>
      </c>
      <c r="S91" s="2">
        <v>134993.13440000001</v>
      </c>
      <c r="T91" s="2">
        <v>0</v>
      </c>
      <c r="U91" s="2">
        <v>171632.0091</v>
      </c>
      <c r="V91" s="11">
        <v>2.9264228E-2</v>
      </c>
      <c r="W91" s="11">
        <v>10.73775324</v>
      </c>
      <c r="X91" s="11">
        <v>14.188324039999999</v>
      </c>
      <c r="Y91" s="11">
        <v>11.827528709999999</v>
      </c>
    </row>
    <row r="92" spans="1:25" x14ac:dyDescent="0.25">
      <c r="A92" s="1" t="s">
        <v>40</v>
      </c>
      <c r="B92" s="2">
        <v>147</v>
      </c>
      <c r="C92" s="2">
        <v>677648.63749999995</v>
      </c>
      <c r="D92" s="2">
        <v>696189</v>
      </c>
      <c r="E92" s="2">
        <v>1238132</v>
      </c>
      <c r="F92" s="2">
        <v>379542</v>
      </c>
      <c r="G92" s="2">
        <v>517741.70549999998</v>
      </c>
      <c r="H92" s="2">
        <v>37.537395619999998</v>
      </c>
      <c r="I92" s="2">
        <v>567.533290240822</v>
      </c>
      <c r="J92" s="2">
        <v>1873.2672219999999</v>
      </c>
      <c r="K92" s="2">
        <v>24.314682449999999</v>
      </c>
      <c r="L92" s="3">
        <f t="shared" si="7"/>
        <v>779763.55469605001</v>
      </c>
      <c r="M92" s="3">
        <f t="shared" si="8"/>
        <v>605602.81747810007</v>
      </c>
      <c r="N92" s="2">
        <v>7814.2021169999998</v>
      </c>
      <c r="O92" s="2">
        <v>4067.983115</v>
      </c>
      <c r="P92" s="2">
        <v>615.91546960000005</v>
      </c>
      <c r="Q92" s="2">
        <v>445.21015510000001</v>
      </c>
      <c r="R92" s="2">
        <v>56696.663520000002</v>
      </c>
      <c r="S92" s="2">
        <v>78472.169970000003</v>
      </c>
      <c r="T92" s="2">
        <v>30453.76584</v>
      </c>
      <c r="U92" s="2">
        <v>168107.95189999999</v>
      </c>
      <c r="V92" s="11">
        <v>2.5310151999999999E-2</v>
      </c>
      <c r="W92" s="11">
        <v>14.23808691</v>
      </c>
      <c r="X92" s="11">
        <v>21.346904439999999</v>
      </c>
      <c r="Y92" s="11">
        <v>16.653319509999999</v>
      </c>
    </row>
    <row r="93" spans="1:25" x14ac:dyDescent="0.25">
      <c r="A93" s="1" t="s">
        <v>133</v>
      </c>
      <c r="B93" s="2">
        <v>243</v>
      </c>
      <c r="C93" s="2">
        <v>295449.04810000001</v>
      </c>
      <c r="D93" s="2">
        <v>225778</v>
      </c>
      <c r="E93" s="2">
        <v>2550876.4</v>
      </c>
      <c r="F93" s="2">
        <v>1218490</v>
      </c>
      <c r="G93" s="2">
        <v>513934.83069999999</v>
      </c>
      <c r="H93" s="2">
        <v>48.348388210000003</v>
      </c>
      <c r="I93" s="2">
        <v>330.38246033941101</v>
      </c>
      <c r="J93" s="2">
        <v>7.374976384</v>
      </c>
      <c r="K93" s="2">
        <v>23.311250080000001</v>
      </c>
      <c r="L93" s="3">
        <f t="shared" si="7"/>
        <v>675917.62254476803</v>
      </c>
      <c r="M93" s="3">
        <f t="shared" si="8"/>
        <v>564579.50702244008</v>
      </c>
      <c r="N93" s="2">
        <v>7408.3913750000002</v>
      </c>
      <c r="O93" s="2">
        <v>1949.1044899999999</v>
      </c>
      <c r="P93" s="2">
        <v>422.3184521</v>
      </c>
      <c r="Q93" s="2">
        <v>368.74881920000001</v>
      </c>
      <c r="R93" s="2">
        <v>126599.9397</v>
      </c>
      <c r="S93" s="2">
        <v>32184.996299999999</v>
      </c>
      <c r="T93" s="2">
        <v>0</v>
      </c>
      <c r="U93" s="2">
        <v>161236.1158</v>
      </c>
      <c r="V93" s="11">
        <v>7.519899E-3</v>
      </c>
      <c r="W93" s="11">
        <v>19.10448659</v>
      </c>
      <c r="X93" s="11">
        <v>24.98539937</v>
      </c>
      <c r="Y93" s="11">
        <v>20.95794081</v>
      </c>
    </row>
    <row r="94" spans="1:25" x14ac:dyDescent="0.25">
      <c r="A94" s="1" t="s">
        <v>240</v>
      </c>
      <c r="B94" s="2">
        <v>95</v>
      </c>
      <c r="C94" s="2">
        <v>177866</v>
      </c>
      <c r="D94" s="2">
        <v>247980</v>
      </c>
      <c r="E94" s="2">
        <v>549597.4</v>
      </c>
      <c r="F94" s="2">
        <v>110369</v>
      </c>
      <c r="G94" s="2">
        <v>454471.28019999998</v>
      </c>
      <c r="H94" s="2">
        <v>51.542133589999999</v>
      </c>
      <c r="I94" s="2">
        <v>761.55312559843605</v>
      </c>
      <c r="J94" s="2">
        <v>6.8297200990000002</v>
      </c>
      <c r="K94" s="2">
        <v>22.52637614</v>
      </c>
      <c r="L94" s="3">
        <f t="shared" si="7"/>
        <v>626407.97023958806</v>
      </c>
      <c r="M94" s="3">
        <f t="shared" si="8"/>
        <v>507742.80352319498</v>
      </c>
      <c r="N94" s="2">
        <v>7961.9581779999999</v>
      </c>
      <c r="O94" s="2">
        <v>5716.6362090000002</v>
      </c>
      <c r="P94" s="2">
        <v>372.51829140000001</v>
      </c>
      <c r="Q94" s="2">
        <v>341.25211669999999</v>
      </c>
      <c r="R94" s="2">
        <v>29952.626799999998</v>
      </c>
      <c r="S94" s="2">
        <v>105210.8847</v>
      </c>
      <c r="T94" s="2">
        <v>0</v>
      </c>
      <c r="U94" s="2">
        <v>145051.34940000001</v>
      </c>
      <c r="V94" s="11">
        <v>1.4209421999999999E-2</v>
      </c>
      <c r="W94" s="11">
        <v>23.656322639999999</v>
      </c>
      <c r="X94" s="11">
        <v>32.795622639999998</v>
      </c>
      <c r="Y94" s="11">
        <v>26.489239489999999</v>
      </c>
    </row>
    <row r="95" spans="1:25" x14ac:dyDescent="0.25">
      <c r="A95" s="1" t="s">
        <v>180</v>
      </c>
      <c r="B95" s="2">
        <v>635</v>
      </c>
      <c r="C95" s="2">
        <v>144583.10800000001</v>
      </c>
      <c r="D95" s="2">
        <v>191560</v>
      </c>
      <c r="E95" s="2">
        <v>2009817.4</v>
      </c>
      <c r="F95" s="2">
        <v>720984</v>
      </c>
      <c r="G95" s="2">
        <v>449877.01789999998</v>
      </c>
      <c r="H95" s="2">
        <v>49.680426390000001</v>
      </c>
      <c r="I95" s="2">
        <v>344.92296266812798</v>
      </c>
      <c r="J95" s="2">
        <v>7.4192046810000001</v>
      </c>
      <c r="K95" s="2">
        <v>20.997385510000001</v>
      </c>
      <c r="L95" s="3">
        <f t="shared" si="7"/>
        <v>615456.80949742196</v>
      </c>
      <c r="M95" s="3">
        <f t="shared" si="8"/>
        <v>501032.10265000502</v>
      </c>
      <c r="N95" s="2">
        <v>7794.4161569999997</v>
      </c>
      <c r="O95" s="2">
        <v>2037.0368619999999</v>
      </c>
      <c r="P95" s="2">
        <v>386.27978039999999</v>
      </c>
      <c r="Q95" s="2">
        <v>367.76351110000002</v>
      </c>
      <c r="R95" s="2">
        <v>91126.721919999996</v>
      </c>
      <c r="S95" s="2">
        <v>33838.51971</v>
      </c>
      <c r="T95" s="2">
        <v>0</v>
      </c>
      <c r="U95" s="2">
        <v>141344.11780000001</v>
      </c>
      <c r="V95" s="11">
        <v>8.291573E-3</v>
      </c>
      <c r="W95" s="11">
        <v>18.87864415</v>
      </c>
      <c r="X95" s="11">
        <v>24.358702919999999</v>
      </c>
      <c r="Y95" s="11">
        <v>20.612274119999999</v>
      </c>
    </row>
    <row r="96" spans="1:25" x14ac:dyDescent="0.25">
      <c r="A96" s="1" t="s">
        <v>144</v>
      </c>
      <c r="B96" s="2">
        <v>326</v>
      </c>
      <c r="C96" s="2">
        <v>797685.93960000004</v>
      </c>
      <c r="D96" s="2">
        <v>548836</v>
      </c>
      <c r="E96" s="2">
        <v>1093199.8570000001</v>
      </c>
      <c r="F96" s="2">
        <v>1166814</v>
      </c>
      <c r="G96" s="2">
        <v>445793.53529999999</v>
      </c>
      <c r="H96" s="2">
        <v>50.660527270000003</v>
      </c>
      <c r="I96" s="2">
        <v>677.52981928918098</v>
      </c>
      <c r="J96" s="2">
        <v>6.2049665320000003</v>
      </c>
      <c r="K96" s="2">
        <v>22.055697970000001</v>
      </c>
      <c r="L96" s="3">
        <f t="shared" si="7"/>
        <v>614728.07686763396</v>
      </c>
      <c r="M96" s="3">
        <f t="shared" si="8"/>
        <v>498115.73200135992</v>
      </c>
      <c r="N96" s="2">
        <v>8210.7620239999997</v>
      </c>
      <c r="O96" s="2">
        <v>5344.3312450000003</v>
      </c>
      <c r="P96" s="2">
        <v>338.92585439999999</v>
      </c>
      <c r="Q96" s="2">
        <v>308.0686288</v>
      </c>
      <c r="R96" s="2">
        <v>30607.662980000001</v>
      </c>
      <c r="S96" s="2">
        <v>103228.1004</v>
      </c>
      <c r="T96" s="2">
        <v>0</v>
      </c>
      <c r="U96" s="2">
        <v>142117.908</v>
      </c>
      <c r="V96" s="11">
        <v>6.0266749999999996E-3</v>
      </c>
      <c r="W96" s="11">
        <v>18.628354720000001</v>
      </c>
      <c r="X96" s="11">
        <v>25.483919820000001</v>
      </c>
      <c r="Y96" s="11">
        <v>20.760946650000001</v>
      </c>
    </row>
    <row r="97" spans="1:25" x14ac:dyDescent="0.25">
      <c r="A97" s="1" t="s">
        <v>125</v>
      </c>
      <c r="B97" s="2">
        <v>249</v>
      </c>
      <c r="C97" s="2">
        <v>122771.21649999999</v>
      </c>
      <c r="D97" s="2">
        <v>104379</v>
      </c>
      <c r="E97" s="2">
        <v>505054.0257</v>
      </c>
      <c r="F97" s="2">
        <v>365077</v>
      </c>
      <c r="G97" s="2">
        <v>421297.34730000002</v>
      </c>
      <c r="H97" s="2">
        <v>42.041082090000003</v>
      </c>
      <c r="I97" s="2">
        <v>278.639976501315</v>
      </c>
      <c r="J97" s="2">
        <v>5.6065918889999997</v>
      </c>
      <c r="K97" s="2">
        <v>19.251920399999999</v>
      </c>
      <c r="L97" s="3">
        <f t="shared" si="7"/>
        <v>561796.28959960793</v>
      </c>
      <c r="M97" s="3">
        <f t="shared" si="8"/>
        <v>465011.55825742503</v>
      </c>
      <c r="N97" s="2">
        <v>5502.5133679999999</v>
      </c>
      <c r="O97" s="2">
        <v>1875.211106</v>
      </c>
      <c r="P97" s="2">
        <v>327.81621530000001</v>
      </c>
      <c r="Q97" s="2">
        <v>278.0856076</v>
      </c>
      <c r="R97" s="2">
        <v>98012.592329999999</v>
      </c>
      <c r="S97" s="2">
        <v>32099.510539999999</v>
      </c>
      <c r="T97" s="2">
        <v>0</v>
      </c>
      <c r="U97" s="2">
        <v>132344.80360000001</v>
      </c>
      <c r="V97" s="11">
        <v>1.4918570000000001E-3</v>
      </c>
      <c r="W97" s="11">
        <v>42.489518490000002</v>
      </c>
      <c r="X97" s="11">
        <v>61.340886159999997</v>
      </c>
      <c r="Y97" s="11">
        <v>48.25556521</v>
      </c>
    </row>
    <row r="98" spans="1:25" x14ac:dyDescent="0.25">
      <c r="A98" s="1" t="s">
        <v>135</v>
      </c>
      <c r="B98" s="2">
        <v>107</v>
      </c>
      <c r="C98" s="2">
        <v>318038.43160000001</v>
      </c>
      <c r="D98" s="2">
        <v>261883</v>
      </c>
      <c r="E98" s="2">
        <v>712808.9</v>
      </c>
      <c r="F98" s="2">
        <v>203241</v>
      </c>
      <c r="G98" s="2">
        <v>419280.83809999999</v>
      </c>
      <c r="H98" s="2">
        <v>32.427211130000003</v>
      </c>
      <c r="I98" s="2">
        <v>781.21864876576205</v>
      </c>
      <c r="J98" s="2">
        <v>7.9190443860000004</v>
      </c>
      <c r="K98" s="2">
        <v>21.018108900000001</v>
      </c>
      <c r="L98" s="3">
        <f t="shared" si="7"/>
        <v>529692.31838389207</v>
      </c>
      <c r="M98" s="3">
        <f t="shared" si="8"/>
        <v>454926.70067885</v>
      </c>
      <c r="N98" s="2">
        <v>9779.525361</v>
      </c>
      <c r="O98" s="2">
        <v>5448.6251910000001</v>
      </c>
      <c r="P98" s="2">
        <v>370.11247170000001</v>
      </c>
      <c r="Q98" s="2">
        <v>395.75900949999999</v>
      </c>
      <c r="R98" s="2">
        <v>21566.994999999999</v>
      </c>
      <c r="S98" s="2">
        <v>109525.9114</v>
      </c>
      <c r="T98" s="2">
        <v>0</v>
      </c>
      <c r="U98" s="2">
        <v>133925.87940000001</v>
      </c>
      <c r="V98" s="11">
        <v>3.4495335000000002E-2</v>
      </c>
      <c r="W98" s="11">
        <v>10.731299229999999</v>
      </c>
      <c r="X98" s="11">
        <v>13.42445255</v>
      </c>
      <c r="Y98" s="11">
        <v>11.60771229</v>
      </c>
    </row>
    <row r="99" spans="1:25" x14ac:dyDescent="0.25">
      <c r="A99" s="1" t="s">
        <v>170</v>
      </c>
      <c r="B99" s="2">
        <v>370</v>
      </c>
      <c r="C99" s="2">
        <v>888655.7929</v>
      </c>
      <c r="D99" s="2">
        <v>678370</v>
      </c>
      <c r="E99" s="2">
        <v>2409954.75</v>
      </c>
      <c r="F99" s="2">
        <v>1308642</v>
      </c>
      <c r="G99" s="2">
        <v>411326.24579999998</v>
      </c>
      <c r="H99" s="2">
        <v>48.10671456</v>
      </c>
      <c r="I99" s="2">
        <v>485.64493998547402</v>
      </c>
      <c r="J99" s="2">
        <v>5.5368876470000004</v>
      </c>
      <c r="K99" s="2">
        <v>19.802083379999999</v>
      </c>
      <c r="L99" s="3">
        <f t="shared" si="7"/>
        <v>571389.19039940403</v>
      </c>
      <c r="M99" s="3">
        <f t="shared" si="8"/>
        <v>460661.73194241495</v>
      </c>
      <c r="N99" s="2">
        <v>7027.2007480000002</v>
      </c>
      <c r="O99" s="2">
        <v>3792.869874</v>
      </c>
      <c r="P99" s="2">
        <v>307.533388</v>
      </c>
      <c r="Q99" s="2">
        <v>270.76904059999998</v>
      </c>
      <c r="R99" s="2">
        <v>52726.725079999997</v>
      </c>
      <c r="S99" s="2">
        <v>72499.470379999999</v>
      </c>
      <c r="T99" s="2">
        <v>0</v>
      </c>
      <c r="U99" s="2">
        <v>130426.3621</v>
      </c>
      <c r="V99" s="11">
        <v>1.0919498E-2</v>
      </c>
      <c r="W99" s="11">
        <v>18.43462345</v>
      </c>
      <c r="X99" s="11">
        <v>25.464419079999999</v>
      </c>
      <c r="Y99" s="11">
        <v>20.606466879999999</v>
      </c>
    </row>
    <row r="100" spans="1:25" x14ac:dyDescent="0.25">
      <c r="A100" s="1" t="s">
        <v>101</v>
      </c>
      <c r="B100" s="2">
        <v>241</v>
      </c>
      <c r="C100" s="2">
        <v>222917.2524</v>
      </c>
      <c r="D100" s="2">
        <v>248130</v>
      </c>
      <c r="E100" s="2">
        <v>2140923</v>
      </c>
      <c r="F100" s="2">
        <v>875668</v>
      </c>
      <c r="G100" s="2">
        <v>407196.01686999999</v>
      </c>
      <c r="H100" s="2">
        <v>38.911441635999999</v>
      </c>
      <c r="I100" s="2">
        <f>5.82897927291718+293.780958293228</f>
        <v>299.60993756614522</v>
      </c>
      <c r="J100" s="2">
        <v>523.24419683300005</v>
      </c>
      <c r="K100" s="2">
        <v>18.747459019000001</v>
      </c>
      <c r="L100" s="3">
        <f t="shared" si="7"/>
        <v>574804.22793366702</v>
      </c>
      <c r="M100" s="3">
        <f t="shared" si="8"/>
        <v>460884.16205088701</v>
      </c>
      <c r="N100" s="2">
        <v>5727.3741905999996</v>
      </c>
      <c r="O100" s="2">
        <v>1826.4201822299999</v>
      </c>
      <c r="P100" s="2">
        <v>403.34806085999998</v>
      </c>
      <c r="Q100" s="2">
        <v>334.22529417499999</v>
      </c>
      <c r="R100" s="2">
        <v>82404.62414</v>
      </c>
      <c r="S100" s="2">
        <v>31463.974979999999</v>
      </c>
      <c r="T100" s="2">
        <v>9661.5485530000005</v>
      </c>
      <c r="U100" s="2">
        <v>129311.821686</v>
      </c>
      <c r="V100" s="11">
        <v>1.1614230999999999E-2</v>
      </c>
      <c r="W100" s="11">
        <v>15.93739193</v>
      </c>
      <c r="X100" s="11">
        <v>22.497706470000001</v>
      </c>
      <c r="Y100" s="11">
        <v>18.101501930000001</v>
      </c>
    </row>
    <row r="101" spans="1:25" x14ac:dyDescent="0.25">
      <c r="A101" s="1" t="s">
        <v>218</v>
      </c>
      <c r="B101" s="2">
        <v>382</v>
      </c>
      <c r="C101" s="2">
        <v>459812.46370000002</v>
      </c>
      <c r="D101" s="2">
        <v>296201</v>
      </c>
      <c r="E101" s="2">
        <v>1740285.2</v>
      </c>
      <c r="F101" s="2">
        <v>670430</v>
      </c>
      <c r="G101" s="2">
        <v>396671.41869999998</v>
      </c>
      <c r="H101" s="2">
        <v>36.939841629999997</v>
      </c>
      <c r="I101" s="2">
        <v>303.77485706941201</v>
      </c>
      <c r="J101" s="2">
        <v>6.4556549810000003</v>
      </c>
      <c r="K101" s="2">
        <v>18.342093080000001</v>
      </c>
      <c r="L101" s="3">
        <f t="shared" si="7"/>
        <v>520644.58397475193</v>
      </c>
      <c r="M101" s="3">
        <f t="shared" si="8"/>
        <v>435544.61127936491</v>
      </c>
      <c r="N101" s="2">
        <v>6632.3680510000004</v>
      </c>
      <c r="O101" s="2">
        <v>1773.0409119999999</v>
      </c>
      <c r="P101" s="2">
        <v>339.50122779999998</v>
      </c>
      <c r="Q101" s="2">
        <v>319.58888380000002</v>
      </c>
      <c r="R101" s="2">
        <v>87194.016529999994</v>
      </c>
      <c r="S101" s="2">
        <v>29999.856400000001</v>
      </c>
      <c r="T101" s="2">
        <v>0</v>
      </c>
      <c r="U101" s="2">
        <v>124613.2289</v>
      </c>
      <c r="V101" s="11">
        <v>2.2992009000000001E-2</v>
      </c>
      <c r="W101" s="11">
        <v>3.031628971</v>
      </c>
      <c r="X101" s="11">
        <v>3.7205704370000001</v>
      </c>
      <c r="Y101" s="11">
        <v>3.2593286990000001</v>
      </c>
    </row>
    <row r="102" spans="1:25" x14ac:dyDescent="0.25">
      <c r="A102" s="1" t="s">
        <v>192</v>
      </c>
      <c r="B102" s="2">
        <v>181</v>
      </c>
      <c r="C102" s="2">
        <v>146080.10269999999</v>
      </c>
      <c r="D102" s="2">
        <v>127460</v>
      </c>
      <c r="E102" s="2">
        <v>1045910</v>
      </c>
      <c r="F102" s="2">
        <v>459658</v>
      </c>
      <c r="G102" s="2">
        <v>380035.67790000001</v>
      </c>
      <c r="H102" s="2">
        <v>34.665652340000001</v>
      </c>
      <c r="I102" s="2">
        <v>143.50204725218299</v>
      </c>
      <c r="J102" s="2">
        <v>5.0620076459999996</v>
      </c>
      <c r="K102" s="2">
        <v>16.837316730000001</v>
      </c>
      <c r="L102" s="3">
        <f t="shared" si="7"/>
        <v>496196.21447348205</v>
      </c>
      <c r="M102" s="3">
        <f t="shared" si="8"/>
        <v>416378.83558268996</v>
      </c>
      <c r="N102" s="2">
        <v>5645.8594270000003</v>
      </c>
      <c r="O102" s="2">
        <v>634.13423320000004</v>
      </c>
      <c r="P102" s="2">
        <v>292.3723258</v>
      </c>
      <c r="Q102" s="2">
        <v>250.3271355</v>
      </c>
      <c r="R102" s="2">
        <v>110469.0183</v>
      </c>
      <c r="S102" s="2">
        <v>5967.7035470000001</v>
      </c>
      <c r="T102" s="2">
        <v>0</v>
      </c>
      <c r="U102" s="2">
        <v>118729.3771</v>
      </c>
      <c r="V102" s="2">
        <v>3.4443780000000001E-3</v>
      </c>
      <c r="W102" s="11">
        <v>30.165055769999999</v>
      </c>
      <c r="X102" s="11">
        <v>39.429115760000002</v>
      </c>
      <c r="Y102" s="11">
        <v>33.062914370000001</v>
      </c>
    </row>
    <row r="103" spans="1:25" x14ac:dyDescent="0.25">
      <c r="A103" s="1" t="s">
        <v>66</v>
      </c>
      <c r="B103" s="2">
        <v>103</v>
      </c>
      <c r="C103" s="2">
        <v>428917.48310000001</v>
      </c>
      <c r="D103" s="2">
        <v>542755</v>
      </c>
      <c r="E103" s="2">
        <v>605102.30000000005</v>
      </c>
      <c r="F103" s="2">
        <v>140715</v>
      </c>
      <c r="G103" s="2">
        <v>375658.06449999998</v>
      </c>
      <c r="H103" s="2">
        <v>14.05888158</v>
      </c>
      <c r="I103" s="2">
        <v>74.629791051788501</v>
      </c>
      <c r="J103" s="2">
        <v>4472.795376</v>
      </c>
      <c r="K103" s="2">
        <v>15.58870428</v>
      </c>
      <c r="L103" s="3">
        <f t="shared" si="7"/>
        <v>747192.88816492003</v>
      </c>
      <c r="M103" s="3">
        <f t="shared" si="8"/>
        <v>504776.37619743991</v>
      </c>
      <c r="N103" s="2">
        <v>2788.55</v>
      </c>
      <c r="O103" s="2">
        <v>276.65831559999998</v>
      </c>
      <c r="P103" s="2">
        <v>784.54541970000002</v>
      </c>
      <c r="Q103" s="2">
        <v>358.74139780000002</v>
      </c>
      <c r="R103" s="2">
        <v>41593.499889999999</v>
      </c>
      <c r="S103" s="2">
        <v>3139.0438559999998</v>
      </c>
      <c r="T103" s="2">
        <v>83779.650819999995</v>
      </c>
      <c r="U103" s="2">
        <v>129182.7493</v>
      </c>
      <c r="V103" s="2">
        <v>3.0782106E-2</v>
      </c>
      <c r="W103" s="11">
        <v>7.1250185589999999</v>
      </c>
      <c r="X103" s="11">
        <v>16.984028760000001</v>
      </c>
      <c r="Y103" s="11">
        <v>10.59030233</v>
      </c>
    </row>
    <row r="104" spans="1:25" x14ac:dyDescent="0.25">
      <c r="A104" s="1" t="s">
        <v>92</v>
      </c>
      <c r="B104" s="2">
        <v>175</v>
      </c>
      <c r="C104" s="2">
        <v>1828827.595</v>
      </c>
      <c r="D104" s="2">
        <v>982572</v>
      </c>
      <c r="E104" s="2">
        <v>913378.96660000004</v>
      </c>
      <c r="F104" s="2">
        <v>412182</v>
      </c>
      <c r="G104" s="2">
        <v>340334.63130000001</v>
      </c>
      <c r="H104" s="2">
        <v>32.14383548</v>
      </c>
      <c r="I104" s="2">
        <v>556.47676345103798</v>
      </c>
      <c r="J104" s="2">
        <v>5.4522091570000004</v>
      </c>
      <c r="K104" s="2">
        <v>16.96450827</v>
      </c>
      <c r="L104" s="3">
        <f t="shared" si="7"/>
        <v>448490.20678533404</v>
      </c>
      <c r="M104" s="3">
        <f t="shared" si="8"/>
        <v>374455.81192538503</v>
      </c>
      <c r="N104" s="2">
        <v>7291.3377630000005</v>
      </c>
      <c r="O104" s="2">
        <v>4177.4545749999997</v>
      </c>
      <c r="P104" s="2">
        <v>271.5110641</v>
      </c>
      <c r="Q104" s="2">
        <v>268.85176819999998</v>
      </c>
      <c r="R104" s="2">
        <v>21362.65785</v>
      </c>
      <c r="S104" s="2">
        <v>82845.006760000004</v>
      </c>
      <c r="T104" s="2">
        <v>0</v>
      </c>
      <c r="U104" s="2">
        <v>108557.9397</v>
      </c>
      <c r="V104" s="2">
        <v>6.0950126E-2</v>
      </c>
      <c r="W104" s="11">
        <v>3.5465144890000002</v>
      </c>
      <c r="X104" s="11">
        <v>4.5375420579999997</v>
      </c>
      <c r="Y104" s="11">
        <v>3.8646788719999998</v>
      </c>
    </row>
    <row r="105" spans="1:25" x14ac:dyDescent="0.25">
      <c r="A105" s="1" t="s">
        <v>196</v>
      </c>
      <c r="B105" s="2">
        <v>708</v>
      </c>
      <c r="C105" s="2">
        <v>63537.280709999999</v>
      </c>
      <c r="D105" s="2">
        <v>79960</v>
      </c>
      <c r="E105" s="2">
        <v>1159195</v>
      </c>
      <c r="F105" s="2">
        <v>1412403</v>
      </c>
      <c r="G105" s="2">
        <v>338253.23420000001</v>
      </c>
      <c r="H105" s="2">
        <v>32.459240180000002</v>
      </c>
      <c r="I105" s="2">
        <v>144.88416462417501</v>
      </c>
      <c r="J105" s="2">
        <v>5.1245423130000001</v>
      </c>
      <c r="K105" s="2">
        <v>15.148373729999999</v>
      </c>
      <c r="L105" s="3">
        <f t="shared" si="7"/>
        <v>446869.64983050595</v>
      </c>
      <c r="M105" s="3">
        <f t="shared" si="8"/>
        <v>372108.87929136498</v>
      </c>
      <c r="N105" s="2">
        <v>3722.5026170000001</v>
      </c>
      <c r="O105" s="2">
        <v>723.40134260000002</v>
      </c>
      <c r="P105" s="2">
        <v>266.634208</v>
      </c>
      <c r="Q105" s="2">
        <v>229.8149961</v>
      </c>
      <c r="R105" s="2">
        <v>63545.476150000002</v>
      </c>
      <c r="S105" s="2">
        <v>3113.1485670000002</v>
      </c>
      <c r="T105" s="2">
        <v>0</v>
      </c>
      <c r="U105" s="2">
        <v>105775.3747</v>
      </c>
      <c r="V105" s="2">
        <v>9.7469899999999999E-4</v>
      </c>
      <c r="W105" s="11">
        <v>24.915367499999999</v>
      </c>
      <c r="X105" s="11">
        <v>34.640555169999999</v>
      </c>
      <c r="Y105" s="11">
        <v>27.896968000000001</v>
      </c>
    </row>
    <row r="106" spans="1:25" x14ac:dyDescent="0.25">
      <c r="A106" s="1" t="s">
        <v>252</v>
      </c>
      <c r="B106" s="2">
        <v>8606</v>
      </c>
      <c r="C106" s="2"/>
      <c r="D106" s="2"/>
      <c r="E106" s="2"/>
      <c r="F106" s="2">
        <v>1272798</v>
      </c>
      <c r="G106" s="2">
        <v>335098.34610000002</v>
      </c>
      <c r="H106" s="2">
        <v>30.641852790000002</v>
      </c>
      <c r="I106" s="2">
        <v>200.05663988625</v>
      </c>
      <c r="J106" s="2">
        <v>5.9835149750000003</v>
      </c>
      <c r="K106" s="2">
        <v>15.2424482</v>
      </c>
      <c r="L106" s="3">
        <f t="shared" si="7"/>
        <v>437988.15563599998</v>
      </c>
      <c r="M106" s="3">
        <f t="shared" si="8"/>
        <v>367367.85104897502</v>
      </c>
      <c r="N106" s="2">
        <v>3673.0101549999999</v>
      </c>
      <c r="O106" s="2">
        <v>1427.2922289999999</v>
      </c>
      <c r="P106" s="2">
        <v>230.2511283</v>
      </c>
      <c r="Q106" s="2">
        <v>189.1238161</v>
      </c>
      <c r="R106" s="2"/>
      <c r="S106" s="2"/>
      <c r="T106" s="2"/>
      <c r="U106" s="2">
        <v>105233.45209999999</v>
      </c>
      <c r="V106" s="2"/>
      <c r="W106" s="11"/>
      <c r="X106" s="11"/>
      <c r="Y106" s="11"/>
    </row>
    <row r="107" spans="1:25" x14ac:dyDescent="0.25">
      <c r="A107" s="1" t="s">
        <v>77</v>
      </c>
      <c r="B107" s="2">
        <v>258</v>
      </c>
      <c r="C107" s="2">
        <v>74617.773589999997</v>
      </c>
      <c r="D107" s="2">
        <v>71773</v>
      </c>
      <c r="E107" s="2">
        <v>772830.7</v>
      </c>
      <c r="F107" s="2">
        <v>530602</v>
      </c>
      <c r="G107" s="2">
        <v>326793.00959999999</v>
      </c>
      <c r="H107" s="2">
        <v>28.94550349</v>
      </c>
      <c r="I107" s="2">
        <v>136.202759389329</v>
      </c>
      <c r="J107" s="2">
        <v>4.6423127099999997</v>
      </c>
      <c r="K107" s="2">
        <v>14.601178859999999</v>
      </c>
      <c r="L107" s="3">
        <f t="shared" si="7"/>
        <v>423972.60797365999</v>
      </c>
      <c r="M107" s="3">
        <f t="shared" si="8"/>
        <v>357311.17185903003</v>
      </c>
      <c r="N107" s="2">
        <v>4309.2600910000001</v>
      </c>
      <c r="O107" s="2">
        <v>709.13918960000001</v>
      </c>
      <c r="P107" s="2">
        <v>260.41341949999997</v>
      </c>
      <c r="Q107" s="2">
        <v>230.7285315</v>
      </c>
      <c r="R107" s="2">
        <v>88575.684680000006</v>
      </c>
      <c r="S107" s="2">
        <v>8519.1777010000005</v>
      </c>
      <c r="T107" s="2">
        <v>0</v>
      </c>
      <c r="U107" s="2">
        <v>102196.4678</v>
      </c>
      <c r="V107" s="2">
        <v>9.6903500000000004E-4</v>
      </c>
      <c r="W107" s="11">
        <v>30.744396429999998</v>
      </c>
      <c r="X107" s="11">
        <v>39.211120389999998</v>
      </c>
      <c r="Y107" s="11">
        <v>33.431344520000003</v>
      </c>
    </row>
    <row r="108" spans="1:25" x14ac:dyDescent="0.25">
      <c r="A108" s="1" t="s">
        <v>222</v>
      </c>
      <c r="B108" s="2">
        <v>133</v>
      </c>
      <c r="C108" s="2">
        <v>258857.1643</v>
      </c>
      <c r="D108" s="2">
        <v>181868</v>
      </c>
      <c r="E108" s="2">
        <v>871071.1</v>
      </c>
      <c r="F108" s="2">
        <v>340246</v>
      </c>
      <c r="G108" s="2">
        <v>316654.84019999998</v>
      </c>
      <c r="H108" s="2">
        <v>27.21979795</v>
      </c>
      <c r="I108" s="2">
        <v>489.25758052022098</v>
      </c>
      <c r="J108" s="2">
        <v>4.9539616630000003</v>
      </c>
      <c r="K108" s="2">
        <v>15.628658570000001</v>
      </c>
      <c r="L108" s="3">
        <f t="shared" si="7"/>
        <v>408631.56120646594</v>
      </c>
      <c r="M108" s="3">
        <f t="shared" si="8"/>
        <v>345933.84765043494</v>
      </c>
      <c r="N108" s="2">
        <v>5957.3842130000003</v>
      </c>
      <c r="O108" s="2">
        <v>3611.7515170000001</v>
      </c>
      <c r="P108" s="2">
        <v>249.29633670000001</v>
      </c>
      <c r="Q108" s="2">
        <v>246.8605058</v>
      </c>
      <c r="R108" s="2">
        <v>26516.760129999999</v>
      </c>
      <c r="S108" s="2">
        <v>71556.564100000003</v>
      </c>
      <c r="T108" s="2">
        <v>0</v>
      </c>
      <c r="U108" s="2">
        <v>100834.6581</v>
      </c>
      <c r="V108" s="2">
        <v>1.1104177E-2</v>
      </c>
      <c r="W108" s="11">
        <v>16.925059730000001</v>
      </c>
      <c r="X108" s="11">
        <v>20.93677856</v>
      </c>
      <c r="Y108" s="11">
        <v>18.24166859</v>
      </c>
    </row>
    <row r="109" spans="1:25" x14ac:dyDescent="0.25">
      <c r="A109" s="1" t="s">
        <v>253</v>
      </c>
      <c r="B109" s="2">
        <v>217</v>
      </c>
      <c r="C109" s="2">
        <v>98851.101049999997</v>
      </c>
      <c r="D109" s="2">
        <v>115958</v>
      </c>
      <c r="E109" s="2">
        <v>871694.16189999995</v>
      </c>
      <c r="F109" s="2">
        <v>792735</v>
      </c>
      <c r="G109" s="2">
        <v>310079.61499999999</v>
      </c>
      <c r="H109" s="2">
        <v>28.880715009999999</v>
      </c>
      <c r="I109" s="2">
        <v>202.71818332765301</v>
      </c>
      <c r="J109" s="2">
        <v>343.31084909999998</v>
      </c>
      <c r="K109" s="2">
        <v>14.14918952</v>
      </c>
      <c r="L109" s="3">
        <f t="shared" si="7"/>
        <v>431305.39993848</v>
      </c>
      <c r="M109" s="3">
        <f t="shared" si="8"/>
        <v>348871.48821346002</v>
      </c>
      <c r="N109" s="2">
        <v>4870.4784829999999</v>
      </c>
      <c r="O109" s="2">
        <v>1294.8431969999999</v>
      </c>
      <c r="P109" s="2">
        <v>286.26032980000002</v>
      </c>
      <c r="Q109" s="2">
        <v>230.9806998</v>
      </c>
      <c r="R109" s="2">
        <v>50773.626360000002</v>
      </c>
      <c r="S109" s="2">
        <v>19863.62545</v>
      </c>
      <c r="T109" s="2">
        <v>4695.5785690000002</v>
      </c>
      <c r="U109" s="2">
        <v>98195.712539999993</v>
      </c>
      <c r="V109" s="2">
        <v>4.0089080000000003E-3</v>
      </c>
      <c r="W109" s="11">
        <v>22.860664020000002</v>
      </c>
      <c r="X109" s="11">
        <v>31.4691771</v>
      </c>
      <c r="Y109" s="11">
        <v>25.7789252</v>
      </c>
    </row>
    <row r="110" spans="1:25" x14ac:dyDescent="0.25">
      <c r="A110" s="1" t="s">
        <v>208</v>
      </c>
      <c r="B110" s="2">
        <v>190</v>
      </c>
      <c r="C110" s="2">
        <v>16886.562160000001</v>
      </c>
      <c r="D110" s="2">
        <v>41856</v>
      </c>
      <c r="E110" s="2">
        <v>205348.9</v>
      </c>
      <c r="F110" s="2">
        <v>92596</v>
      </c>
      <c r="G110" s="2">
        <v>294607.3407</v>
      </c>
      <c r="H110" s="2">
        <v>28.015387050000001</v>
      </c>
      <c r="I110" s="2">
        <v>123.286562946236</v>
      </c>
      <c r="J110" s="2">
        <v>4.360367675</v>
      </c>
      <c r="K110" s="2">
        <v>13.175483229999999</v>
      </c>
      <c r="L110" s="3">
        <f t="shared" si="7"/>
        <v>388378.24038606999</v>
      </c>
      <c r="M110" s="3">
        <f t="shared" si="8"/>
        <v>323856.49223941501</v>
      </c>
      <c r="N110" s="2">
        <v>3556.3941570000002</v>
      </c>
      <c r="O110" s="2">
        <v>539.37887049999995</v>
      </c>
      <c r="P110" s="2">
        <v>246.8122898</v>
      </c>
      <c r="Q110" s="2">
        <v>216.70862589999999</v>
      </c>
      <c r="R110" s="2">
        <v>84313.107390000005</v>
      </c>
      <c r="S110" s="2">
        <v>5480.5186990000002</v>
      </c>
      <c r="T110" s="2">
        <v>0</v>
      </c>
      <c r="U110" s="2">
        <v>92069.310769999996</v>
      </c>
      <c r="V110" s="2">
        <v>2.9460100000000002E-4</v>
      </c>
      <c r="W110" s="11">
        <v>53.044252739999997</v>
      </c>
      <c r="X110" s="11">
        <v>62.92681537</v>
      </c>
      <c r="Y110" s="11">
        <v>56.323973619999997</v>
      </c>
    </row>
    <row r="111" spans="1:25" x14ac:dyDescent="0.25">
      <c r="A111" s="1" t="s">
        <v>149</v>
      </c>
      <c r="B111" s="2">
        <v>253</v>
      </c>
      <c r="C111" s="2">
        <v>104889.5543</v>
      </c>
      <c r="D111" s="2">
        <v>149231</v>
      </c>
      <c r="E111" s="2">
        <v>1366019.2</v>
      </c>
      <c r="F111" s="2">
        <v>926456</v>
      </c>
      <c r="G111" s="2">
        <v>290462.5097</v>
      </c>
      <c r="H111" s="2">
        <v>26.536885989999998</v>
      </c>
      <c r="I111" s="2">
        <v>151.24144609099599</v>
      </c>
      <c r="J111" s="2">
        <v>4.2359802650000002</v>
      </c>
      <c r="K111" s="2">
        <v>13.01621389</v>
      </c>
      <c r="L111" s="3">
        <f t="shared" si="7"/>
        <v>379447.22126128996</v>
      </c>
      <c r="M111" s="3">
        <f t="shared" si="8"/>
        <v>318330.43833684502</v>
      </c>
      <c r="N111" s="2">
        <v>3749.882415</v>
      </c>
      <c r="O111" s="2">
        <v>759.09409389999996</v>
      </c>
      <c r="P111" s="2">
        <v>237.81676010000001</v>
      </c>
      <c r="Q111" s="2">
        <v>210.12623629999999</v>
      </c>
      <c r="R111" s="2">
        <v>71323.042459999997</v>
      </c>
      <c r="S111" s="2">
        <v>10319.987999999999</v>
      </c>
      <c r="T111" s="2">
        <v>0</v>
      </c>
      <c r="U111" s="2">
        <v>90914.588740000007</v>
      </c>
      <c r="V111" s="2">
        <v>5.5780559999999996E-3</v>
      </c>
      <c r="W111" s="11">
        <v>16.38500359</v>
      </c>
      <c r="X111" s="11">
        <v>20.23111918</v>
      </c>
      <c r="Y111" s="11">
        <v>17.62636483</v>
      </c>
    </row>
    <row r="112" spans="1:25" x14ac:dyDescent="0.25">
      <c r="A112" s="1" t="s">
        <v>239</v>
      </c>
      <c r="B112" s="2">
        <v>166</v>
      </c>
      <c r="C112" s="2">
        <v>23856.178169999999</v>
      </c>
      <c r="D112" s="2">
        <v>41154</v>
      </c>
      <c r="E112" s="2">
        <v>374649.59999999998</v>
      </c>
      <c r="F112" s="2">
        <v>260307</v>
      </c>
      <c r="G112" s="2">
        <v>287345.55489199999</v>
      </c>
      <c r="H112" s="2">
        <v>25.015663066999998</v>
      </c>
      <c r="I112" s="2">
        <f>1.70145817020696+93.4752749227852</f>
        <v>95.176733092992166</v>
      </c>
      <c r="J112" s="2">
        <v>4.1392681810000003</v>
      </c>
      <c r="K112" s="2">
        <v>12.690000379000001</v>
      </c>
      <c r="L112" s="3">
        <f t="shared" si="7"/>
        <v>371361.114124963</v>
      </c>
      <c r="M112" s="3">
        <f t="shared" si="8"/>
        <v>313744.75346976699</v>
      </c>
      <c r="N112" s="2">
        <v>3972.14647479</v>
      </c>
      <c r="O112" s="2">
        <v>331.40292051</v>
      </c>
      <c r="P112" s="2">
        <v>234.869246094</v>
      </c>
      <c r="Q112" s="2">
        <v>206.346418793</v>
      </c>
      <c r="R112" s="2">
        <v>86742.694929999998</v>
      </c>
      <c r="S112" s="2">
        <v>1563.1874350000001</v>
      </c>
      <c r="T112" s="2">
        <v>0</v>
      </c>
      <c r="U112" s="2">
        <v>89679.461087000003</v>
      </c>
      <c r="V112" s="2">
        <v>9.1825999999999995E-4</v>
      </c>
      <c r="W112" s="11">
        <v>66.477291699999995</v>
      </c>
      <c r="X112" s="11">
        <v>80.969809560000002</v>
      </c>
      <c r="Y112" s="11">
        <v>71.184128389999998</v>
      </c>
    </row>
    <row r="113" spans="1:25" x14ac:dyDescent="0.25">
      <c r="A113" s="1" t="s">
        <v>184</v>
      </c>
      <c r="B113" s="2">
        <v>65</v>
      </c>
      <c r="C113" s="2">
        <v>1135501</v>
      </c>
      <c r="D113" s="2">
        <v>602755</v>
      </c>
      <c r="E113" s="2">
        <v>819133.8</v>
      </c>
      <c r="F113" s="2">
        <v>200591</v>
      </c>
      <c r="G113" s="2">
        <v>281829.12180000002</v>
      </c>
      <c r="H113" s="2">
        <v>23.16611941</v>
      </c>
      <c r="I113" s="2">
        <v>510.27620094344701</v>
      </c>
      <c r="J113" s="2">
        <v>4.8113531509999996</v>
      </c>
      <c r="K113" s="2">
        <v>14.12251191</v>
      </c>
      <c r="L113" s="3">
        <f t="shared" si="7"/>
        <v>360388.52728086204</v>
      </c>
      <c r="M113" s="3">
        <f t="shared" si="8"/>
        <v>307007.42164695502</v>
      </c>
      <c r="N113" s="2">
        <v>6787.2868159999998</v>
      </c>
      <c r="O113" s="2">
        <v>3730.4218780000001</v>
      </c>
      <c r="P113" s="2">
        <v>232.27285140000001</v>
      </c>
      <c r="Q113" s="2">
        <v>240.0537396</v>
      </c>
      <c r="R113" s="2">
        <v>14598.866110000001</v>
      </c>
      <c r="S113" s="2">
        <v>75044.418879999997</v>
      </c>
      <c r="T113" s="2">
        <v>0</v>
      </c>
      <c r="U113" s="2">
        <v>90063.559980000005</v>
      </c>
      <c r="V113" s="2">
        <v>6.4642758999999994E-2</v>
      </c>
      <c r="W113" s="11">
        <v>3.395810972</v>
      </c>
      <c r="X113" s="11">
        <v>4.2465459289999998</v>
      </c>
      <c r="Y113" s="11">
        <v>3.6727046890000001</v>
      </c>
    </row>
    <row r="114" spans="1:25" x14ac:dyDescent="0.25">
      <c r="A114" s="1" t="s">
        <v>102</v>
      </c>
      <c r="B114" s="2">
        <v>59</v>
      </c>
      <c r="C114" s="2">
        <v>170713.23449999999</v>
      </c>
      <c r="D114" s="2">
        <v>141961</v>
      </c>
      <c r="E114" s="2">
        <v>1621094.5</v>
      </c>
      <c r="F114" s="2">
        <v>492196</v>
      </c>
      <c r="G114" s="2">
        <v>278163.99770000001</v>
      </c>
      <c r="H114" s="2">
        <v>23.406783860000001</v>
      </c>
      <c r="I114" s="2">
        <v>171.46098791490701</v>
      </c>
      <c r="J114" s="2">
        <v>3.9615867069999999</v>
      </c>
      <c r="K114" s="2">
        <v>12.508633489999999</v>
      </c>
      <c r="L114" s="3">
        <f t="shared" si="7"/>
        <v>356965.93537351402</v>
      </c>
      <c r="M114" s="3">
        <f t="shared" si="8"/>
        <v>303056.71562169498</v>
      </c>
      <c r="N114" s="2">
        <v>3201.0741469999998</v>
      </c>
      <c r="O114" s="2">
        <v>1014.022235</v>
      </c>
      <c r="P114" s="2">
        <v>223.54050459999999</v>
      </c>
      <c r="Q114" s="2">
        <v>198.07933539999999</v>
      </c>
      <c r="R114" s="2">
        <v>70514.827269999994</v>
      </c>
      <c r="S114" s="2">
        <v>16654.401279999998</v>
      </c>
      <c r="T114" s="2">
        <v>0</v>
      </c>
      <c r="U114" s="2">
        <v>87242.730679999993</v>
      </c>
      <c r="V114" s="2">
        <v>6.6944459999999997E-3</v>
      </c>
      <c r="W114" s="11">
        <v>29.289193690000001</v>
      </c>
      <c r="X114" s="11">
        <v>36.890664979999997</v>
      </c>
      <c r="Y114" s="11">
        <v>31.71615332</v>
      </c>
    </row>
    <row r="115" spans="1:25" x14ac:dyDescent="0.25">
      <c r="A115" s="1" t="s">
        <v>115</v>
      </c>
      <c r="B115" s="2">
        <v>215</v>
      </c>
      <c r="C115" s="2">
        <v>36022.066149999999</v>
      </c>
      <c r="D115" s="2">
        <v>57647</v>
      </c>
      <c r="E115" s="2">
        <v>96743.8</v>
      </c>
      <c r="F115" s="2">
        <v>133517</v>
      </c>
      <c r="G115" s="2">
        <v>276290.7623</v>
      </c>
      <c r="H115" s="2">
        <v>28.308292290000001</v>
      </c>
      <c r="I115" s="2">
        <v>178.84006862016801</v>
      </c>
      <c r="J115" s="2">
        <v>3.956869728</v>
      </c>
      <c r="K115" s="2">
        <v>12.599545579999999</v>
      </c>
      <c r="L115" s="3">
        <f t="shared" si="7"/>
        <v>370803.46092103602</v>
      </c>
      <c r="M115" s="3">
        <f t="shared" si="8"/>
        <v>305621.81168703997</v>
      </c>
      <c r="N115" s="2">
        <v>3398.1658170000001</v>
      </c>
      <c r="O115" s="2">
        <v>1102.749544</v>
      </c>
      <c r="P115" s="2">
        <v>227.51053020000001</v>
      </c>
      <c r="Q115" s="2">
        <v>197.78694089999999</v>
      </c>
      <c r="R115" s="2">
        <v>66397.575490000003</v>
      </c>
      <c r="S115" s="2">
        <v>18073.452440000001</v>
      </c>
      <c r="T115" s="2">
        <v>0</v>
      </c>
      <c r="U115" s="2">
        <v>86714.191900000005</v>
      </c>
      <c r="V115" s="2">
        <v>1.7788299999999999E-4</v>
      </c>
      <c r="W115" s="11">
        <v>25.86218053</v>
      </c>
      <c r="X115" s="11">
        <v>41.052861380000003</v>
      </c>
      <c r="Y115" s="11">
        <v>30.43153672</v>
      </c>
    </row>
    <row r="116" spans="1:25" x14ac:dyDescent="0.25">
      <c r="A116" s="1" t="s">
        <v>141</v>
      </c>
      <c r="B116" s="2">
        <v>204</v>
      </c>
      <c r="C116" s="2">
        <v>164312.4909</v>
      </c>
      <c r="D116" s="2">
        <v>137158</v>
      </c>
      <c r="E116" s="2">
        <v>378983.92930000002</v>
      </c>
      <c r="F116" s="2">
        <v>686864</v>
      </c>
      <c r="G116" s="2">
        <v>272071.32640000002</v>
      </c>
      <c r="H116" s="2">
        <v>30.815017350000002</v>
      </c>
      <c r="I116" s="2">
        <v>220.13797555301099</v>
      </c>
      <c r="J116" s="2">
        <v>3.3727470130000001</v>
      </c>
      <c r="K116" s="2">
        <v>12.91357024</v>
      </c>
      <c r="L116" s="3">
        <f t="shared" si="7"/>
        <v>374654.24150429602</v>
      </c>
      <c r="M116" s="3">
        <f t="shared" si="8"/>
        <v>303737.40462184499</v>
      </c>
      <c r="N116" s="2">
        <v>3928.3888910000001</v>
      </c>
      <c r="O116" s="2">
        <v>1890.1850030000001</v>
      </c>
      <c r="P116" s="2">
        <v>196.4829211</v>
      </c>
      <c r="Q116" s="2">
        <v>167.63468069999999</v>
      </c>
      <c r="R116" s="2">
        <v>48492.642800000001</v>
      </c>
      <c r="S116" s="2">
        <v>35443.698609999999</v>
      </c>
      <c r="T116" s="2">
        <v>0</v>
      </c>
      <c r="U116" s="2">
        <v>85887.513179999994</v>
      </c>
      <c r="V116" s="2">
        <v>1.9076410000000001E-3</v>
      </c>
      <c r="W116" s="11">
        <v>16.33796581</v>
      </c>
      <c r="X116" s="11">
        <v>23.22000246</v>
      </c>
      <c r="Y116" s="11">
        <v>18.454796080000001</v>
      </c>
    </row>
    <row r="117" spans="1:25" x14ac:dyDescent="0.25">
      <c r="A117" s="1" t="s">
        <v>169</v>
      </c>
      <c r="B117" s="2">
        <v>115</v>
      </c>
      <c r="C117" s="2">
        <v>219113.35819999999</v>
      </c>
      <c r="D117" s="2">
        <v>171034</v>
      </c>
      <c r="E117" s="2">
        <v>2120129.9</v>
      </c>
      <c r="F117" s="2">
        <v>603615</v>
      </c>
      <c r="G117" s="2">
        <v>265808.4669</v>
      </c>
      <c r="H117" s="2">
        <v>27.661657139999999</v>
      </c>
      <c r="I117" s="2">
        <v>314.90228565925997</v>
      </c>
      <c r="J117" s="2">
        <v>3.8651447220000001</v>
      </c>
      <c r="K117" s="2">
        <v>12.64784043</v>
      </c>
      <c r="L117" s="3">
        <f t="shared" si="7"/>
        <v>358259.28605225397</v>
      </c>
      <c r="M117" s="3">
        <f t="shared" si="8"/>
        <v>294569.64339219005</v>
      </c>
      <c r="N117" s="2">
        <v>4751.654055</v>
      </c>
      <c r="O117" s="2">
        <v>2286.3693709999998</v>
      </c>
      <c r="P117" s="2">
        <v>213.06276299999999</v>
      </c>
      <c r="Q117" s="2">
        <v>192.93411850000001</v>
      </c>
      <c r="R117" s="2">
        <v>38678.085050000002</v>
      </c>
      <c r="S117" s="2">
        <v>44252.093529999998</v>
      </c>
      <c r="T117" s="2">
        <v>0</v>
      </c>
      <c r="U117" s="2">
        <v>84182.420509999996</v>
      </c>
      <c r="V117" s="2">
        <v>5.1576599999999997E-3</v>
      </c>
      <c r="W117" s="11">
        <v>27.105083350000001</v>
      </c>
      <c r="X117" s="11">
        <v>37.30337299</v>
      </c>
      <c r="Y117" s="11">
        <v>30.266384380000002</v>
      </c>
    </row>
    <row r="118" spans="1:25" x14ac:dyDescent="0.25">
      <c r="A118" s="1" t="s">
        <v>137</v>
      </c>
      <c r="B118" s="2">
        <v>113</v>
      </c>
      <c r="C118" s="2">
        <v>211668.45379999999</v>
      </c>
      <c r="D118" s="2">
        <v>203058</v>
      </c>
      <c r="E118" s="2">
        <v>918568</v>
      </c>
      <c r="F118" s="2">
        <v>408188</v>
      </c>
      <c r="G118" s="2">
        <v>262923.8028</v>
      </c>
      <c r="H118" s="2">
        <v>36.358749349999997</v>
      </c>
      <c r="I118" s="2">
        <v>401.97859891602701</v>
      </c>
      <c r="J118" s="2">
        <v>3.8685871660000002</v>
      </c>
      <c r="K118" s="2">
        <v>13.001383049999999</v>
      </c>
      <c r="L118" s="3">
        <f t="shared" si="7"/>
        <v>383307.738697402</v>
      </c>
      <c r="M118" s="3">
        <f t="shared" si="8"/>
        <v>299617.80404305004</v>
      </c>
      <c r="N118" s="2">
        <v>4556.2718590000004</v>
      </c>
      <c r="O118" s="2">
        <v>3059.988621</v>
      </c>
      <c r="P118" s="2">
        <v>211.0146403</v>
      </c>
      <c r="Q118" s="2">
        <v>191.97233560000001</v>
      </c>
      <c r="R118" s="2">
        <v>21959.890439999999</v>
      </c>
      <c r="S118" s="2">
        <v>60759.670810000003</v>
      </c>
      <c r="T118" s="2">
        <v>0</v>
      </c>
      <c r="U118" s="2">
        <v>83762.911909999995</v>
      </c>
      <c r="V118" s="2">
        <v>9.0413730000000001E-3</v>
      </c>
      <c r="W118" s="11">
        <v>17.621403919999999</v>
      </c>
      <c r="X118" s="11">
        <v>26.468633650000001</v>
      </c>
      <c r="Y118" s="11">
        <v>20.30498227</v>
      </c>
    </row>
    <row r="119" spans="1:25" x14ac:dyDescent="0.25">
      <c r="A119" s="1" t="s">
        <v>188</v>
      </c>
      <c r="B119" s="2">
        <v>51</v>
      </c>
      <c r="C119" s="2">
        <v>801323.10849999997</v>
      </c>
      <c r="D119" s="2">
        <v>446359</v>
      </c>
      <c r="E119" s="2">
        <v>487390.7</v>
      </c>
      <c r="F119" s="2">
        <v>148162</v>
      </c>
      <c r="G119" s="2">
        <v>251562.33100000001</v>
      </c>
      <c r="H119" s="2">
        <v>21.021167689999999</v>
      </c>
      <c r="I119" s="2">
        <v>435.01905356249802</v>
      </c>
      <c r="J119" s="2">
        <v>4.0241513510000004</v>
      </c>
      <c r="K119" s="2">
        <v>12.60322841</v>
      </c>
      <c r="L119" s="3">
        <f t="shared" si="7"/>
        <v>322762.13951576198</v>
      </c>
      <c r="M119" s="3">
        <f t="shared" si="8"/>
        <v>274337.74777095503</v>
      </c>
      <c r="N119" s="2">
        <v>5322.0639090000004</v>
      </c>
      <c r="O119" s="2">
        <v>3274.5652</v>
      </c>
      <c r="P119" s="2">
        <v>197.9175936</v>
      </c>
      <c r="Q119" s="2">
        <v>201.04019700000001</v>
      </c>
      <c r="R119" s="2">
        <v>13540.997799999999</v>
      </c>
      <c r="S119" s="2">
        <v>65255.114529999999</v>
      </c>
      <c r="T119" s="2">
        <v>0</v>
      </c>
      <c r="U119" s="2">
        <v>80357.200060000003</v>
      </c>
      <c r="V119" s="2">
        <v>3.5039648999999999E-2</v>
      </c>
      <c r="W119" s="11">
        <v>4.6654013499999998</v>
      </c>
      <c r="X119" s="11">
        <v>5.7750243030000004</v>
      </c>
      <c r="Y119" s="11">
        <v>5.0297734549999999</v>
      </c>
    </row>
    <row r="120" spans="1:25" x14ac:dyDescent="0.25">
      <c r="A120" s="1" t="s">
        <v>67</v>
      </c>
      <c r="B120" s="2">
        <v>288</v>
      </c>
      <c r="C120" s="2">
        <v>271252.65620000003</v>
      </c>
      <c r="D120" s="2">
        <v>228067</v>
      </c>
      <c r="E120" s="2">
        <v>612401</v>
      </c>
      <c r="F120" s="2">
        <v>436885</v>
      </c>
      <c r="G120" s="2">
        <v>235955.41039999999</v>
      </c>
      <c r="H120" s="2">
        <v>21.284007970000001</v>
      </c>
      <c r="I120" s="2">
        <v>185.26105949607799</v>
      </c>
      <c r="J120" s="2">
        <v>3.4981069140000001</v>
      </c>
      <c r="K120" s="2">
        <v>10.98456666</v>
      </c>
      <c r="L120" s="3">
        <f t="shared" si="7"/>
        <v>307490.63936654798</v>
      </c>
      <c r="M120" s="3">
        <f t="shared" si="8"/>
        <v>258471.87111052999</v>
      </c>
      <c r="N120" s="2">
        <v>3278.341551</v>
      </c>
      <c r="O120" s="2">
        <v>1265.3547840000001</v>
      </c>
      <c r="P120" s="2">
        <v>178.33536810000001</v>
      </c>
      <c r="Q120" s="2">
        <v>165.4049479</v>
      </c>
      <c r="R120" s="2">
        <v>43601.752079999998</v>
      </c>
      <c r="S120" s="2">
        <v>20507.994859999999</v>
      </c>
      <c r="T120" s="2">
        <v>0</v>
      </c>
      <c r="U120" s="2">
        <v>74255.805290000004</v>
      </c>
      <c r="V120" s="2">
        <v>7.5651119999999997E-3</v>
      </c>
      <c r="W120" s="11">
        <v>12.94130601</v>
      </c>
      <c r="X120" s="11">
        <v>16.132475960000001</v>
      </c>
      <c r="Y120" s="11">
        <v>13.971639100000001</v>
      </c>
    </row>
    <row r="121" spans="1:25" x14ac:dyDescent="0.25">
      <c r="A121" s="1" t="s">
        <v>150</v>
      </c>
      <c r="B121" s="2">
        <v>73</v>
      </c>
      <c r="C121" s="2">
        <v>136461</v>
      </c>
      <c r="D121" s="2">
        <v>184080</v>
      </c>
      <c r="E121" s="2">
        <v>1004318.2</v>
      </c>
      <c r="F121" s="2">
        <v>233220</v>
      </c>
      <c r="G121" s="2">
        <v>215412.06520000001</v>
      </c>
      <c r="H121" s="2">
        <v>24.223567979999999</v>
      </c>
      <c r="I121" s="2">
        <v>372.64979303122198</v>
      </c>
      <c r="J121" s="2">
        <v>3.3237368649999999</v>
      </c>
      <c r="K121" s="2">
        <v>10.76925857</v>
      </c>
      <c r="L121" s="3">
        <f t="shared" si="7"/>
        <v>296279.10751700995</v>
      </c>
      <c r="M121" s="3">
        <f t="shared" si="8"/>
        <v>240505.608857485</v>
      </c>
      <c r="N121" s="2">
        <v>4230.6927900000001</v>
      </c>
      <c r="O121" s="2">
        <v>2819.8193529999999</v>
      </c>
      <c r="P121" s="2">
        <v>175.4530058</v>
      </c>
      <c r="Q121" s="2">
        <v>165.0047922</v>
      </c>
      <c r="R121" s="2">
        <v>11303.594429999999</v>
      </c>
      <c r="S121" s="2">
        <v>56425.316930000001</v>
      </c>
      <c r="T121" s="2">
        <v>0</v>
      </c>
      <c r="U121" s="2">
        <v>68820.007299999997</v>
      </c>
      <c r="V121" s="2">
        <v>5.8040110000000004E-3</v>
      </c>
      <c r="W121" s="11">
        <v>28.126350890000001</v>
      </c>
      <c r="X121" s="11">
        <v>38.587371449999999</v>
      </c>
      <c r="Y121" s="11">
        <v>31.375516359999999</v>
      </c>
    </row>
    <row r="122" spans="1:25" x14ac:dyDescent="0.25">
      <c r="A122" s="1" t="s">
        <v>105</v>
      </c>
      <c r="B122" s="2">
        <v>134</v>
      </c>
      <c r="C122" s="2">
        <v>14509.117</v>
      </c>
      <c r="D122" s="2">
        <v>37941</v>
      </c>
      <c r="E122" s="2">
        <v>151101.1</v>
      </c>
      <c r="F122" s="2">
        <v>72074</v>
      </c>
      <c r="G122" s="2">
        <v>213576.89120000001</v>
      </c>
      <c r="H122" s="2">
        <v>19.582399760000001</v>
      </c>
      <c r="I122" s="2">
        <v>90.467837663155194</v>
      </c>
      <c r="J122" s="2">
        <v>2.948249772</v>
      </c>
      <c r="K122" s="2">
        <v>9.4654063849999996</v>
      </c>
      <c r="L122" s="3">
        <f t="shared" si="7"/>
        <v>279188.34686084907</v>
      </c>
      <c r="M122" s="3">
        <f t="shared" si="8"/>
        <v>234095.44833103</v>
      </c>
      <c r="N122" s="2">
        <v>2584.4119740000001</v>
      </c>
      <c r="O122" s="2">
        <v>417.56544050000002</v>
      </c>
      <c r="P122" s="2">
        <v>171.90348520000001</v>
      </c>
      <c r="Q122" s="2">
        <v>146.9914789</v>
      </c>
      <c r="R122" s="2">
        <v>60693.442479999998</v>
      </c>
      <c r="S122" s="2">
        <v>4744.2980790000001</v>
      </c>
      <c r="T122" s="2">
        <v>0</v>
      </c>
      <c r="U122" s="2">
        <v>66762.484509999995</v>
      </c>
      <c r="V122" s="2">
        <v>5.8591100000000005E-4</v>
      </c>
      <c r="W122" s="11">
        <v>33.552359760000002</v>
      </c>
      <c r="X122" s="11">
        <v>50.136414270000003</v>
      </c>
      <c r="Y122" s="11">
        <v>38.564109180000003</v>
      </c>
    </row>
    <row r="123" spans="1:25" x14ac:dyDescent="0.25">
      <c r="A123" s="1" t="s">
        <v>42</v>
      </c>
      <c r="B123" s="2">
        <v>138</v>
      </c>
      <c r="C123" s="2">
        <v>41887.57213</v>
      </c>
      <c r="D123" s="2">
        <v>44167</v>
      </c>
      <c r="E123" s="2">
        <v>175726.3</v>
      </c>
      <c r="F123" s="2">
        <v>190439</v>
      </c>
      <c r="G123" s="2">
        <v>209633.54029999999</v>
      </c>
      <c r="H123" s="2">
        <v>19.266449640000001</v>
      </c>
      <c r="I123" s="2">
        <v>71.721247261374003</v>
      </c>
      <c r="J123" s="2">
        <v>2.8699375640000002</v>
      </c>
      <c r="K123" s="2">
        <v>9.3229352189999997</v>
      </c>
      <c r="L123" s="3">
        <f t="shared" si="7"/>
        <v>274187.14293089893</v>
      </c>
      <c r="M123" s="3">
        <f t="shared" si="8"/>
        <v>229823.328110362</v>
      </c>
      <c r="N123" s="2">
        <v>2432.3305789999999</v>
      </c>
      <c r="O123" s="2">
        <v>335.69412290000002</v>
      </c>
      <c r="P123" s="2">
        <v>165.3586038</v>
      </c>
      <c r="Q123" s="2">
        <v>142.79222999999999</v>
      </c>
      <c r="R123" s="2">
        <v>60862.940179999998</v>
      </c>
      <c r="S123" s="2">
        <v>3186.081666</v>
      </c>
      <c r="T123" s="2">
        <v>0</v>
      </c>
      <c r="U123" s="2">
        <v>65484.002339999999</v>
      </c>
      <c r="V123" s="2">
        <v>1.34027E-4</v>
      </c>
      <c r="W123" s="11">
        <v>40.551687620000003</v>
      </c>
      <c r="X123" s="11">
        <v>53.468711489999997</v>
      </c>
      <c r="Y123" s="11">
        <v>44.57544824</v>
      </c>
    </row>
    <row r="124" spans="1:25" x14ac:dyDescent="0.25">
      <c r="A124" s="1" t="s">
        <v>176</v>
      </c>
      <c r="B124" s="2">
        <v>95</v>
      </c>
      <c r="C124" s="2">
        <v>159447</v>
      </c>
      <c r="D124" s="2">
        <v>128798</v>
      </c>
      <c r="E124" s="2">
        <v>345435.5</v>
      </c>
      <c r="F124" s="2">
        <v>143153</v>
      </c>
      <c r="G124" s="2">
        <v>206867.56099999999</v>
      </c>
      <c r="H124" s="2">
        <v>21.219738920000001</v>
      </c>
      <c r="I124" s="2">
        <v>241.43990052903101</v>
      </c>
      <c r="J124" s="2">
        <v>3.1839254979999998</v>
      </c>
      <c r="K124" s="2">
        <v>9.9293140310000005</v>
      </c>
      <c r="L124" s="3">
        <f t="shared" si="7"/>
        <v>277869.53993481497</v>
      </c>
      <c r="M124" s="3">
        <f t="shared" si="8"/>
        <v>229003.85974668799</v>
      </c>
      <c r="N124" s="2">
        <v>3428.8243859999998</v>
      </c>
      <c r="O124" s="2">
        <v>1697.1615400000001</v>
      </c>
      <c r="P124" s="2">
        <v>169.2899281</v>
      </c>
      <c r="Q124" s="2">
        <v>159.18660990000001</v>
      </c>
      <c r="R124" s="2">
        <v>32211.92571</v>
      </c>
      <c r="S124" s="2">
        <v>32593.6577</v>
      </c>
      <c r="T124" s="2">
        <v>0</v>
      </c>
      <c r="U124" s="2">
        <v>65464.602129999999</v>
      </c>
      <c r="V124" s="2">
        <v>3.7445080000000001E-3</v>
      </c>
      <c r="W124" s="11">
        <v>16.80069495</v>
      </c>
      <c r="X124" s="11">
        <v>21.256206710000001</v>
      </c>
      <c r="Y124" s="11">
        <v>18.243437969999999</v>
      </c>
    </row>
    <row r="125" spans="1:25" x14ac:dyDescent="0.25">
      <c r="A125" s="1" t="s">
        <v>175</v>
      </c>
      <c r="B125" s="2">
        <v>138</v>
      </c>
      <c r="C125" s="2">
        <v>28989</v>
      </c>
      <c r="D125" s="2">
        <v>36546</v>
      </c>
      <c r="E125" s="2">
        <v>33866</v>
      </c>
      <c r="F125" s="2">
        <v>57916</v>
      </c>
      <c r="G125" s="2">
        <v>204360.4</v>
      </c>
      <c r="H125" s="2">
        <v>19.043570620000001</v>
      </c>
      <c r="I125" s="2">
        <v>63.100530283673201</v>
      </c>
      <c r="J125" s="2">
        <v>3.0906071700000002</v>
      </c>
      <c r="K125" s="2">
        <v>9.0565779499999994</v>
      </c>
      <c r="L125" s="3">
        <f t="shared" si="7"/>
        <v>268139.70072779001</v>
      </c>
      <c r="M125" s="3">
        <f t="shared" si="8"/>
        <v>224275.73896635001</v>
      </c>
      <c r="N125" s="2">
        <v>2347.283105</v>
      </c>
      <c r="O125" s="2">
        <v>178.0537745</v>
      </c>
      <c r="P125" s="2">
        <v>174.1102238</v>
      </c>
      <c r="Q125" s="2">
        <v>154.36543879999999</v>
      </c>
      <c r="R125" s="2">
        <v>63360.045380000003</v>
      </c>
      <c r="S125" s="2">
        <v>0</v>
      </c>
      <c r="T125" s="2">
        <v>0</v>
      </c>
      <c r="U125" s="2">
        <v>63744.352809999997</v>
      </c>
      <c r="V125" s="2">
        <v>9.3018900000000005E-5</v>
      </c>
      <c r="W125" s="11">
        <v>184.47089360000001</v>
      </c>
      <c r="X125" s="11">
        <v>243.16427899999999</v>
      </c>
      <c r="Y125" s="11">
        <v>202.72271069999999</v>
      </c>
    </row>
    <row r="126" spans="1:25" x14ac:dyDescent="0.25">
      <c r="A126" s="1" t="s">
        <v>233</v>
      </c>
      <c r="B126" s="2">
        <v>332</v>
      </c>
      <c r="C126" s="2">
        <v>227015.06090000001</v>
      </c>
      <c r="D126" s="2">
        <v>157907</v>
      </c>
      <c r="E126" s="2">
        <v>628898.19999999995</v>
      </c>
      <c r="F126" s="2">
        <v>377300</v>
      </c>
      <c r="G126" s="2">
        <v>184774.06640000001</v>
      </c>
      <c r="H126" s="2">
        <v>20.165879350000001</v>
      </c>
      <c r="I126" s="2">
        <v>180.53616359204699</v>
      </c>
      <c r="J126" s="2">
        <v>2.4199062709999999</v>
      </c>
      <c r="K126" s="2">
        <v>8.7677209620000003</v>
      </c>
      <c r="L126" s="3">
        <f t="shared" si="7"/>
        <v>252012.98492952998</v>
      </c>
      <c r="M126" s="3">
        <f t="shared" si="8"/>
        <v>205596.636318451</v>
      </c>
      <c r="N126" s="2">
        <v>2815.920212</v>
      </c>
      <c r="O126" s="2">
        <v>1440.0991160000001</v>
      </c>
      <c r="P126" s="2">
        <v>128.65222800000001</v>
      </c>
      <c r="Q126" s="2">
        <v>110.275401</v>
      </c>
      <c r="R126" s="2">
        <v>26175.06911</v>
      </c>
      <c r="S126" s="2">
        <v>25269.008409999999</v>
      </c>
      <c r="T126" s="2">
        <v>0</v>
      </c>
      <c r="U126" s="2">
        <v>58427.040300000001</v>
      </c>
      <c r="V126" s="2">
        <v>2.6828070000000002E-3</v>
      </c>
      <c r="W126" s="11">
        <v>20.483229949999998</v>
      </c>
      <c r="X126" s="11">
        <v>29.144318949999999</v>
      </c>
      <c r="Y126" s="11">
        <v>23.13995997</v>
      </c>
    </row>
    <row r="127" spans="1:25" x14ac:dyDescent="0.25">
      <c r="A127" s="1" t="s">
        <v>187</v>
      </c>
      <c r="B127" s="2">
        <v>85</v>
      </c>
      <c r="C127" s="2">
        <v>23278.45738</v>
      </c>
      <c r="D127" s="2">
        <v>55399</v>
      </c>
      <c r="E127" s="2">
        <v>468701.7</v>
      </c>
      <c r="F127" s="2">
        <v>244327</v>
      </c>
      <c r="G127" s="2">
        <v>171825.15090000001</v>
      </c>
      <c r="H127" s="2">
        <v>16.049464960000002</v>
      </c>
      <c r="I127" s="2">
        <v>89.705488718594793</v>
      </c>
      <c r="J127" s="2">
        <v>2.4779992580000001</v>
      </c>
      <c r="K127" s="2">
        <v>7.7097957560000001</v>
      </c>
      <c r="L127" s="3">
        <f t="shared" si="7"/>
        <v>225589.98569206</v>
      </c>
      <c r="M127" s="3">
        <f t="shared" si="8"/>
        <v>188629.13848073798</v>
      </c>
      <c r="N127" s="2">
        <v>2707.1178570000002</v>
      </c>
      <c r="O127" s="2">
        <v>469.07815490000002</v>
      </c>
      <c r="P127" s="2">
        <v>138.5600523</v>
      </c>
      <c r="Q127" s="2">
        <v>123.53683940000001</v>
      </c>
      <c r="R127" s="2">
        <v>39687.469539999998</v>
      </c>
      <c r="S127" s="2">
        <v>5353.7354219999997</v>
      </c>
      <c r="T127" s="2">
        <v>0</v>
      </c>
      <c r="U127" s="2">
        <v>53793.642160000003</v>
      </c>
      <c r="V127" s="2">
        <v>1.1455700000000001E-3</v>
      </c>
      <c r="W127" s="11">
        <v>70.171462880000007</v>
      </c>
      <c r="X127" s="11">
        <v>91.09187326</v>
      </c>
      <c r="Y127" s="11">
        <v>76.756430069999993</v>
      </c>
    </row>
    <row r="128" spans="1:25" x14ac:dyDescent="0.25">
      <c r="A128" s="1" t="s">
        <v>123</v>
      </c>
      <c r="B128" s="2">
        <v>136</v>
      </c>
      <c r="C128" s="2">
        <v>40647.710400000004</v>
      </c>
      <c r="D128" s="2">
        <v>36281</v>
      </c>
      <c r="E128" s="2">
        <v>134602.9</v>
      </c>
      <c r="F128" s="2">
        <v>127446</v>
      </c>
      <c r="G128" s="2">
        <v>170622.91260000001</v>
      </c>
      <c r="H128" s="2">
        <v>15.009042689999999</v>
      </c>
      <c r="I128" s="2">
        <v>56.3894228169057</v>
      </c>
      <c r="J128" s="2">
        <v>2.3452268420000002</v>
      </c>
      <c r="K128" s="2">
        <v>7.5531570109999997</v>
      </c>
      <c r="L128" s="3">
        <f t="shared" si="7"/>
        <v>221003.567916803</v>
      </c>
      <c r="M128" s="3">
        <f t="shared" si="8"/>
        <v>186440.52248132802</v>
      </c>
      <c r="N128" s="2">
        <v>1905.69354</v>
      </c>
      <c r="O128" s="2">
        <v>241.07588820000001</v>
      </c>
      <c r="P128" s="2">
        <v>134.8055918</v>
      </c>
      <c r="Q128" s="2">
        <v>117.20057610000001</v>
      </c>
      <c r="R128" s="2">
        <v>51068.539940000002</v>
      </c>
      <c r="S128" s="2">
        <v>2015.367612</v>
      </c>
      <c r="T128" s="2">
        <v>0</v>
      </c>
      <c r="U128" s="2">
        <v>53278.194669999997</v>
      </c>
      <c r="V128" s="2">
        <v>1.91454E-4</v>
      </c>
      <c r="W128" s="11">
        <v>24.169638200000001</v>
      </c>
      <c r="X128" s="11">
        <v>31.185846730000002</v>
      </c>
      <c r="Y128" s="11">
        <v>26.377301429999999</v>
      </c>
    </row>
    <row r="129" spans="1:25" x14ac:dyDescent="0.25">
      <c r="A129" s="1" t="s">
        <v>210</v>
      </c>
      <c r="B129" s="2">
        <v>74</v>
      </c>
      <c r="C129" s="2">
        <v>213674.36170000001</v>
      </c>
      <c r="D129" s="2">
        <v>142115</v>
      </c>
      <c r="E129" s="2">
        <v>320125.83909999998</v>
      </c>
      <c r="F129" s="2">
        <v>92920</v>
      </c>
      <c r="G129" s="2">
        <v>158441.78279999999</v>
      </c>
      <c r="H129" s="2">
        <v>16.357730199999999</v>
      </c>
      <c r="I129" s="2">
        <v>155.021327253414</v>
      </c>
      <c r="J129" s="2">
        <v>2.176854289</v>
      </c>
      <c r="K129" s="2">
        <v>7.4297404550000001</v>
      </c>
      <c r="L129" s="3">
        <f t="shared" si="7"/>
        <v>213090.44794030298</v>
      </c>
      <c r="M129" s="3">
        <f t="shared" si="8"/>
        <v>175432.22399281498</v>
      </c>
      <c r="N129" s="2">
        <v>1980.2705390000001</v>
      </c>
      <c r="O129" s="2">
        <v>1120.3124519999999</v>
      </c>
      <c r="P129" s="2">
        <v>122.6778032</v>
      </c>
      <c r="Q129" s="2">
        <v>108.4287496</v>
      </c>
      <c r="R129" s="2">
        <v>28335.73805</v>
      </c>
      <c r="S129" s="2">
        <v>21115.970259999998</v>
      </c>
      <c r="T129" s="2">
        <v>0</v>
      </c>
      <c r="U129" s="2">
        <v>50029.142500000002</v>
      </c>
      <c r="V129" s="2">
        <v>8.7990039999999992E-3</v>
      </c>
      <c r="W129" s="11">
        <v>9.8783430429999992</v>
      </c>
      <c r="X129" s="11">
        <v>13.398747719999999</v>
      </c>
      <c r="Y129" s="11">
        <v>10.97176425</v>
      </c>
    </row>
    <row r="130" spans="1:25" x14ac:dyDescent="0.25">
      <c r="A130" s="1" t="s">
        <v>162</v>
      </c>
      <c r="B130" s="2">
        <v>110</v>
      </c>
      <c r="C130" s="2">
        <v>91615.395900000003</v>
      </c>
      <c r="D130" s="2">
        <v>70408</v>
      </c>
      <c r="E130" s="2">
        <v>194448.3</v>
      </c>
      <c r="F130" s="2">
        <v>133868</v>
      </c>
      <c r="G130" s="2">
        <v>152370.182172</v>
      </c>
      <c r="H130" s="2">
        <v>15.415200505</v>
      </c>
      <c r="I130" s="2">
        <f>134.845076403077+1.96239948052744</f>
        <v>136.80747588360444</v>
      </c>
      <c r="J130" s="2">
        <v>1.7690104200000001</v>
      </c>
      <c r="K130" s="2">
        <v>7.1372027810000001</v>
      </c>
      <c r="L130" s="3">
        <f t="shared" si="7"/>
        <v>203888.84414194903</v>
      </c>
      <c r="M130" s="3">
        <f t="shared" si="8"/>
        <v>168414.97431573801</v>
      </c>
      <c r="N130" s="2">
        <v>2015.8575042800001</v>
      </c>
      <c r="O130" s="2">
        <v>1051.0476643699999</v>
      </c>
      <c r="P130" s="2">
        <v>103.737630588</v>
      </c>
      <c r="Q130" s="2">
        <v>87.309266105000006</v>
      </c>
      <c r="R130" s="2">
        <v>27434.63105</v>
      </c>
      <c r="S130" s="2">
        <v>19560.206249999999</v>
      </c>
      <c r="T130" s="2">
        <v>0</v>
      </c>
      <c r="U130" s="2">
        <v>48095.886878800004</v>
      </c>
      <c r="V130" s="2">
        <v>8.9851600000000003E-4</v>
      </c>
      <c r="W130" s="11">
        <v>29.681770180000001</v>
      </c>
      <c r="X130" s="11">
        <v>41.285146339999997</v>
      </c>
      <c r="Y130" s="11">
        <v>33.27584925</v>
      </c>
    </row>
    <row r="131" spans="1:25" x14ac:dyDescent="0.25">
      <c r="A131" s="1" t="s">
        <v>242</v>
      </c>
      <c r="B131" s="2">
        <v>113</v>
      </c>
      <c r="C131" s="2">
        <v>99610.063089999996</v>
      </c>
      <c r="D131" s="2">
        <v>86693</v>
      </c>
      <c r="E131" s="2">
        <v>274088</v>
      </c>
      <c r="F131" s="2">
        <v>414652</v>
      </c>
      <c r="G131" s="2">
        <v>141209.2439</v>
      </c>
      <c r="H131" s="2">
        <v>13.213383930000001</v>
      </c>
      <c r="I131" s="2">
        <v>52.265258445120402</v>
      </c>
      <c r="J131" s="2">
        <v>1.8278422729999999</v>
      </c>
      <c r="K131" s="2">
        <v>6.3530175409999998</v>
      </c>
      <c r="L131" s="3">
        <f t="shared" si="7"/>
        <v>185459.69918900501</v>
      </c>
      <c r="M131" s="3">
        <f t="shared" si="8"/>
        <v>155040.18472104298</v>
      </c>
      <c r="N131" s="2">
        <v>2115.2120460000001</v>
      </c>
      <c r="O131" s="2">
        <v>269.0530061</v>
      </c>
      <c r="P131" s="2">
        <v>105.1269022</v>
      </c>
      <c r="Q131" s="2">
        <v>90.610841429999994</v>
      </c>
      <c r="R131" s="2">
        <v>40257.989509999999</v>
      </c>
      <c r="S131" s="2">
        <v>3008.8397150000001</v>
      </c>
      <c r="T131" s="2">
        <v>0</v>
      </c>
      <c r="U131" s="2">
        <v>44136.852930000001</v>
      </c>
      <c r="V131" s="2">
        <v>6.5049599999999997E-4</v>
      </c>
      <c r="W131" s="11">
        <v>22.616745120000001</v>
      </c>
      <c r="X131" s="11">
        <v>29.37196951</v>
      </c>
      <c r="Y131" s="11">
        <v>24.737141699999999</v>
      </c>
    </row>
    <row r="132" spans="1:25" x14ac:dyDescent="0.25">
      <c r="A132" s="1" t="s">
        <v>167</v>
      </c>
      <c r="B132" s="2">
        <v>97</v>
      </c>
      <c r="C132" s="2">
        <v>141774.80499999999</v>
      </c>
      <c r="D132" s="2">
        <v>115064</v>
      </c>
      <c r="E132" s="2">
        <v>251751.5</v>
      </c>
      <c r="F132" s="2">
        <v>177883</v>
      </c>
      <c r="G132" s="2">
        <v>133030.916</v>
      </c>
      <c r="H132" s="2">
        <v>13.97246743</v>
      </c>
      <c r="I132" s="2">
        <v>169.82312889231599</v>
      </c>
      <c r="J132" s="2">
        <v>1.9690986640000001</v>
      </c>
      <c r="K132" s="2">
        <v>6.4191784319999998</v>
      </c>
      <c r="L132" s="3">
        <f t="shared" si="7"/>
        <v>179739.72944665598</v>
      </c>
      <c r="M132" s="3">
        <f t="shared" si="8"/>
        <v>147568.27932633596</v>
      </c>
      <c r="N132" s="2">
        <v>2298.9235549999999</v>
      </c>
      <c r="O132" s="2">
        <v>1259.3078089999999</v>
      </c>
      <c r="P132" s="2">
        <v>106.8063216</v>
      </c>
      <c r="Q132" s="2">
        <v>98.165536860000003</v>
      </c>
      <c r="R132" s="2">
        <v>16165.985650000001</v>
      </c>
      <c r="S132" s="2">
        <v>24508.47104</v>
      </c>
      <c r="T132" s="2">
        <v>0</v>
      </c>
      <c r="U132" s="2">
        <v>42202.376550000001</v>
      </c>
      <c r="V132" s="2">
        <v>6.0505029999999996E-3</v>
      </c>
      <c r="W132" s="11">
        <v>8.171559491</v>
      </c>
      <c r="X132" s="11">
        <v>10.673205100000001</v>
      </c>
      <c r="Y132" s="11">
        <v>8.9665628710000007</v>
      </c>
    </row>
    <row r="133" spans="1:25" x14ac:dyDescent="0.25">
      <c r="A133" s="1" t="s">
        <v>200</v>
      </c>
      <c r="B133" s="2">
        <v>334</v>
      </c>
      <c r="C133" s="2">
        <v>30940.596669999999</v>
      </c>
      <c r="D133" s="2">
        <v>45847</v>
      </c>
      <c r="E133" s="2">
        <v>105027.5</v>
      </c>
      <c r="F133" s="2">
        <v>488383</v>
      </c>
      <c r="G133" s="2">
        <v>132749.56690000001</v>
      </c>
      <c r="H133" s="2">
        <v>13.50416882</v>
      </c>
      <c r="I133" s="2">
        <v>75.373320841573303</v>
      </c>
      <c r="J133" s="2">
        <v>2.3177150389999999</v>
      </c>
      <c r="K133" s="2">
        <v>6.070757875</v>
      </c>
      <c r="L133" s="3">
        <f t="shared" si="7"/>
        <v>177884.23163268302</v>
      </c>
      <c r="M133" s="3">
        <f t="shared" si="8"/>
        <v>146770.347560725</v>
      </c>
      <c r="N133" s="2">
        <v>1746.0581749999999</v>
      </c>
      <c r="O133" s="2">
        <v>493.09472740000001</v>
      </c>
      <c r="P133" s="2">
        <v>100.66943999999999</v>
      </c>
      <c r="Q133" s="2">
        <v>87.996761250000006</v>
      </c>
      <c r="R133" s="2">
        <v>14903.212890000001</v>
      </c>
      <c r="S133" s="2">
        <v>1818.0780649999999</v>
      </c>
      <c r="T133" s="2">
        <v>0</v>
      </c>
      <c r="U133" s="2">
        <v>41642.616190000001</v>
      </c>
      <c r="V133" s="2">
        <v>3.5892600000000003E-5</v>
      </c>
      <c r="W133" s="11">
        <v>42.46678051</v>
      </c>
      <c r="X133" s="11">
        <v>78.233666029999995</v>
      </c>
      <c r="Y133" s="11">
        <v>52.989678789999999</v>
      </c>
    </row>
    <row r="134" spans="1:25" x14ac:dyDescent="0.25">
      <c r="A134" s="1" t="s">
        <v>238</v>
      </c>
      <c r="B134" s="2">
        <v>43</v>
      </c>
      <c r="C134" s="2">
        <v>64473.997689999997</v>
      </c>
      <c r="D134" s="2">
        <v>56242</v>
      </c>
      <c r="E134" s="2">
        <v>234514.3</v>
      </c>
      <c r="F134" s="2">
        <v>45223</v>
      </c>
      <c r="G134" s="2">
        <v>114254.8547</v>
      </c>
      <c r="H134" s="2">
        <v>9.7372970090000006</v>
      </c>
      <c r="I134" s="2">
        <v>163.311141966409</v>
      </c>
      <c r="J134" s="2">
        <v>1.726918247</v>
      </c>
      <c r="K134" s="2">
        <v>5.569824015</v>
      </c>
      <c r="L134" s="3">
        <f t="shared" si="7"/>
        <v>147148.22238291902</v>
      </c>
      <c r="M134" s="3">
        <f t="shared" si="8"/>
        <v>124721.40252074499</v>
      </c>
      <c r="N134" s="2">
        <v>2132.0331900000001</v>
      </c>
      <c r="O134" s="2">
        <v>1182.9884649999999</v>
      </c>
      <c r="P134" s="2">
        <v>89.723630929999999</v>
      </c>
      <c r="Q134" s="2">
        <v>85.668820729999993</v>
      </c>
      <c r="R134" s="2">
        <v>12312.381600000001</v>
      </c>
      <c r="S134" s="2">
        <v>23200.221430000001</v>
      </c>
      <c r="T134" s="2">
        <v>0</v>
      </c>
      <c r="U134" s="2">
        <v>36308.768109999997</v>
      </c>
      <c r="V134" s="2">
        <v>3.3399340000000001E-3</v>
      </c>
      <c r="W134" s="11">
        <v>17.306708270000001</v>
      </c>
      <c r="X134" s="11">
        <v>21.543549599999999</v>
      </c>
      <c r="Y134" s="11">
        <v>18.693047159999999</v>
      </c>
    </row>
    <row r="135" spans="1:25" x14ac:dyDescent="0.25">
      <c r="A135" s="1" t="s">
        <v>166</v>
      </c>
      <c r="B135" s="2">
        <v>98</v>
      </c>
      <c r="C135" s="2">
        <v>11308.841189999999</v>
      </c>
      <c r="D135" s="2">
        <v>16958</v>
      </c>
      <c r="E135" s="2">
        <v>3355.2</v>
      </c>
      <c r="F135" s="2">
        <v>10500</v>
      </c>
      <c r="G135" s="2">
        <v>113109.6303</v>
      </c>
      <c r="H135" s="2">
        <v>11.326702389999999</v>
      </c>
      <c r="I135" s="2">
        <v>49.046776842890502</v>
      </c>
      <c r="J135" s="2">
        <v>1.749681171</v>
      </c>
      <c r="K135" s="2">
        <v>5.0861610900000001</v>
      </c>
      <c r="L135" s="3">
        <f t="shared" si="7"/>
        <v>150950.955547322</v>
      </c>
      <c r="M135" s="3">
        <f t="shared" si="8"/>
        <v>124863.08048509501</v>
      </c>
      <c r="N135" s="2">
        <v>1371.9751550000001</v>
      </c>
      <c r="O135" s="2">
        <v>212.6349104</v>
      </c>
      <c r="P135" s="2">
        <v>97.52416436</v>
      </c>
      <c r="Q135" s="2">
        <v>87.303287609999998</v>
      </c>
      <c r="R135" s="2">
        <v>32381.113809999999</v>
      </c>
      <c r="S135" s="2">
        <v>2280.5912269999999</v>
      </c>
      <c r="T135" s="2">
        <v>0</v>
      </c>
      <c r="U135" s="2">
        <v>35351.871859999999</v>
      </c>
      <c r="V135" s="2">
        <v>6.5856000000000001E-6</v>
      </c>
      <c r="W135" s="11"/>
      <c r="X135" s="11"/>
      <c r="Y135" s="11"/>
    </row>
    <row r="136" spans="1:25" x14ac:dyDescent="0.25">
      <c r="A136" s="1" t="s">
        <v>100</v>
      </c>
      <c r="B136" s="2">
        <v>25</v>
      </c>
      <c r="C136" s="2">
        <v>322479</v>
      </c>
      <c r="D136" s="2">
        <v>232118</v>
      </c>
      <c r="E136" s="2">
        <v>270234.2</v>
      </c>
      <c r="F136" s="2">
        <v>81244</v>
      </c>
      <c r="G136" s="2">
        <v>112683.8021</v>
      </c>
      <c r="H136" s="2">
        <v>10.85512512</v>
      </c>
      <c r="I136" s="2">
        <v>219.79547741860699</v>
      </c>
      <c r="J136" s="2">
        <v>1.6922467560000001</v>
      </c>
      <c r="K136" s="2">
        <v>5.7836431700000004</v>
      </c>
      <c r="L136" s="3">
        <f t="shared" si="7"/>
        <v>149213.51712656199</v>
      </c>
      <c r="M136" s="3">
        <f t="shared" si="8"/>
        <v>124219.24654156</v>
      </c>
      <c r="N136" s="2">
        <v>2131.0532819999999</v>
      </c>
      <c r="O136" s="2">
        <v>1764.17201</v>
      </c>
      <c r="P136" s="2">
        <v>85.300484879999999</v>
      </c>
      <c r="Q136" s="2">
        <v>83.968248939999995</v>
      </c>
      <c r="R136" s="2">
        <v>0</v>
      </c>
      <c r="S136" s="2">
        <v>35786.385430000002</v>
      </c>
      <c r="T136" s="2">
        <v>0</v>
      </c>
      <c r="U136" s="2">
        <v>36178.795230000003</v>
      </c>
      <c r="V136" s="2">
        <v>8.1427329999999992E-3</v>
      </c>
      <c r="W136" s="11">
        <v>8.5753324670000008</v>
      </c>
      <c r="X136" s="11">
        <v>10.644547190000001</v>
      </c>
      <c r="Y136" s="11">
        <v>9.2535681309999998</v>
      </c>
    </row>
    <row r="137" spans="1:25" x14ac:dyDescent="0.25">
      <c r="A137" s="1" t="s">
        <v>193</v>
      </c>
      <c r="B137" s="2">
        <v>126</v>
      </c>
      <c r="C137" s="2">
        <v>50115.733630000002</v>
      </c>
      <c r="D137" s="2">
        <v>47466</v>
      </c>
      <c r="E137" s="2">
        <v>392343.6</v>
      </c>
      <c r="F137" s="2">
        <v>314788</v>
      </c>
      <c r="G137" s="2">
        <v>108197.7816</v>
      </c>
      <c r="H137" s="2">
        <v>11.26268761</v>
      </c>
      <c r="I137" s="2">
        <v>66.599741386056706</v>
      </c>
      <c r="J137" s="2">
        <v>1.5897921740000001</v>
      </c>
      <c r="K137" s="2">
        <v>4.9332738420000002</v>
      </c>
      <c r="L137" s="3">
        <f t="shared" si="7"/>
        <v>145778.56312886599</v>
      </c>
      <c r="M137" s="3">
        <f t="shared" si="8"/>
        <v>119844.06085826601</v>
      </c>
      <c r="N137" s="2">
        <v>1754.539567</v>
      </c>
      <c r="O137" s="2">
        <v>394.45092369999998</v>
      </c>
      <c r="P137" s="2">
        <v>87.569190480000003</v>
      </c>
      <c r="Q137" s="2">
        <v>78.344624699999997</v>
      </c>
      <c r="R137" s="2">
        <v>19963.03355</v>
      </c>
      <c r="S137" s="2">
        <v>5878.1907760000004</v>
      </c>
      <c r="T137" s="2">
        <v>0</v>
      </c>
      <c r="U137" s="2">
        <v>33935.022409999998</v>
      </c>
      <c r="V137" s="2">
        <v>7.7706300000000004E-4</v>
      </c>
      <c r="W137" s="11">
        <v>33.433372060000004</v>
      </c>
      <c r="X137" s="11">
        <v>46.53375466</v>
      </c>
      <c r="Y137" s="11">
        <v>37.448198310000002</v>
      </c>
    </row>
    <row r="138" spans="1:25" x14ac:dyDescent="0.25">
      <c r="A138" s="1" t="s">
        <v>80</v>
      </c>
      <c r="B138" s="2">
        <v>71</v>
      </c>
      <c r="C138" s="2">
        <v>324382</v>
      </c>
      <c r="D138" s="2">
        <v>216626</v>
      </c>
      <c r="E138" s="2">
        <v>764171.3</v>
      </c>
      <c r="F138" s="2">
        <v>349884</v>
      </c>
      <c r="G138" s="2">
        <v>107591.90640000001</v>
      </c>
      <c r="H138" s="2">
        <v>10.658564610000001</v>
      </c>
      <c r="I138" s="2">
        <v>106.209309259633</v>
      </c>
      <c r="J138" s="2">
        <v>1.7458774969999999</v>
      </c>
      <c r="K138" s="2">
        <v>5.0598137300000001</v>
      </c>
      <c r="L138" s="3">
        <f t="shared" si="7"/>
        <v>143287.30249975401</v>
      </c>
      <c r="M138" s="3">
        <f t="shared" si="8"/>
        <v>118736.08597796501</v>
      </c>
      <c r="N138" s="2">
        <v>1984.899146</v>
      </c>
      <c r="O138" s="2">
        <v>668.80914140000004</v>
      </c>
      <c r="P138" s="2">
        <v>90.581431660000007</v>
      </c>
      <c r="Q138" s="2">
        <v>87.275107509999998</v>
      </c>
      <c r="R138" s="2">
        <v>21439.35052</v>
      </c>
      <c r="S138" s="2">
        <v>12379.198479999999</v>
      </c>
      <c r="T138" s="2">
        <v>0</v>
      </c>
      <c r="U138" s="2">
        <v>33915.90393</v>
      </c>
      <c r="V138" s="2">
        <v>9.6179520000000008E-3</v>
      </c>
      <c r="W138" s="11">
        <v>6.6080520649999999</v>
      </c>
      <c r="X138" s="11">
        <v>8.7054022300000007</v>
      </c>
      <c r="Y138" s="11">
        <v>7.2670867360000004</v>
      </c>
    </row>
    <row r="139" spans="1:25" x14ac:dyDescent="0.25">
      <c r="A139" s="1" t="s">
        <v>159</v>
      </c>
      <c r="B139" s="2">
        <v>64</v>
      </c>
      <c r="C139" s="2">
        <v>8466.1454130000002</v>
      </c>
      <c r="D139" s="2">
        <v>10736</v>
      </c>
      <c r="E139" s="2">
        <v>12807.8</v>
      </c>
      <c r="F139" s="2">
        <v>28806</v>
      </c>
      <c r="G139" s="2">
        <v>101187.0744</v>
      </c>
      <c r="H139" s="2">
        <v>9.5596252150000005</v>
      </c>
      <c r="I139" s="2">
        <v>42.278882909342897</v>
      </c>
      <c r="J139" s="2">
        <v>1.449804919</v>
      </c>
      <c r="K139" s="2">
        <v>4.5232757010000002</v>
      </c>
      <c r="L139" s="3">
        <f t="shared" si="7"/>
        <v>133189.48771975702</v>
      </c>
      <c r="M139" s="3">
        <f t="shared" si="8"/>
        <v>111174.91837537299</v>
      </c>
      <c r="N139" s="2">
        <v>1244.0220509999999</v>
      </c>
      <c r="O139" s="2">
        <v>188.39881009999999</v>
      </c>
      <c r="P139" s="2">
        <v>82.432265099999995</v>
      </c>
      <c r="Q139" s="2">
        <v>72.482843009999996</v>
      </c>
      <c r="R139" s="2">
        <v>29154.109659999998</v>
      </c>
      <c r="S139" s="2">
        <v>2139.641286</v>
      </c>
      <c r="T139" s="2">
        <v>0</v>
      </c>
      <c r="U139" s="2">
        <v>31624.483509999998</v>
      </c>
      <c r="V139" s="2">
        <v>4.5523999999999998E-6</v>
      </c>
      <c r="W139" s="11">
        <v>251.04522080000001</v>
      </c>
      <c r="X139" s="11">
        <v>317.87454539999999</v>
      </c>
      <c r="Y139" s="11">
        <v>272.21483660000001</v>
      </c>
    </row>
    <row r="140" spans="1:25" x14ac:dyDescent="0.25">
      <c r="A140" s="1" t="s">
        <v>177</v>
      </c>
      <c r="B140" s="2">
        <v>76</v>
      </c>
      <c r="C140" s="2">
        <v>62926.461840000004</v>
      </c>
      <c r="D140" s="2">
        <v>104807</v>
      </c>
      <c r="E140" s="2">
        <v>382697.16889999999</v>
      </c>
      <c r="F140" s="2">
        <v>210835</v>
      </c>
      <c r="G140" s="2">
        <v>98230.751359999995</v>
      </c>
      <c r="H140" s="2">
        <v>11.172158509999999</v>
      </c>
      <c r="I140" s="2">
        <v>44.359195466988403</v>
      </c>
      <c r="J140" s="2">
        <v>1.6267293229999999</v>
      </c>
      <c r="K140" s="2">
        <v>4.4734975080000003</v>
      </c>
      <c r="L140" s="3">
        <f t="shared" si="7"/>
        <v>135391.62388306798</v>
      </c>
      <c r="M140" s="3">
        <f t="shared" si="8"/>
        <v>109659.46450945899</v>
      </c>
      <c r="N140" s="2">
        <v>1564.2918380000001</v>
      </c>
      <c r="O140" s="2">
        <v>197.41599859999999</v>
      </c>
      <c r="P140" s="2">
        <v>87.373459909999994</v>
      </c>
      <c r="Q140" s="2">
        <v>80.947725689999999</v>
      </c>
      <c r="R140" s="2">
        <v>27413.619269999999</v>
      </c>
      <c r="S140" s="2">
        <v>2372.186976</v>
      </c>
      <c r="T140" s="2">
        <v>0</v>
      </c>
      <c r="U140" s="2">
        <v>30709.448530000001</v>
      </c>
      <c r="V140" s="2">
        <v>4.71426E-4</v>
      </c>
      <c r="W140" s="11">
        <v>42.229747189999998</v>
      </c>
      <c r="X140" s="11">
        <v>61.610926239999998</v>
      </c>
      <c r="Y140" s="11">
        <v>48.089166630000001</v>
      </c>
    </row>
    <row r="141" spans="1:25" x14ac:dyDescent="0.25">
      <c r="A141" s="1" t="s">
        <v>71</v>
      </c>
      <c r="B141" s="2">
        <v>106</v>
      </c>
      <c r="C141" s="2">
        <v>630332.93649999995</v>
      </c>
      <c r="D141" s="2">
        <v>330697</v>
      </c>
      <c r="E141" s="2">
        <v>12900</v>
      </c>
      <c r="F141" s="2">
        <v>49766</v>
      </c>
      <c r="G141" s="2">
        <v>97585.116899999994</v>
      </c>
      <c r="H141" s="2">
        <v>10.014159210000001</v>
      </c>
      <c r="I141" s="2">
        <v>44.205900833462501</v>
      </c>
      <c r="J141" s="2">
        <v>1.546489311</v>
      </c>
      <c r="K141" s="2">
        <v>4.4100327290000001</v>
      </c>
      <c r="L141" s="3">
        <f t="shared" si="7"/>
        <v>131016.27306107299</v>
      </c>
      <c r="M141" s="3">
        <f t="shared" si="8"/>
        <v>107950.71217501699</v>
      </c>
      <c r="N141" s="2">
        <v>1266.310158</v>
      </c>
      <c r="O141" s="2">
        <v>205.67937789999999</v>
      </c>
      <c r="P141" s="2">
        <v>84.073996940000001</v>
      </c>
      <c r="Q141" s="2">
        <v>75.676589269999994</v>
      </c>
      <c r="R141" s="2">
        <v>26608.773389999998</v>
      </c>
      <c r="S141" s="2">
        <v>2047.1537530000001</v>
      </c>
      <c r="T141" s="2">
        <v>0</v>
      </c>
      <c r="U141" s="2">
        <v>30513.60267</v>
      </c>
      <c r="V141" s="2">
        <v>2.0165200000000001E-5</v>
      </c>
      <c r="W141" s="11">
        <v>43.297613599999998</v>
      </c>
      <c r="X141" s="11">
        <v>60.674941820000001</v>
      </c>
      <c r="Y141" s="11">
        <v>48.598620580000002</v>
      </c>
    </row>
    <row r="142" spans="1:25" x14ac:dyDescent="0.25">
      <c r="A142" s="1" t="s">
        <v>103</v>
      </c>
      <c r="B142" s="2">
        <v>43</v>
      </c>
      <c r="C142" s="2">
        <v>31563.971249999999</v>
      </c>
      <c r="D142" s="2">
        <v>41232</v>
      </c>
      <c r="E142" s="2">
        <v>829528.8</v>
      </c>
      <c r="F142" s="2">
        <v>172193</v>
      </c>
      <c r="G142" s="2">
        <v>94982.655849999996</v>
      </c>
      <c r="H142" s="2">
        <v>10.93082504</v>
      </c>
      <c r="I142" s="2">
        <v>68.224709970366803</v>
      </c>
      <c r="J142" s="2">
        <v>1.727500349</v>
      </c>
      <c r="K142" s="2">
        <v>4.4543593709999998</v>
      </c>
      <c r="L142" s="3">
        <f t="shared" si="7"/>
        <v>131372.985861347</v>
      </c>
      <c r="M142" s="3">
        <f t="shared" si="8"/>
        <v>106190.98498728299</v>
      </c>
      <c r="N142" s="2">
        <v>1939.0876960000001</v>
      </c>
      <c r="O142" s="2">
        <v>381.30060759999998</v>
      </c>
      <c r="P142" s="2">
        <v>87.891250970000002</v>
      </c>
      <c r="Q142" s="2">
        <v>86.372961070000002</v>
      </c>
      <c r="R142" s="2">
        <v>22337.698410000001</v>
      </c>
      <c r="S142" s="2">
        <v>6187.3172640000003</v>
      </c>
      <c r="T142" s="2">
        <v>0</v>
      </c>
      <c r="U142" s="2">
        <v>29811.781070000001</v>
      </c>
      <c r="V142" s="2">
        <v>1.342071E-3</v>
      </c>
      <c r="W142" s="11">
        <v>127.48141870000001</v>
      </c>
      <c r="X142" s="11">
        <v>148.27980149999999</v>
      </c>
      <c r="Y142" s="11">
        <v>134.53218179999999</v>
      </c>
    </row>
    <row r="143" spans="1:25" x14ac:dyDescent="0.25">
      <c r="A143" s="1" t="s">
        <v>39</v>
      </c>
      <c r="B143" s="2">
        <v>428</v>
      </c>
      <c r="C143" s="2">
        <v>34487.280740000002</v>
      </c>
      <c r="D143" s="2">
        <v>26957</v>
      </c>
      <c r="E143" s="2">
        <v>365366.9</v>
      </c>
      <c r="F143" s="2">
        <v>210170</v>
      </c>
      <c r="G143" s="2">
        <v>90517.195479999995</v>
      </c>
      <c r="H143" s="2">
        <v>8.8072951390000007</v>
      </c>
      <c r="I143" s="2">
        <v>67.653829305635298</v>
      </c>
      <c r="J143" s="2">
        <v>1.406068919</v>
      </c>
      <c r="K143" s="2">
        <v>4.1454826919999999</v>
      </c>
      <c r="L143" s="3">
        <f t="shared" si="7"/>
        <v>119999.82138495598</v>
      </c>
      <c r="M143" s="3">
        <f t="shared" si="8"/>
        <v>99714.266670291006</v>
      </c>
      <c r="N143" s="2">
        <v>1415.545075</v>
      </c>
      <c r="O143" s="2">
        <v>414.87297649999999</v>
      </c>
      <c r="P143" s="2">
        <v>74.766234109999999</v>
      </c>
      <c r="Q143" s="2">
        <v>67.481165860000004</v>
      </c>
      <c r="R143" s="2">
        <v>15533.507519999999</v>
      </c>
      <c r="S143" s="2">
        <v>6410.8854499999998</v>
      </c>
      <c r="T143" s="2">
        <v>0</v>
      </c>
      <c r="U143" s="2">
        <v>28442.25822</v>
      </c>
      <c r="V143" s="2">
        <v>3.6933700000000002E-4</v>
      </c>
      <c r="W143" s="11">
        <v>35.631062630000002</v>
      </c>
      <c r="X143" s="11">
        <v>43.671884239999997</v>
      </c>
      <c r="Y143" s="11">
        <v>38.235622200000002</v>
      </c>
    </row>
    <row r="144" spans="1:25" x14ac:dyDescent="0.25">
      <c r="A144" s="1" t="s">
        <v>73</v>
      </c>
      <c r="B144" s="2">
        <v>61</v>
      </c>
      <c r="C144" s="2">
        <v>29587.93432</v>
      </c>
      <c r="D144" s="2">
        <v>39799</v>
      </c>
      <c r="E144" s="2">
        <v>337860.9</v>
      </c>
      <c r="F144" s="2">
        <v>184758</v>
      </c>
      <c r="G144" s="2">
        <v>84414.062640000004</v>
      </c>
      <c r="H144" s="2">
        <v>8.4890863569999997</v>
      </c>
      <c r="I144" s="2">
        <v>60.512899971744297</v>
      </c>
      <c r="J144" s="2">
        <v>1.122829077</v>
      </c>
      <c r="K144" s="2">
        <v>3.8612660729999999</v>
      </c>
      <c r="L144" s="3">
        <f t="shared" si="7"/>
        <v>112775.88857104101</v>
      </c>
      <c r="M144" s="3">
        <f t="shared" si="8"/>
        <v>93232.968377979007</v>
      </c>
      <c r="N144" s="2">
        <v>1305.1101100000001</v>
      </c>
      <c r="O144" s="2">
        <v>402.12202239999999</v>
      </c>
      <c r="P144" s="2">
        <v>64.411282600000007</v>
      </c>
      <c r="Q144" s="2">
        <v>55.419298339999997</v>
      </c>
      <c r="R144" s="2">
        <v>18524.208839999999</v>
      </c>
      <c r="S144" s="2">
        <v>6888.0763319999996</v>
      </c>
      <c r="T144" s="2">
        <v>0</v>
      </c>
      <c r="U144" s="2">
        <v>26533.936989999998</v>
      </c>
      <c r="V144" s="2">
        <v>5.2238800000000004E-4</v>
      </c>
      <c r="W144" s="11">
        <v>40.250083179999997</v>
      </c>
      <c r="X144" s="11">
        <v>54.152757309999998</v>
      </c>
      <c r="Y144" s="11">
        <v>44.549016199999997</v>
      </c>
    </row>
    <row r="145" spans="1:25" x14ac:dyDescent="0.25">
      <c r="A145" s="1" t="s">
        <v>259</v>
      </c>
      <c r="B145" s="2">
        <v>328</v>
      </c>
      <c r="C145" s="2">
        <v>2683.4780529999998</v>
      </c>
      <c r="D145" s="2">
        <v>8867</v>
      </c>
      <c r="E145" s="2">
        <v>63535.9</v>
      </c>
      <c r="F145" s="2">
        <v>359030</v>
      </c>
      <c r="G145" s="2">
        <v>79372.327820000006</v>
      </c>
      <c r="H145" s="2">
        <v>7.1576814200000003</v>
      </c>
      <c r="I145" s="2">
        <v>25.564598633224598</v>
      </c>
      <c r="J145" s="2">
        <v>1.1365593810000001</v>
      </c>
      <c r="K145" s="2">
        <v>3.5024524860000001</v>
      </c>
      <c r="L145" s="3">
        <f t="shared" ref="L145:L208" si="9">G145+(H145*3200)+(J145*72)+(K145*289)</f>
        <v>103370.949407886</v>
      </c>
      <c r="M145" s="3">
        <f t="shared" ref="M145:M208" si="10">G145+(H145*900)+(J145*25)+(K145*298)</f>
        <v>86886.385923352995</v>
      </c>
      <c r="N145" s="2">
        <v>1097.523265</v>
      </c>
      <c r="O145" s="2">
        <v>85.753965370000003</v>
      </c>
      <c r="P145" s="2">
        <v>64.9237696</v>
      </c>
      <c r="Q145" s="2">
        <v>56.512139040000001</v>
      </c>
      <c r="R145" s="2">
        <v>12027.30803</v>
      </c>
      <c r="S145" s="2">
        <v>0</v>
      </c>
      <c r="T145" s="2">
        <v>0</v>
      </c>
      <c r="U145" s="2">
        <v>24768.2264</v>
      </c>
      <c r="V145" s="2">
        <v>1.2239700000000001E-5</v>
      </c>
      <c r="W145" s="11"/>
      <c r="X145" s="11"/>
      <c r="Y145" s="11"/>
    </row>
    <row r="146" spans="1:25" x14ac:dyDescent="0.25">
      <c r="A146" s="1" t="s">
        <v>91</v>
      </c>
      <c r="B146" s="2">
        <v>53</v>
      </c>
      <c r="C146" s="2">
        <v>142381</v>
      </c>
      <c r="D146" s="2">
        <v>82929</v>
      </c>
      <c r="E146" s="2">
        <v>210146.7</v>
      </c>
      <c r="F146" s="2">
        <v>103431</v>
      </c>
      <c r="G146" s="2">
        <v>76158.517890000003</v>
      </c>
      <c r="H146" s="2">
        <v>6.9203042779999997</v>
      </c>
      <c r="I146" s="2">
        <v>104.752235537578</v>
      </c>
      <c r="J146" s="2">
        <v>1.1277127769999999</v>
      </c>
      <c r="K146" s="2">
        <v>3.7472142119999998</v>
      </c>
      <c r="L146" s="3">
        <f t="shared" si="9"/>
        <v>99467.631806812002</v>
      </c>
      <c r="M146" s="3">
        <f t="shared" si="10"/>
        <v>83531.654394801008</v>
      </c>
      <c r="N146" s="2">
        <v>1379.9830609999999</v>
      </c>
      <c r="O146" s="2">
        <v>839.19768290000002</v>
      </c>
      <c r="P146" s="2">
        <v>57.704584009999998</v>
      </c>
      <c r="Q146" s="2">
        <v>55.752267430000003</v>
      </c>
      <c r="R146" s="2">
        <v>7227.3085879999999</v>
      </c>
      <c r="S146" s="2">
        <v>16532.716629999999</v>
      </c>
      <c r="T146" s="2">
        <v>0</v>
      </c>
      <c r="U146" s="2">
        <v>24233.425510000001</v>
      </c>
      <c r="V146" s="2">
        <v>6.1874440000000003E-3</v>
      </c>
      <c r="W146" s="11"/>
      <c r="X146" s="11"/>
      <c r="Y146" s="11"/>
    </row>
    <row r="147" spans="1:25" x14ac:dyDescent="0.25">
      <c r="A147" s="1" t="s">
        <v>97</v>
      </c>
      <c r="B147" s="2">
        <v>66</v>
      </c>
      <c r="C147" s="2">
        <v>81837.126390000005</v>
      </c>
      <c r="D147" s="2">
        <v>61539</v>
      </c>
      <c r="E147" s="2">
        <v>205705.1692</v>
      </c>
      <c r="F147" s="2">
        <v>163232</v>
      </c>
      <c r="G147" s="2">
        <v>72569.224279999995</v>
      </c>
      <c r="H147" s="2">
        <v>8.0954667839999992</v>
      </c>
      <c r="I147" s="2">
        <v>54.343734101284497</v>
      </c>
      <c r="J147" s="2">
        <v>0.827797275</v>
      </c>
      <c r="K147" s="2">
        <v>3.393588668</v>
      </c>
      <c r="L147" s="3">
        <f t="shared" si="9"/>
        <v>99515.066517651998</v>
      </c>
      <c r="M147" s="3">
        <f t="shared" si="10"/>
        <v>80887.128740538988</v>
      </c>
      <c r="N147" s="2">
        <v>972.64795730000003</v>
      </c>
      <c r="O147" s="2">
        <v>466.22022120000003</v>
      </c>
      <c r="P147" s="2">
        <v>48.682031729999999</v>
      </c>
      <c r="Q147" s="2">
        <v>40.450919689999999</v>
      </c>
      <c r="R147" s="2">
        <v>13293.70995</v>
      </c>
      <c r="S147" s="2">
        <v>8487.3970289999997</v>
      </c>
      <c r="T147" s="2">
        <v>0</v>
      </c>
      <c r="U147" s="2">
        <v>22885.302940000001</v>
      </c>
      <c r="V147" s="2">
        <v>3.2396900000000001E-4</v>
      </c>
      <c r="W147" s="11">
        <v>27.696910559999999</v>
      </c>
      <c r="X147" s="11">
        <v>41.352248789999997</v>
      </c>
      <c r="Y147" s="11">
        <v>31.834552810000002</v>
      </c>
    </row>
    <row r="148" spans="1:25" x14ac:dyDescent="0.25">
      <c r="A148" s="1" t="s">
        <v>85</v>
      </c>
      <c r="B148" s="2">
        <v>120</v>
      </c>
      <c r="C148" s="2">
        <v>6868.766337</v>
      </c>
      <c r="D148" s="2">
        <v>7747</v>
      </c>
      <c r="E148" s="2">
        <v>157920.5</v>
      </c>
      <c r="F148" s="2">
        <v>37969</v>
      </c>
      <c r="G148" s="2">
        <v>69153.468160000004</v>
      </c>
      <c r="H148" s="2">
        <v>6.683498588</v>
      </c>
      <c r="I148" s="2">
        <v>24.2941658680529</v>
      </c>
      <c r="J148" s="2">
        <v>0.977414008</v>
      </c>
      <c r="K148" s="2">
        <v>3.0694517920000002</v>
      </c>
      <c r="L148" s="3">
        <f t="shared" si="9"/>
        <v>91498.109018063988</v>
      </c>
      <c r="M148" s="3">
        <f t="shared" si="10"/>
        <v>76107.748873416</v>
      </c>
      <c r="N148" s="2">
        <v>949.69530710000004</v>
      </c>
      <c r="O148" s="2">
        <v>89.321837700000003</v>
      </c>
      <c r="P148" s="2">
        <v>56.055171909999999</v>
      </c>
      <c r="Q148" s="2">
        <v>48.866657830000001</v>
      </c>
      <c r="R148" s="2">
        <v>20713.210370000001</v>
      </c>
      <c r="S148" s="2">
        <v>571.67969219999998</v>
      </c>
      <c r="T148" s="2">
        <v>0</v>
      </c>
      <c r="U148" s="2">
        <v>21588.473190000001</v>
      </c>
      <c r="V148" s="2">
        <v>6.0096699999999997E-5</v>
      </c>
      <c r="W148" s="11">
        <v>116.0536984</v>
      </c>
      <c r="X148" s="11">
        <v>160.83756109999999</v>
      </c>
      <c r="Y148" s="11">
        <v>129.75281140000001</v>
      </c>
    </row>
    <row r="149" spans="1:25" x14ac:dyDescent="0.25">
      <c r="A149" s="1" t="s">
        <v>111</v>
      </c>
      <c r="B149" s="2">
        <v>56</v>
      </c>
      <c r="C149" s="2">
        <v>68525.950070000006</v>
      </c>
      <c r="D149" s="2">
        <v>47525</v>
      </c>
      <c r="E149" s="2">
        <v>58522.3</v>
      </c>
      <c r="F149" s="2">
        <v>51036</v>
      </c>
      <c r="G149" s="2">
        <v>63272.139519999997</v>
      </c>
      <c r="H149" s="2">
        <v>5.7083295539999996</v>
      </c>
      <c r="I149" s="2">
        <v>24.483360005961401</v>
      </c>
      <c r="J149" s="2">
        <v>0.909271422</v>
      </c>
      <c r="K149" s="2">
        <v>2.809894887</v>
      </c>
      <c r="L149" s="3">
        <f t="shared" si="9"/>
        <v>82416.321257527001</v>
      </c>
      <c r="M149" s="3">
        <f t="shared" si="10"/>
        <v>69269.716580476001</v>
      </c>
      <c r="N149" s="2">
        <v>821.75522660000001</v>
      </c>
      <c r="O149" s="2">
        <v>104.20379440000001</v>
      </c>
      <c r="P149" s="2">
        <v>51.494286199999998</v>
      </c>
      <c r="Q149" s="2">
        <v>45.036316229999997</v>
      </c>
      <c r="R149" s="2">
        <v>18350.86204</v>
      </c>
      <c r="S149" s="2">
        <v>960.33398469999997</v>
      </c>
      <c r="T149" s="2">
        <v>0</v>
      </c>
      <c r="U149" s="2">
        <v>19766.335729999999</v>
      </c>
      <c r="V149" s="2">
        <v>3.7270200000000001E-5</v>
      </c>
      <c r="W149" s="11">
        <v>117.6441382</v>
      </c>
      <c r="X149" s="11">
        <v>152.41551609999999</v>
      </c>
      <c r="Y149" s="11">
        <v>128.54774040000001</v>
      </c>
    </row>
    <row r="150" spans="1:25" x14ac:dyDescent="0.25">
      <c r="A150" s="1" t="s">
        <v>131</v>
      </c>
      <c r="B150" s="2">
        <v>54</v>
      </c>
      <c r="C150" s="2">
        <v>66948</v>
      </c>
      <c r="D150" s="2">
        <v>52848</v>
      </c>
      <c r="E150" s="2">
        <v>103402.7</v>
      </c>
      <c r="F150" s="2">
        <v>69100</v>
      </c>
      <c r="G150" s="2">
        <v>59613.545539999999</v>
      </c>
      <c r="H150" s="2">
        <v>5.6396502450000003</v>
      </c>
      <c r="I150" s="2">
        <v>61.242177354356798</v>
      </c>
      <c r="J150" s="2">
        <v>0.71710519900000003</v>
      </c>
      <c r="K150" s="2">
        <v>2.8745164440000002</v>
      </c>
      <c r="L150" s="3">
        <f t="shared" si="9"/>
        <v>78542.793150643993</v>
      </c>
      <c r="M150" s="3">
        <f t="shared" si="10"/>
        <v>65563.764290787003</v>
      </c>
      <c r="N150" s="2">
        <v>830.91732300000001</v>
      </c>
      <c r="O150" s="2">
        <v>559.86634730000003</v>
      </c>
      <c r="P150" s="2">
        <v>40.389241409999997</v>
      </c>
      <c r="Q150" s="2">
        <v>35.341867579999999</v>
      </c>
      <c r="R150" s="2">
        <v>7549.8960260000003</v>
      </c>
      <c r="S150" s="2">
        <v>10845.751190000001</v>
      </c>
      <c r="T150" s="2">
        <v>0</v>
      </c>
      <c r="U150" s="2">
        <v>18908.909510000001</v>
      </c>
      <c r="V150" s="2">
        <v>7.2081100000000002E-4</v>
      </c>
      <c r="W150" s="11">
        <v>15.3959049</v>
      </c>
      <c r="X150" s="11">
        <v>20.067798490000001</v>
      </c>
      <c r="Y150" s="11">
        <v>16.882148780000001</v>
      </c>
    </row>
    <row r="151" spans="1:25" x14ac:dyDescent="0.25">
      <c r="A151" s="1" t="s">
        <v>140</v>
      </c>
      <c r="B151" s="2">
        <v>45</v>
      </c>
      <c r="C151" s="2">
        <v>49913.405220000001</v>
      </c>
      <c r="D151" s="2">
        <v>63266</v>
      </c>
      <c r="E151" s="2">
        <v>283517.90000000002</v>
      </c>
      <c r="F151" s="2">
        <v>166371</v>
      </c>
      <c r="G151" s="2">
        <v>55411.716180000003</v>
      </c>
      <c r="H151" s="2">
        <v>6.5042713540000001</v>
      </c>
      <c r="I151" s="2">
        <v>49.823821121477998</v>
      </c>
      <c r="J151" s="2">
        <v>0.75261392000000005</v>
      </c>
      <c r="K151" s="2">
        <v>2.587581938</v>
      </c>
      <c r="L151" s="3">
        <f t="shared" si="9"/>
        <v>77027.383895121995</v>
      </c>
      <c r="M151" s="3">
        <f t="shared" si="10"/>
        <v>62055.475164124</v>
      </c>
      <c r="N151" s="2">
        <v>1004.647566</v>
      </c>
      <c r="O151" s="2">
        <v>356.46599909999998</v>
      </c>
      <c r="P151" s="2">
        <v>44.041820199999997</v>
      </c>
      <c r="Q151" s="2">
        <v>37.268221150000002</v>
      </c>
      <c r="R151" s="2">
        <v>9834.1575900000007</v>
      </c>
      <c r="S151" s="2">
        <v>6481.1934840000004</v>
      </c>
      <c r="T151" s="2">
        <v>0</v>
      </c>
      <c r="U151" s="2">
        <v>17474.74944</v>
      </c>
      <c r="V151" s="2">
        <v>6.6265499999999995E-4</v>
      </c>
      <c r="W151" s="11">
        <v>29.434673549999999</v>
      </c>
      <c r="X151" s="11">
        <v>41.289265360000002</v>
      </c>
      <c r="Y151" s="11">
        <v>33.071014519999999</v>
      </c>
    </row>
    <row r="152" spans="1:25" x14ac:dyDescent="0.25">
      <c r="A152" s="1" t="s">
        <v>113</v>
      </c>
      <c r="B152" s="2">
        <v>82</v>
      </c>
      <c r="C152" s="2">
        <v>54155.3099</v>
      </c>
      <c r="D152" s="2">
        <v>37249</v>
      </c>
      <c r="E152" s="2">
        <v>117659</v>
      </c>
      <c r="F152" s="2">
        <v>122285</v>
      </c>
      <c r="G152" s="2">
        <v>53254.600319999998</v>
      </c>
      <c r="H152" s="2">
        <v>4.7630446180000003</v>
      </c>
      <c r="I152" s="2">
        <v>41.6516387212464</v>
      </c>
      <c r="J152" s="2">
        <v>0.80772615800000003</v>
      </c>
      <c r="K152" s="2">
        <v>2.4561807830000002</v>
      </c>
      <c r="L152" s="3">
        <f t="shared" si="9"/>
        <v>69264.33562726299</v>
      </c>
      <c r="M152" s="3">
        <f t="shared" si="10"/>
        <v>58293.475503483998</v>
      </c>
      <c r="N152" s="2">
        <v>782.76802499999997</v>
      </c>
      <c r="O152" s="2">
        <v>262.18071850000001</v>
      </c>
      <c r="P152" s="2">
        <v>42.727393030000002</v>
      </c>
      <c r="Q152" s="2">
        <v>38.700399849999997</v>
      </c>
      <c r="R152" s="2">
        <v>10056.007449999999</v>
      </c>
      <c r="S152" s="2">
        <v>4265.4760180000003</v>
      </c>
      <c r="T152" s="2">
        <v>0</v>
      </c>
      <c r="U152" s="2">
        <v>16744.822380000001</v>
      </c>
      <c r="V152" s="2">
        <v>5.7750100000000001E-4</v>
      </c>
      <c r="W152" s="11">
        <v>19.163854700000002</v>
      </c>
      <c r="X152" s="11">
        <v>22.976231890000001</v>
      </c>
      <c r="Y152" s="11">
        <v>20.448310670000001</v>
      </c>
    </row>
    <row r="153" spans="1:25" x14ac:dyDescent="0.25">
      <c r="A153" s="1" t="s">
        <v>216</v>
      </c>
      <c r="B153" s="2">
        <v>65</v>
      </c>
      <c r="C153" s="2">
        <v>3576.248243</v>
      </c>
      <c r="D153" s="2">
        <v>5201</v>
      </c>
      <c r="E153" s="2">
        <v>19885.099999999999</v>
      </c>
      <c r="F153" s="2">
        <v>20919</v>
      </c>
      <c r="G153" s="2">
        <v>52448.587729999999</v>
      </c>
      <c r="H153" s="2">
        <v>4.5315256750000001</v>
      </c>
      <c r="I153" s="2">
        <v>27.777745790375501</v>
      </c>
      <c r="J153" s="2">
        <v>0.74369014899999997</v>
      </c>
      <c r="K153" s="2">
        <v>2.3514290409999998</v>
      </c>
      <c r="L153" s="3">
        <f t="shared" si="9"/>
        <v>67682.578573577004</v>
      </c>
      <c r="M153" s="3">
        <f t="shared" si="10"/>
        <v>57246.278945443002</v>
      </c>
      <c r="N153" s="2">
        <v>723.2893421</v>
      </c>
      <c r="O153" s="2">
        <v>149.19594040000001</v>
      </c>
      <c r="P153" s="2">
        <v>41.678138730000001</v>
      </c>
      <c r="Q153" s="2">
        <v>37.00645909</v>
      </c>
      <c r="R153" s="2">
        <v>13717.61364</v>
      </c>
      <c r="S153" s="2">
        <v>2117.448515</v>
      </c>
      <c r="T153" s="2">
        <v>0</v>
      </c>
      <c r="U153" s="2">
        <v>16423.905999999999</v>
      </c>
      <c r="V153" s="2">
        <v>1.5245999999999999E-5</v>
      </c>
      <c r="W153" s="11"/>
      <c r="X153" s="11"/>
      <c r="Y153" s="11"/>
    </row>
    <row r="154" spans="1:25" x14ac:dyDescent="0.25">
      <c r="A154" s="1" t="s">
        <v>83</v>
      </c>
      <c r="B154" s="2">
        <v>33</v>
      </c>
      <c r="C154" s="2">
        <v>2339.552275</v>
      </c>
      <c r="D154" s="2">
        <v>4791</v>
      </c>
      <c r="E154" s="2">
        <v>8472.7000000000007</v>
      </c>
      <c r="F154" s="2">
        <v>3107</v>
      </c>
      <c r="G154" s="2">
        <v>48102.603170000002</v>
      </c>
      <c r="H154" s="2">
        <v>4.0851181739999998</v>
      </c>
      <c r="I154" s="2">
        <v>12.8175324248061</v>
      </c>
      <c r="J154" s="2">
        <v>0.57296403799999995</v>
      </c>
      <c r="K154" s="2">
        <v>2.114438228</v>
      </c>
      <c r="L154" s="3">
        <f t="shared" si="9"/>
        <v>61827.307385427994</v>
      </c>
      <c r="M154" s="3">
        <f t="shared" si="10"/>
        <v>52423.636219494001</v>
      </c>
      <c r="N154" s="2">
        <v>438.06726179999998</v>
      </c>
      <c r="O154" s="2">
        <v>41.24258081</v>
      </c>
      <c r="P154" s="2">
        <v>34.174273839999998</v>
      </c>
      <c r="Q154" s="2">
        <v>28.645837069999999</v>
      </c>
      <c r="R154" s="2">
        <v>14951.5321</v>
      </c>
      <c r="S154" s="2">
        <v>0</v>
      </c>
      <c r="T154" s="2">
        <v>0</v>
      </c>
      <c r="U154" s="2">
        <v>15003.9558</v>
      </c>
      <c r="V154" s="2">
        <v>3.47849E-6</v>
      </c>
      <c r="W154" s="11"/>
      <c r="X154" s="11"/>
      <c r="Y154" s="11"/>
    </row>
    <row r="155" spans="1:25" x14ac:dyDescent="0.25">
      <c r="A155" s="1" t="s">
        <v>260</v>
      </c>
      <c r="B155" s="2">
        <v>79</v>
      </c>
      <c r="C155" s="2">
        <v>11374</v>
      </c>
      <c r="D155" s="2">
        <v>11884</v>
      </c>
      <c r="E155" s="2">
        <v>16869.5</v>
      </c>
      <c r="F155" s="2">
        <v>28860</v>
      </c>
      <c r="G155" s="2">
        <v>45884.71372</v>
      </c>
      <c r="H155" s="2">
        <v>5.4062237489999996</v>
      </c>
      <c r="I155" s="2">
        <v>38.398080832814301</v>
      </c>
      <c r="J155" s="2">
        <v>0.67725107500000004</v>
      </c>
      <c r="K155" s="2">
        <v>2.1448131319999999</v>
      </c>
      <c r="L155" s="3">
        <f t="shared" si="9"/>
        <v>63853.242789348005</v>
      </c>
      <c r="M155" s="3">
        <f t="shared" si="10"/>
        <v>51406.400684311004</v>
      </c>
      <c r="N155" s="2">
        <v>693.77833510000005</v>
      </c>
      <c r="O155" s="2">
        <v>250.12175619999999</v>
      </c>
      <c r="P155" s="2">
        <v>37.27352973</v>
      </c>
      <c r="Q155" s="2">
        <v>33.322941999999998</v>
      </c>
      <c r="R155" s="2">
        <v>9352.4037640000006</v>
      </c>
      <c r="S155" s="2">
        <v>4311.1903089999996</v>
      </c>
      <c r="T155" s="2">
        <v>0</v>
      </c>
      <c r="U155" s="2">
        <v>14442.50193</v>
      </c>
      <c r="V155" s="2">
        <v>3.6888399999999997E-5</v>
      </c>
      <c r="W155" s="11">
        <v>18.927523189999999</v>
      </c>
      <c r="X155" s="11">
        <v>28.189003459999999</v>
      </c>
      <c r="Y155" s="11">
        <v>21.717231869999999</v>
      </c>
    </row>
    <row r="156" spans="1:25" x14ac:dyDescent="0.25">
      <c r="A156" s="1" t="s">
        <v>121</v>
      </c>
      <c r="B156" s="2">
        <v>26</v>
      </c>
      <c r="C156" s="2">
        <v>6431</v>
      </c>
      <c r="D156" s="2">
        <v>10186</v>
      </c>
      <c r="E156" s="2">
        <v>51235.3</v>
      </c>
      <c r="F156" s="2">
        <v>35017</v>
      </c>
      <c r="G156" s="2">
        <v>45685.916700000002</v>
      </c>
      <c r="H156" s="2">
        <v>5.599519226</v>
      </c>
      <c r="I156" s="2">
        <v>40.896347729057901</v>
      </c>
      <c r="J156" s="2">
        <v>0.68059606399999995</v>
      </c>
      <c r="K156" s="2">
        <v>2.1553006400000001</v>
      </c>
      <c r="L156" s="3">
        <f t="shared" si="9"/>
        <v>64276.263024767999</v>
      </c>
      <c r="M156" s="3">
        <f t="shared" si="10"/>
        <v>51384.778495719998</v>
      </c>
      <c r="N156" s="2">
        <v>700.18521740000006</v>
      </c>
      <c r="O156" s="2">
        <v>288.40669320000001</v>
      </c>
      <c r="P156" s="2">
        <v>38.053723179999999</v>
      </c>
      <c r="Q156" s="2">
        <v>34.029803209999997</v>
      </c>
      <c r="R156" s="2">
        <v>8847.6013309999998</v>
      </c>
      <c r="S156" s="2">
        <v>5287.1898190000002</v>
      </c>
      <c r="T156" s="2">
        <v>0</v>
      </c>
      <c r="U156" s="2">
        <v>14404.186820000001</v>
      </c>
      <c r="V156" s="2">
        <v>5.0824900000000002E-5</v>
      </c>
      <c r="W156" s="11"/>
      <c r="X156" s="11"/>
      <c r="Y156" s="11"/>
    </row>
    <row r="157" spans="1:25" x14ac:dyDescent="0.25">
      <c r="A157" s="1" t="s">
        <v>61</v>
      </c>
      <c r="B157" s="2">
        <v>61</v>
      </c>
      <c r="C157" s="2">
        <v>38357</v>
      </c>
      <c r="D157" s="2">
        <v>31899</v>
      </c>
      <c r="E157" s="2">
        <v>190434.9</v>
      </c>
      <c r="F157" s="2">
        <v>169937</v>
      </c>
      <c r="G157" s="2">
        <v>45298.987910000003</v>
      </c>
      <c r="H157" s="2">
        <v>4.3358380990000001</v>
      </c>
      <c r="I157" s="2">
        <v>36.699022840294198</v>
      </c>
      <c r="J157" s="2">
        <v>0.61530686099999998</v>
      </c>
      <c r="K157" s="2">
        <v>2.0875573159999998</v>
      </c>
      <c r="L157" s="3">
        <f t="shared" si="9"/>
        <v>59821.275985116008</v>
      </c>
      <c r="M157" s="3">
        <f t="shared" si="10"/>
        <v>49838.716950793001</v>
      </c>
      <c r="N157" s="2">
        <v>653.99839220000001</v>
      </c>
      <c r="O157" s="2">
        <v>242.6465815</v>
      </c>
      <c r="P157" s="2">
        <v>34.490568879999998</v>
      </c>
      <c r="Q157" s="2">
        <v>30.210111040000001</v>
      </c>
      <c r="R157" s="2">
        <v>7910.864877</v>
      </c>
      <c r="S157" s="2">
        <v>4225.5683499999996</v>
      </c>
      <c r="T157" s="2">
        <v>0</v>
      </c>
      <c r="U157" s="2">
        <v>14255.46452</v>
      </c>
      <c r="V157" s="2">
        <v>5.4494500000000002E-4</v>
      </c>
      <c r="W157" s="11">
        <v>25.832162539999999</v>
      </c>
      <c r="X157" s="11">
        <v>34.472805989999998</v>
      </c>
      <c r="Y157" s="11">
        <v>28.53879542</v>
      </c>
    </row>
    <row r="158" spans="1:25" x14ac:dyDescent="0.25">
      <c r="A158" s="1" t="s">
        <v>181</v>
      </c>
      <c r="B158" s="2">
        <v>62</v>
      </c>
      <c r="C158" s="2">
        <v>997</v>
      </c>
      <c r="D158" s="2">
        <v>3523</v>
      </c>
      <c r="E158" s="2"/>
      <c r="F158" s="2">
        <v>1653</v>
      </c>
      <c r="G158" s="2">
        <v>45113.668839999998</v>
      </c>
      <c r="H158" s="2">
        <v>4.0151374750000004</v>
      </c>
      <c r="I158" s="2">
        <v>13.8631677124656</v>
      </c>
      <c r="J158" s="2">
        <v>0.66792569800000001</v>
      </c>
      <c r="K158" s="2">
        <v>1.9874038679999999</v>
      </c>
      <c r="L158" s="3">
        <f t="shared" si="9"/>
        <v>58584.559128108005</v>
      </c>
      <c r="M158" s="3">
        <f t="shared" si="10"/>
        <v>49336.237062613996</v>
      </c>
      <c r="N158" s="2">
        <v>473.18006960000002</v>
      </c>
      <c r="O158" s="2">
        <v>39.254859860000003</v>
      </c>
      <c r="P158" s="2">
        <v>38.093230499999997</v>
      </c>
      <c r="Q158" s="2">
        <v>33.360357299999997</v>
      </c>
      <c r="R158" s="2">
        <v>13972.262769999999</v>
      </c>
      <c r="S158" s="2"/>
      <c r="T158" s="2"/>
      <c r="U158" s="2">
        <v>14071.873589999999</v>
      </c>
      <c r="V158" s="2"/>
      <c r="W158" s="11"/>
      <c r="X158" s="11"/>
      <c r="Y158" s="11"/>
    </row>
    <row r="159" spans="1:25" x14ac:dyDescent="0.25">
      <c r="A159" s="1" t="s">
        <v>142</v>
      </c>
      <c r="B159" s="2">
        <v>39</v>
      </c>
      <c r="C159" s="2">
        <v>4072</v>
      </c>
      <c r="D159" s="2">
        <v>5653</v>
      </c>
      <c r="E159" s="2">
        <v>19529.900000000001</v>
      </c>
      <c r="F159" s="2">
        <v>40182</v>
      </c>
      <c r="G159" s="2">
        <v>38698.919820000003</v>
      </c>
      <c r="H159" s="2">
        <v>3.587960984</v>
      </c>
      <c r="I159" s="2">
        <v>15.789721837046301</v>
      </c>
      <c r="J159" s="2">
        <v>0.56023400899999998</v>
      </c>
      <c r="K159" s="2">
        <v>1.7238712249999999</v>
      </c>
      <c r="L159" s="3">
        <f t="shared" si="9"/>
        <v>50718.930601473003</v>
      </c>
      <c r="M159" s="3">
        <f t="shared" si="10"/>
        <v>42455.804180875006</v>
      </c>
      <c r="N159" s="2">
        <v>463.52761079999999</v>
      </c>
      <c r="O159" s="2">
        <v>72.753416939999994</v>
      </c>
      <c r="P159" s="2">
        <v>31.88735471</v>
      </c>
      <c r="Q159" s="2">
        <v>28.001758349999999</v>
      </c>
      <c r="R159" s="2">
        <v>10000.918589999999</v>
      </c>
      <c r="S159" s="2">
        <v>782.96906420000005</v>
      </c>
      <c r="T159" s="2">
        <v>0</v>
      </c>
      <c r="U159" s="2">
        <v>12095.164919999999</v>
      </c>
      <c r="V159" s="2">
        <v>3.6009200000000001E-5</v>
      </c>
      <c r="W159" s="11">
        <v>23.59496687</v>
      </c>
      <c r="X159" s="11">
        <v>32.715655460000001</v>
      </c>
      <c r="Y159" s="11">
        <v>26.401974580000001</v>
      </c>
    </row>
    <row r="160" spans="1:25" x14ac:dyDescent="0.25">
      <c r="A160" s="1" t="s">
        <v>132</v>
      </c>
      <c r="B160" s="2">
        <v>419</v>
      </c>
      <c r="C160" s="2"/>
      <c r="D160" s="2"/>
      <c r="E160" s="2"/>
      <c r="F160" s="2">
        <v>229393</v>
      </c>
      <c r="G160" s="2">
        <v>37898.833910000001</v>
      </c>
      <c r="H160" s="2">
        <v>3.541950393</v>
      </c>
      <c r="I160" s="2">
        <v>12.4712379774783</v>
      </c>
      <c r="J160" s="2">
        <v>0.52472383199999995</v>
      </c>
      <c r="K160" s="2">
        <v>1.6715552629999999</v>
      </c>
      <c r="L160" s="3">
        <f t="shared" si="9"/>
        <v>49753.934754510999</v>
      </c>
      <c r="M160" s="3">
        <f t="shared" si="10"/>
        <v>41597.830827873993</v>
      </c>
      <c r="N160" s="2">
        <v>326.61854970000002</v>
      </c>
      <c r="O160" s="2">
        <v>43.85936555</v>
      </c>
      <c r="P160" s="2">
        <v>30.843485250000001</v>
      </c>
      <c r="Q160" s="2">
        <v>25.626164639999999</v>
      </c>
      <c r="R160" s="2"/>
      <c r="S160" s="2"/>
      <c r="T160" s="2"/>
      <c r="U160" s="2">
        <v>11828.202649999999</v>
      </c>
      <c r="V160" s="2"/>
      <c r="W160" s="11"/>
      <c r="X160" s="11"/>
      <c r="Y160" s="11"/>
    </row>
    <row r="161" spans="1:25" x14ac:dyDescent="0.25">
      <c r="A161" s="1" t="s">
        <v>173</v>
      </c>
      <c r="B161" s="2">
        <v>23</v>
      </c>
      <c r="C161" s="2">
        <v>70736.500530000005</v>
      </c>
      <c r="D161" s="2">
        <v>46514</v>
      </c>
      <c r="E161" s="2">
        <v>87486.8</v>
      </c>
      <c r="F161" s="2">
        <v>29384</v>
      </c>
      <c r="G161" s="2">
        <v>37276.19932</v>
      </c>
      <c r="H161" s="2">
        <v>2.7755941630000001</v>
      </c>
      <c r="I161" s="2">
        <v>50.666128095323103</v>
      </c>
      <c r="J161" s="2">
        <v>0.63729813000000002</v>
      </c>
      <c r="K161" s="2">
        <v>1.7934469470000001</v>
      </c>
      <c r="L161" s="3">
        <f t="shared" si="9"/>
        <v>46722.292274642998</v>
      </c>
      <c r="M161" s="3">
        <f t="shared" si="10"/>
        <v>40324.613710156009</v>
      </c>
      <c r="N161" s="2">
        <v>652.17169130000002</v>
      </c>
      <c r="O161" s="2">
        <v>347.78725480000003</v>
      </c>
      <c r="P161" s="2">
        <v>31.592196300000001</v>
      </c>
      <c r="Q161" s="2">
        <v>31.842131869999999</v>
      </c>
      <c r="R161" s="2">
        <v>5004.3521909999999</v>
      </c>
      <c r="S161" s="2">
        <v>6796.996443</v>
      </c>
      <c r="T161" s="2">
        <v>0</v>
      </c>
      <c r="U161" s="2">
        <v>11822.206410000001</v>
      </c>
      <c r="V161" s="2">
        <v>3.002326E-3</v>
      </c>
      <c r="W161" s="11">
        <v>6.7386876229999997</v>
      </c>
      <c r="X161" s="11">
        <v>8.1286308900000002</v>
      </c>
      <c r="Y161" s="11">
        <v>7.2042691100000003</v>
      </c>
    </row>
    <row r="162" spans="1:25" x14ac:dyDescent="0.25">
      <c r="A162" s="1" t="s">
        <v>110</v>
      </c>
      <c r="B162" s="2">
        <v>139</v>
      </c>
      <c r="C162" s="2">
        <v>6572.1146920000001</v>
      </c>
      <c r="D162" s="2">
        <v>10282</v>
      </c>
      <c r="E162" s="2">
        <v>255803.5</v>
      </c>
      <c r="F162" s="2">
        <v>137932</v>
      </c>
      <c r="G162" s="2">
        <v>35991.418519999999</v>
      </c>
      <c r="H162" s="2">
        <v>3.3586514140000001</v>
      </c>
      <c r="I162" s="2">
        <v>15.6782634159434</v>
      </c>
      <c r="J162" s="2">
        <v>0.52628544300000002</v>
      </c>
      <c r="K162" s="2">
        <v>1.597098366</v>
      </c>
      <c r="L162" s="3">
        <f t="shared" si="9"/>
        <v>47238.557024470007</v>
      </c>
      <c r="M162" s="3">
        <f t="shared" si="10"/>
        <v>39503.297241743006</v>
      </c>
      <c r="N162" s="2">
        <v>569.47893329999999</v>
      </c>
      <c r="O162" s="2">
        <v>73.43294487</v>
      </c>
      <c r="P162" s="2">
        <v>29.580830519999999</v>
      </c>
      <c r="Q162" s="2">
        <v>25.84364128</v>
      </c>
      <c r="R162" s="2">
        <v>6461.8752340000001</v>
      </c>
      <c r="S162" s="2">
        <v>682.15474819999997</v>
      </c>
      <c r="T162" s="2">
        <v>0</v>
      </c>
      <c r="U162" s="2">
        <v>11252.541310000001</v>
      </c>
      <c r="V162" s="2">
        <v>2.05307E-4</v>
      </c>
      <c r="W162" s="11"/>
      <c r="X162" s="11"/>
      <c r="Y162" s="11"/>
    </row>
    <row r="163" spans="1:25" x14ac:dyDescent="0.25">
      <c r="A163" s="1" t="s">
        <v>231</v>
      </c>
      <c r="B163" s="2">
        <v>24</v>
      </c>
      <c r="C163" s="2">
        <v>45953</v>
      </c>
      <c r="D163" s="2">
        <v>33685</v>
      </c>
      <c r="E163" s="2">
        <v>42788.5</v>
      </c>
      <c r="F163" s="2">
        <v>34218</v>
      </c>
      <c r="G163" s="2">
        <v>35205.768389999997</v>
      </c>
      <c r="H163" s="2">
        <v>4.6678018779999997</v>
      </c>
      <c r="I163" s="2">
        <v>48.789982450924597</v>
      </c>
      <c r="J163" s="2">
        <v>0.51174565999999999</v>
      </c>
      <c r="K163" s="2">
        <v>1.729996635</v>
      </c>
      <c r="L163" s="3">
        <f t="shared" si="9"/>
        <v>50679.549114634996</v>
      </c>
      <c r="M163" s="3">
        <f t="shared" si="10"/>
        <v>39935.122718929997</v>
      </c>
      <c r="N163" s="2">
        <v>569.7626325</v>
      </c>
      <c r="O163" s="2">
        <v>374.58754370000003</v>
      </c>
      <c r="P163" s="2">
        <v>28.415413170000001</v>
      </c>
      <c r="Q163" s="2">
        <v>25.39097885</v>
      </c>
      <c r="R163" s="2">
        <v>3597.1991539999999</v>
      </c>
      <c r="S163" s="2">
        <v>7309.2191910000001</v>
      </c>
      <c r="T163" s="2">
        <v>0</v>
      </c>
      <c r="U163" s="2">
        <v>11194.192279999999</v>
      </c>
      <c r="V163" s="2">
        <v>5.2953099999999997E-4</v>
      </c>
      <c r="W163" s="11">
        <v>18.717733200000001</v>
      </c>
      <c r="X163" s="11">
        <v>26.035796130000001</v>
      </c>
      <c r="Y163" s="11">
        <v>20.984639699999999</v>
      </c>
    </row>
    <row r="164" spans="1:25" x14ac:dyDescent="0.25">
      <c r="A164" s="1" t="s">
        <v>88</v>
      </c>
      <c r="B164" s="2">
        <v>85</v>
      </c>
      <c r="C164" s="2"/>
      <c r="D164" s="2"/>
      <c r="E164" s="2"/>
      <c r="F164" s="2">
        <v>81854</v>
      </c>
      <c r="G164" s="2">
        <v>34680.64948</v>
      </c>
      <c r="H164" s="2">
        <v>3.1463351240000001</v>
      </c>
      <c r="I164" s="2">
        <v>26.190507154627099</v>
      </c>
      <c r="J164" s="2">
        <v>0.70076970800000005</v>
      </c>
      <c r="K164" s="2">
        <v>1.6053480819999999</v>
      </c>
      <c r="L164" s="3">
        <f t="shared" si="9"/>
        <v>45263.322891474003</v>
      </c>
      <c r="M164" s="3">
        <f t="shared" si="10"/>
        <v>38008.264062736002</v>
      </c>
      <c r="N164" s="2">
        <v>408.5088366</v>
      </c>
      <c r="O164" s="2">
        <v>211.47609360000001</v>
      </c>
      <c r="P164" s="2">
        <v>21.198350860000001</v>
      </c>
      <c r="Q164" s="2">
        <v>17.117272580000002</v>
      </c>
      <c r="R164" s="2"/>
      <c r="S164" s="2"/>
      <c r="T164" s="2"/>
      <c r="U164" s="2">
        <v>10930.86758</v>
      </c>
      <c r="V164" s="2"/>
      <c r="W164" s="11"/>
      <c r="X164" s="11"/>
      <c r="Y164" s="11"/>
    </row>
    <row r="165" spans="1:25" x14ac:dyDescent="0.25">
      <c r="A165" s="1" t="s">
        <v>206</v>
      </c>
      <c r="B165" s="2">
        <v>48</v>
      </c>
      <c r="C165" s="2">
        <v>20905</v>
      </c>
      <c r="D165" s="2">
        <v>18167</v>
      </c>
      <c r="E165" s="2">
        <v>16529.2</v>
      </c>
      <c r="F165" s="2">
        <v>49430</v>
      </c>
      <c r="G165" s="2">
        <v>33256.609018000003</v>
      </c>
      <c r="H165" s="2">
        <v>3.7285064750000001</v>
      </c>
      <c r="I165" s="2">
        <f>1.87226063857014+28.2545548392004</f>
        <v>30.126815477770538</v>
      </c>
      <c r="J165" s="2">
        <v>0.44695269399999998</v>
      </c>
      <c r="K165" s="2">
        <v>1.562275909</v>
      </c>
      <c r="L165" s="3">
        <f t="shared" si="9"/>
        <v>45671.508069668998</v>
      </c>
      <c r="M165" s="3">
        <f t="shared" si="10"/>
        <v>37088.996883731998</v>
      </c>
      <c r="N165" s="2">
        <v>482.91697187</v>
      </c>
      <c r="O165" s="2">
        <v>235.96265134000001</v>
      </c>
      <c r="P165" s="2">
        <v>25.145538353999999</v>
      </c>
      <c r="Q165" s="2">
        <v>21.136980619999999</v>
      </c>
      <c r="R165" s="2">
        <v>5448.9756610000004</v>
      </c>
      <c r="S165" s="2">
        <v>4186.4145060000001</v>
      </c>
      <c r="T165" s="2">
        <v>0</v>
      </c>
      <c r="U165" s="2">
        <v>10501.551466999999</v>
      </c>
      <c r="V165" s="2">
        <v>2.0237700000000001E-5</v>
      </c>
      <c r="W165" s="11">
        <v>61.730237700000004</v>
      </c>
      <c r="X165" s="11">
        <v>95.625988079999999</v>
      </c>
      <c r="Y165" s="11">
        <v>71.946740210000002</v>
      </c>
    </row>
    <row r="166" spans="1:25" x14ac:dyDescent="0.25">
      <c r="A166" s="1" t="s">
        <v>122</v>
      </c>
      <c r="B166" s="2">
        <v>17</v>
      </c>
      <c r="C166" s="2">
        <v>2288</v>
      </c>
      <c r="D166" s="2">
        <v>3203</v>
      </c>
      <c r="E166" s="2"/>
      <c r="F166" s="2"/>
      <c r="G166" s="2">
        <v>31781.74612</v>
      </c>
      <c r="H166" s="2">
        <v>2.8191273610000001</v>
      </c>
      <c r="I166" s="2">
        <v>12.140061947456401</v>
      </c>
      <c r="J166" s="2">
        <v>0.45275736500000002</v>
      </c>
      <c r="K166" s="2">
        <v>1.406869505</v>
      </c>
      <c r="L166" s="3">
        <f t="shared" si="9"/>
        <v>41242.137492425005</v>
      </c>
      <c r="M166" s="3">
        <f t="shared" si="10"/>
        <v>34749.526791515003</v>
      </c>
      <c r="N166" s="2">
        <v>388.96289510000003</v>
      </c>
      <c r="O166" s="2">
        <v>49.171624729999998</v>
      </c>
      <c r="P166" s="2">
        <v>25.965973120000001</v>
      </c>
      <c r="Q166" s="2">
        <v>22.637868260000001</v>
      </c>
      <c r="R166" s="2">
        <v>9292.7910890000003</v>
      </c>
      <c r="S166" s="2">
        <v>374.14080369999999</v>
      </c>
      <c r="T166" s="2"/>
      <c r="U166" s="2">
        <v>9926.7012020000002</v>
      </c>
      <c r="V166" s="2"/>
      <c r="W166" s="11"/>
      <c r="X166" s="11"/>
      <c r="Y166" s="11"/>
    </row>
    <row r="167" spans="1:25" x14ac:dyDescent="0.25">
      <c r="A167" s="1" t="s">
        <v>226</v>
      </c>
      <c r="B167" s="2">
        <v>33</v>
      </c>
      <c r="C167" s="2">
        <v>31861</v>
      </c>
      <c r="D167" s="2">
        <v>28832</v>
      </c>
      <c r="E167" s="2">
        <v>32334</v>
      </c>
      <c r="F167" s="2">
        <v>37384</v>
      </c>
      <c r="G167" s="2">
        <v>30598.872510000001</v>
      </c>
      <c r="H167" s="2">
        <v>3.6052051010000001</v>
      </c>
      <c r="I167" s="2">
        <v>25.571517107104299</v>
      </c>
      <c r="J167" s="2">
        <v>0.41804363500000002</v>
      </c>
      <c r="K167" s="2">
        <v>1.435164431</v>
      </c>
      <c r="L167" s="3">
        <f t="shared" si="9"/>
        <v>42580.390495479005</v>
      </c>
      <c r="M167" s="3">
        <f t="shared" si="10"/>
        <v>34281.687192213001</v>
      </c>
      <c r="N167" s="2">
        <v>422.42215470000002</v>
      </c>
      <c r="O167" s="2">
        <v>172.91399240000001</v>
      </c>
      <c r="P167" s="2">
        <v>23.203404419999998</v>
      </c>
      <c r="Q167" s="2">
        <v>20.858958909999998</v>
      </c>
      <c r="R167" s="2">
        <v>5975.0792090000004</v>
      </c>
      <c r="S167" s="2">
        <v>3042.9359460000001</v>
      </c>
      <c r="T167" s="2">
        <v>0</v>
      </c>
      <c r="U167" s="2">
        <v>9634.983397</v>
      </c>
      <c r="V167" s="2">
        <v>1.21237E-4</v>
      </c>
      <c r="W167" s="11">
        <v>14.797528059999999</v>
      </c>
      <c r="X167" s="11">
        <v>20.91781946</v>
      </c>
      <c r="Y167" s="11">
        <v>16.683716</v>
      </c>
    </row>
    <row r="168" spans="1:25" x14ac:dyDescent="0.25">
      <c r="A168" s="1" t="s">
        <v>107</v>
      </c>
      <c r="B168" s="2">
        <v>6</v>
      </c>
      <c r="C168" s="2">
        <v>1578299.08</v>
      </c>
      <c r="D168" s="2">
        <v>866367</v>
      </c>
      <c r="E168" s="2">
        <v>117685.4</v>
      </c>
      <c r="F168" s="2">
        <v>42987</v>
      </c>
      <c r="G168" s="2">
        <v>29955.778709999999</v>
      </c>
      <c r="H168" s="2">
        <v>2.6184318769999999</v>
      </c>
      <c r="I168" s="2">
        <v>76.530094466988501</v>
      </c>
      <c r="J168" s="2">
        <v>0.96385616399999996</v>
      </c>
      <c r="K168" s="2">
        <v>1.710524519</v>
      </c>
      <c r="L168" s="3">
        <f t="shared" si="9"/>
        <v>38898.499946199001</v>
      </c>
      <c r="M168" s="3">
        <f t="shared" si="10"/>
        <v>32846.200110061996</v>
      </c>
      <c r="N168" s="2">
        <v>230.33837130000001</v>
      </c>
      <c r="O168" s="2">
        <v>440.48101830000002</v>
      </c>
      <c r="P168" s="2">
        <v>36.540000730000003</v>
      </c>
      <c r="Q168" s="2">
        <v>48.192808190000001</v>
      </c>
      <c r="R168" s="2">
        <v>664.60342060000005</v>
      </c>
      <c r="S168" s="2">
        <v>8935.4721090000003</v>
      </c>
      <c r="T168" s="2">
        <v>0</v>
      </c>
      <c r="U168" s="2">
        <v>9600.0755289999997</v>
      </c>
      <c r="V168" s="2">
        <v>4.0069581999999999E-2</v>
      </c>
      <c r="W168" s="11"/>
      <c r="X168" s="11"/>
      <c r="Y168" s="11"/>
    </row>
    <row r="169" spans="1:25" x14ac:dyDescent="0.25">
      <c r="A169" s="1" t="s">
        <v>79</v>
      </c>
      <c r="B169" s="2">
        <v>21</v>
      </c>
      <c r="C169" s="2">
        <v>642</v>
      </c>
      <c r="D169" s="2">
        <v>4020</v>
      </c>
      <c r="E169" s="2">
        <v>9624.6</v>
      </c>
      <c r="F169" s="2">
        <v>10875</v>
      </c>
      <c r="G169" s="2">
        <v>29362.773410000002</v>
      </c>
      <c r="H169" s="2">
        <v>2.8317276179999999</v>
      </c>
      <c r="I169" s="2">
        <v>9.1021009512392599</v>
      </c>
      <c r="J169" s="2">
        <v>0.45092043999999998</v>
      </c>
      <c r="K169" s="2">
        <v>1.3012278900000001</v>
      </c>
      <c r="L169" s="3">
        <f t="shared" si="9"/>
        <v>38832.822919490005</v>
      </c>
      <c r="M169" s="3">
        <f t="shared" si="10"/>
        <v>32310.367188420005</v>
      </c>
      <c r="N169" s="2">
        <v>322.92276600000002</v>
      </c>
      <c r="O169" s="2">
        <v>25.303689640000002</v>
      </c>
      <c r="P169" s="2">
        <v>25.275015790000001</v>
      </c>
      <c r="Q169" s="2">
        <v>22.546022019999999</v>
      </c>
      <c r="R169" s="2">
        <v>9145.7723210000004</v>
      </c>
      <c r="S169" s="2">
        <v>0</v>
      </c>
      <c r="T169" s="2">
        <v>0</v>
      </c>
      <c r="U169" s="2">
        <v>9158.6941409999999</v>
      </c>
      <c r="V169" s="2">
        <v>3.4434599999999999E-6</v>
      </c>
      <c r="W169" s="11"/>
      <c r="X169" s="11"/>
      <c r="Y169" s="11"/>
    </row>
    <row r="170" spans="1:25" x14ac:dyDescent="0.25">
      <c r="A170" s="1" t="s">
        <v>139</v>
      </c>
      <c r="B170" s="2">
        <v>19</v>
      </c>
      <c r="C170" s="2">
        <v>819</v>
      </c>
      <c r="D170" s="2">
        <v>3041</v>
      </c>
      <c r="E170" s="2">
        <v>6382.3</v>
      </c>
      <c r="F170" s="2">
        <v>12217</v>
      </c>
      <c r="G170" s="2">
        <v>24987.603230000001</v>
      </c>
      <c r="H170" s="2">
        <v>2.3455707170000002</v>
      </c>
      <c r="I170" s="2">
        <v>7.6686431057637998</v>
      </c>
      <c r="J170" s="2">
        <v>0.37117731999999998</v>
      </c>
      <c r="K170" s="2">
        <v>1.103621913</v>
      </c>
      <c r="L170" s="3">
        <f t="shared" si="9"/>
        <v>32839.101024297001</v>
      </c>
      <c r="M170" s="3">
        <f t="shared" si="10"/>
        <v>27436.775638374002</v>
      </c>
      <c r="N170" s="2">
        <v>351.0593738</v>
      </c>
      <c r="O170" s="2">
        <v>21.52993996</v>
      </c>
      <c r="P170" s="2">
        <v>21.196253590000001</v>
      </c>
      <c r="Q170" s="2">
        <v>18.558865999999998</v>
      </c>
      <c r="R170" s="2">
        <v>7785.2612170000002</v>
      </c>
      <c r="S170" s="2">
        <v>0</v>
      </c>
      <c r="T170" s="2">
        <v>0</v>
      </c>
      <c r="U170" s="2">
        <v>7794.0122380000003</v>
      </c>
      <c r="V170" s="2">
        <v>5.3733500000000004E-7</v>
      </c>
      <c r="W170" s="11"/>
      <c r="X170" s="11"/>
      <c r="Y170" s="11"/>
    </row>
    <row r="171" spans="1:25" x14ac:dyDescent="0.25">
      <c r="A171" s="1" t="s">
        <v>217</v>
      </c>
      <c r="B171" s="2">
        <v>156</v>
      </c>
      <c r="C171" s="2">
        <v>9543</v>
      </c>
      <c r="D171" s="2">
        <v>8117</v>
      </c>
      <c r="E171" s="2">
        <v>75608.800000000003</v>
      </c>
      <c r="F171" s="2">
        <v>44726</v>
      </c>
      <c r="G171" s="2">
        <v>24132.80183</v>
      </c>
      <c r="H171" s="2">
        <v>3.1407768759999999</v>
      </c>
      <c r="I171" s="2">
        <v>21.8775566327094</v>
      </c>
      <c r="J171" s="2">
        <v>0.42570690300000003</v>
      </c>
      <c r="K171" s="2">
        <v>1.158625542</v>
      </c>
      <c r="L171" s="3">
        <f t="shared" si="9"/>
        <v>34548.781511853995</v>
      </c>
      <c r="M171" s="3">
        <f t="shared" si="10"/>
        <v>27315.414102490999</v>
      </c>
      <c r="N171" s="2">
        <v>365.11743080000002</v>
      </c>
      <c r="O171" s="2">
        <v>129.1283928</v>
      </c>
      <c r="P171" s="2">
        <v>21.666247609999999</v>
      </c>
      <c r="Q171" s="2">
        <v>20.85021583</v>
      </c>
      <c r="R171" s="2">
        <v>4461.733741</v>
      </c>
      <c r="S171" s="2">
        <v>2548.45867</v>
      </c>
      <c r="T171" s="2">
        <v>0</v>
      </c>
      <c r="U171" s="2">
        <v>7594.4339410000002</v>
      </c>
      <c r="V171" s="2">
        <v>5.9389199999999997E-5</v>
      </c>
      <c r="W171" s="11"/>
      <c r="X171" s="11"/>
      <c r="Y171" s="11"/>
    </row>
    <row r="172" spans="1:25" x14ac:dyDescent="0.25">
      <c r="A172" s="1" t="s">
        <v>93</v>
      </c>
      <c r="B172" s="2">
        <v>189</v>
      </c>
      <c r="C172" s="2">
        <v>3021.3071930000001</v>
      </c>
      <c r="D172" s="2">
        <v>6520</v>
      </c>
      <c r="E172" s="2">
        <v>96751.1</v>
      </c>
      <c r="F172" s="2">
        <v>121393</v>
      </c>
      <c r="G172" s="2">
        <v>22535.858499999998</v>
      </c>
      <c r="H172" s="2">
        <v>2.5873336290000002</v>
      </c>
      <c r="I172" s="2">
        <v>9.3285546505395693</v>
      </c>
      <c r="J172" s="2">
        <v>0.38708784299999999</v>
      </c>
      <c r="K172" s="2">
        <v>1.0196462319999999</v>
      </c>
      <c r="L172" s="3">
        <f t="shared" si="9"/>
        <v>31137.874198543999</v>
      </c>
      <c r="M172" s="3">
        <f t="shared" si="10"/>
        <v>25177.990539310998</v>
      </c>
      <c r="N172" s="2">
        <v>324.38306260000002</v>
      </c>
      <c r="O172" s="2">
        <v>36.48147049</v>
      </c>
      <c r="P172" s="2">
        <v>20.305110330000002</v>
      </c>
      <c r="Q172" s="2">
        <v>19.157572800000001</v>
      </c>
      <c r="R172" s="2">
        <v>6028.0410750000001</v>
      </c>
      <c r="S172" s="2">
        <v>285.83984609999999</v>
      </c>
      <c r="T172" s="2">
        <v>0</v>
      </c>
      <c r="U172" s="2">
        <v>7039.8391869999996</v>
      </c>
      <c r="V172" s="2">
        <v>1.8012700000000001E-5</v>
      </c>
      <c r="W172" s="11"/>
      <c r="X172" s="11"/>
      <c r="Y172" s="11"/>
    </row>
    <row r="173" spans="1:25" x14ac:dyDescent="0.25">
      <c r="A173" s="1" t="s">
        <v>227</v>
      </c>
      <c r="B173" s="2">
        <v>25</v>
      </c>
      <c r="C173" s="2">
        <v>1330.3156980000001</v>
      </c>
      <c r="D173" s="2">
        <v>2007</v>
      </c>
      <c r="E173" s="2">
        <v>14178.7</v>
      </c>
      <c r="F173" s="2">
        <v>9468</v>
      </c>
      <c r="G173" s="2">
        <v>21757.953590000001</v>
      </c>
      <c r="H173" s="2">
        <v>2.0005247490000002</v>
      </c>
      <c r="I173" s="2">
        <v>6.3138349602160497</v>
      </c>
      <c r="J173" s="2">
        <v>0.29146419400000001</v>
      </c>
      <c r="K173" s="2">
        <v>0.96095346000000004</v>
      </c>
      <c r="L173" s="3">
        <f t="shared" si="9"/>
        <v>28458.333758707999</v>
      </c>
      <c r="M173" s="3">
        <f t="shared" si="10"/>
        <v>23852.076600030003</v>
      </c>
      <c r="N173" s="2">
        <v>207.31046269999999</v>
      </c>
      <c r="O173" s="2">
        <v>19.599203599999999</v>
      </c>
      <c r="P173" s="2">
        <v>16.92952124</v>
      </c>
      <c r="Q173" s="2">
        <v>14.488800940000001</v>
      </c>
      <c r="R173" s="2">
        <v>6658.9514639999998</v>
      </c>
      <c r="S173" s="2">
        <v>0</v>
      </c>
      <c r="T173" s="2">
        <v>0</v>
      </c>
      <c r="U173" s="2">
        <v>6787.2040390000002</v>
      </c>
      <c r="V173" s="2">
        <v>2.4574E-6</v>
      </c>
      <c r="W173" s="11"/>
      <c r="X173" s="11"/>
      <c r="Y173" s="11"/>
    </row>
    <row r="174" spans="1:25" x14ac:dyDescent="0.25">
      <c r="A174" s="1" t="s">
        <v>119</v>
      </c>
      <c r="B174" s="2">
        <v>41</v>
      </c>
      <c r="C174" s="2">
        <v>4504.4012819999998</v>
      </c>
      <c r="D174" s="2">
        <v>5889</v>
      </c>
      <c r="E174" s="2">
        <v>57253.1</v>
      </c>
      <c r="F174" s="2">
        <v>42752</v>
      </c>
      <c r="G174" s="2">
        <v>21385.964670000001</v>
      </c>
      <c r="H174" s="2">
        <v>2.326081244</v>
      </c>
      <c r="I174" s="2">
        <v>22.572513478241401</v>
      </c>
      <c r="J174" s="2">
        <v>0.30258220499999999</v>
      </c>
      <c r="K174" s="2">
        <v>1.013189552</v>
      </c>
      <c r="L174" s="3">
        <f t="shared" si="9"/>
        <v>29144.022350088002</v>
      </c>
      <c r="M174" s="3">
        <f t="shared" si="10"/>
        <v>23788.932831221002</v>
      </c>
      <c r="N174" s="2">
        <v>311.48197590000001</v>
      </c>
      <c r="O174" s="2">
        <v>160.25486119999999</v>
      </c>
      <c r="P174" s="2">
        <v>16.33677608</v>
      </c>
      <c r="Q174" s="2">
        <v>14.50634509</v>
      </c>
      <c r="R174" s="2">
        <v>3110.7283659999998</v>
      </c>
      <c r="S174" s="2">
        <v>2925.502344</v>
      </c>
      <c r="T174" s="2">
        <v>0</v>
      </c>
      <c r="U174" s="2">
        <v>6758.4312090000003</v>
      </c>
      <c r="V174" s="2">
        <v>6.7806599999999996E-5</v>
      </c>
      <c r="W174" s="11"/>
      <c r="X174" s="11"/>
      <c r="Y174" s="11"/>
    </row>
    <row r="175" spans="1:25" x14ac:dyDescent="0.25">
      <c r="A175" s="1" t="s">
        <v>96</v>
      </c>
      <c r="B175" s="2">
        <v>14</v>
      </c>
      <c r="C175" s="2">
        <v>1574</v>
      </c>
      <c r="D175" s="2">
        <v>2798</v>
      </c>
      <c r="E175" s="2">
        <v>22049.7</v>
      </c>
      <c r="F175" s="2">
        <v>7933</v>
      </c>
      <c r="G175" s="2">
        <v>21104.773929999999</v>
      </c>
      <c r="H175" s="2">
        <v>1.994850118</v>
      </c>
      <c r="I175" s="2">
        <v>6.4666166164643002</v>
      </c>
      <c r="J175" s="2">
        <v>0.310715193</v>
      </c>
      <c r="K175" s="2">
        <v>0.93040183399999998</v>
      </c>
      <c r="L175" s="3">
        <f t="shared" si="9"/>
        <v>27779.551931522001</v>
      </c>
      <c r="M175" s="3">
        <f t="shared" si="10"/>
        <v>23185.166662557</v>
      </c>
      <c r="N175" s="2">
        <v>252.56072800000001</v>
      </c>
      <c r="O175" s="2">
        <v>18.18531205</v>
      </c>
      <c r="P175" s="2">
        <v>17.8509639</v>
      </c>
      <c r="Q175" s="2">
        <v>15.53575964</v>
      </c>
      <c r="R175" s="2">
        <v>6576.6567409999998</v>
      </c>
      <c r="S175" s="2">
        <v>0</v>
      </c>
      <c r="T175" s="2">
        <v>0</v>
      </c>
      <c r="U175" s="2">
        <v>6582.8989179999999</v>
      </c>
      <c r="V175" s="2">
        <v>3.08696E-5</v>
      </c>
      <c r="W175" s="11"/>
      <c r="X175" s="11"/>
      <c r="Y175" s="11"/>
    </row>
    <row r="176" spans="1:25" x14ac:dyDescent="0.25">
      <c r="A176" s="1" t="s">
        <v>204</v>
      </c>
      <c r="B176" s="2">
        <v>11</v>
      </c>
      <c r="C176" s="2">
        <v>4481.4913850000003</v>
      </c>
      <c r="D176" s="2">
        <v>4739</v>
      </c>
      <c r="E176" s="2">
        <v>28618.1</v>
      </c>
      <c r="F176" s="2">
        <v>21894</v>
      </c>
      <c r="G176" s="2">
        <v>20929.9054</v>
      </c>
      <c r="H176" s="2">
        <v>1.7158129049999999</v>
      </c>
      <c r="I176" s="2">
        <v>5.9443406743139304</v>
      </c>
      <c r="J176" s="2">
        <v>0.26212310900000002</v>
      </c>
      <c r="K176" s="2">
        <v>0.91498446700000002</v>
      </c>
      <c r="L176" s="3">
        <f t="shared" si="9"/>
        <v>26703.810070811</v>
      </c>
      <c r="M176" s="3">
        <f t="shared" si="10"/>
        <v>22753.355463390999</v>
      </c>
      <c r="N176" s="2">
        <v>275.64117870000001</v>
      </c>
      <c r="O176" s="2">
        <v>19.553919149999999</v>
      </c>
      <c r="P176" s="2">
        <v>15.562864830000001</v>
      </c>
      <c r="Q176" s="2">
        <v>12.94986291</v>
      </c>
      <c r="R176" s="2">
        <v>6307.0683550000003</v>
      </c>
      <c r="S176" s="2">
        <v>0</v>
      </c>
      <c r="T176" s="2">
        <v>0</v>
      </c>
      <c r="U176" s="2">
        <v>6529.3426209999998</v>
      </c>
      <c r="V176" s="2">
        <v>3.35305E-5</v>
      </c>
      <c r="W176" s="11">
        <v>46.341973189999997</v>
      </c>
      <c r="X176" s="11">
        <v>52.789619889999997</v>
      </c>
      <c r="Y176" s="11">
        <v>48.592156410000001</v>
      </c>
    </row>
    <row r="177" spans="1:25" x14ac:dyDescent="0.25">
      <c r="A177" s="1" t="s">
        <v>112</v>
      </c>
      <c r="B177" s="2">
        <v>22</v>
      </c>
      <c r="C177" s="2">
        <v>4242.1093979999996</v>
      </c>
      <c r="D177" s="2">
        <v>4208</v>
      </c>
      <c r="E177" s="2">
        <v>67459.199999999997</v>
      </c>
      <c r="F177" s="2">
        <v>19293</v>
      </c>
      <c r="G177" s="2">
        <v>20756.933120000002</v>
      </c>
      <c r="H177" s="2">
        <v>2.2072002190000002</v>
      </c>
      <c r="I177" s="2">
        <v>13.5722379162324</v>
      </c>
      <c r="J177" s="2">
        <v>0.31728843899999998</v>
      </c>
      <c r="K177" s="2">
        <v>0.94782791899999996</v>
      </c>
      <c r="L177" s="3">
        <f t="shared" si="9"/>
        <v>28116.740856999</v>
      </c>
      <c r="M177" s="3">
        <f t="shared" si="10"/>
        <v>23033.798247937004</v>
      </c>
      <c r="N177" s="2">
        <v>268.6371666</v>
      </c>
      <c r="O177" s="2">
        <v>74.551977219999998</v>
      </c>
      <c r="P177" s="2">
        <v>17.675170210000001</v>
      </c>
      <c r="Q177" s="2">
        <v>15.813820379999999</v>
      </c>
      <c r="R177" s="2">
        <v>4953.7550279999996</v>
      </c>
      <c r="S177" s="2">
        <v>1141.216093</v>
      </c>
      <c r="T177" s="2">
        <v>0</v>
      </c>
      <c r="U177" s="2">
        <v>6509.4602130000003</v>
      </c>
      <c r="V177" s="2">
        <v>7.1322000000000006E-5</v>
      </c>
      <c r="W177" s="11">
        <v>15.20205088</v>
      </c>
      <c r="X177" s="11">
        <v>19.355815190000001</v>
      </c>
      <c r="Y177" s="11">
        <v>16.514367920000002</v>
      </c>
    </row>
    <row r="178" spans="1:25" x14ac:dyDescent="0.25">
      <c r="A178" s="1" t="s">
        <v>126</v>
      </c>
      <c r="B178" s="2">
        <v>150</v>
      </c>
      <c r="C178" s="2"/>
      <c r="D178" s="2"/>
      <c r="E178" s="2"/>
      <c r="F178" s="2">
        <v>66039</v>
      </c>
      <c r="G178" s="2">
        <v>18467.64244</v>
      </c>
      <c r="H178" s="2">
        <v>1.673133489</v>
      </c>
      <c r="I178" s="2">
        <v>11.7800249956548</v>
      </c>
      <c r="J178" s="2">
        <v>0.34141759799999999</v>
      </c>
      <c r="K178" s="2">
        <v>0.84417284999999997</v>
      </c>
      <c r="L178" s="3">
        <f t="shared" si="9"/>
        <v>24090.217625506</v>
      </c>
      <c r="M178" s="3">
        <f t="shared" si="10"/>
        <v>20233.561529349998</v>
      </c>
      <c r="N178" s="2">
        <v>220.85708829999999</v>
      </c>
      <c r="O178" s="2">
        <v>87.246696720000003</v>
      </c>
      <c r="P178" s="2">
        <v>12.354659679999999</v>
      </c>
      <c r="Q178" s="2">
        <v>10.208898230000001</v>
      </c>
      <c r="R178" s="2"/>
      <c r="S178" s="2"/>
      <c r="T178" s="2"/>
      <c r="U178" s="2">
        <v>5804.8941070000001</v>
      </c>
      <c r="V178" s="2"/>
      <c r="W178" s="11"/>
      <c r="X178" s="11"/>
      <c r="Y178" s="11"/>
    </row>
    <row r="179" spans="1:25" x14ac:dyDescent="0.25">
      <c r="A179" s="1" t="s">
        <v>214</v>
      </c>
      <c r="B179" s="2">
        <v>68</v>
      </c>
      <c r="C179" s="2"/>
      <c r="D179" s="2"/>
      <c r="E179" s="2"/>
      <c r="F179" s="2">
        <v>50291</v>
      </c>
      <c r="G179" s="2">
        <v>18215.0484</v>
      </c>
      <c r="H179" s="2">
        <v>1.6540442179999999</v>
      </c>
      <c r="I179" s="2">
        <v>13.0005810632574</v>
      </c>
      <c r="J179" s="2">
        <v>0.35690793599999998</v>
      </c>
      <c r="K179" s="2">
        <v>0.83938007400000003</v>
      </c>
      <c r="L179" s="3">
        <f t="shared" si="9"/>
        <v>23776.268110378001</v>
      </c>
      <c r="M179" s="3">
        <f t="shared" si="10"/>
        <v>19962.746156652003</v>
      </c>
      <c r="N179" s="2">
        <v>212.93704099999999</v>
      </c>
      <c r="O179" s="2">
        <v>102.26490630000001</v>
      </c>
      <c r="P179" s="2">
        <v>11.50038251</v>
      </c>
      <c r="Q179" s="2">
        <v>9.3479772719999996</v>
      </c>
      <c r="R179" s="2"/>
      <c r="S179" s="2"/>
      <c r="T179" s="2"/>
      <c r="U179" s="2">
        <v>5735.6306979999999</v>
      </c>
      <c r="V179" s="2"/>
      <c r="W179" s="11"/>
      <c r="X179" s="11"/>
      <c r="Y179" s="11"/>
    </row>
    <row r="180" spans="1:25" x14ac:dyDescent="0.25">
      <c r="A180" s="1" t="s">
        <v>49</v>
      </c>
      <c r="B180" s="2">
        <v>239</v>
      </c>
      <c r="C180" s="2"/>
      <c r="D180" s="2"/>
      <c r="E180" s="2"/>
      <c r="F180" s="2">
        <v>111633</v>
      </c>
      <c r="G180" s="2">
        <v>17684.66432</v>
      </c>
      <c r="H180" s="2">
        <v>1.5958830369999999</v>
      </c>
      <c r="I180" s="2">
        <v>6.6405503411893401</v>
      </c>
      <c r="J180" s="2">
        <v>0.25900339999999999</v>
      </c>
      <c r="K180" s="2">
        <v>0.78553600700000004</v>
      </c>
      <c r="L180" s="3">
        <f t="shared" si="9"/>
        <v>23037.158189222999</v>
      </c>
      <c r="M180" s="3">
        <f t="shared" si="10"/>
        <v>19361.523868386001</v>
      </c>
      <c r="N180" s="2">
        <v>220.25261309999999</v>
      </c>
      <c r="O180" s="2">
        <v>29.202763879999999</v>
      </c>
      <c r="P180" s="2">
        <v>14.117826060000001</v>
      </c>
      <c r="Q180" s="2">
        <v>12.13271572</v>
      </c>
      <c r="R180" s="2"/>
      <c r="S180" s="2"/>
      <c r="T180" s="2"/>
      <c r="U180" s="2">
        <v>5524.8132459999997</v>
      </c>
      <c r="V180" s="2"/>
      <c r="W180" s="11"/>
      <c r="X180" s="11"/>
      <c r="Y180" s="11"/>
    </row>
    <row r="181" spans="1:25" x14ac:dyDescent="0.25">
      <c r="A181" s="1" t="s">
        <v>62</v>
      </c>
      <c r="B181" s="2">
        <v>125</v>
      </c>
      <c r="C181" s="2"/>
      <c r="D181" s="2"/>
      <c r="E181" s="2"/>
      <c r="F181" s="2">
        <v>57168</v>
      </c>
      <c r="G181" s="2">
        <v>15888.58042</v>
      </c>
      <c r="H181" s="2">
        <v>1.439905462</v>
      </c>
      <c r="I181" s="2">
        <v>10.0905367578791</v>
      </c>
      <c r="J181" s="2">
        <v>0.293069898</v>
      </c>
      <c r="K181" s="2">
        <v>0.72605041800000003</v>
      </c>
      <c r="L181" s="3">
        <f t="shared" si="9"/>
        <v>20727.207501858</v>
      </c>
      <c r="M181" s="3">
        <f t="shared" si="10"/>
        <v>17408.185107813999</v>
      </c>
      <c r="N181" s="2">
        <v>189.51072869999999</v>
      </c>
      <c r="O181" s="2">
        <v>74.550180999999995</v>
      </c>
      <c r="P181" s="2">
        <v>10.65006417</v>
      </c>
      <c r="Q181" s="2">
        <v>8.8007265449999998</v>
      </c>
      <c r="R181" s="2"/>
      <c r="S181" s="2"/>
      <c r="T181" s="2"/>
      <c r="U181" s="2">
        <v>4993.9031050000003</v>
      </c>
      <c r="V181" s="2"/>
      <c r="W181" s="11"/>
      <c r="X181" s="11"/>
      <c r="Y181" s="11"/>
    </row>
    <row r="182" spans="1:25" x14ac:dyDescent="0.25">
      <c r="A182" s="1" t="s">
        <v>213</v>
      </c>
      <c r="B182" s="2">
        <v>125</v>
      </c>
      <c r="C182" s="2"/>
      <c r="D182" s="2"/>
      <c r="E182" s="2"/>
      <c r="F182" s="2">
        <v>57168</v>
      </c>
      <c r="G182" s="2">
        <v>15888.58042</v>
      </c>
      <c r="H182" s="2">
        <v>1.439905462</v>
      </c>
      <c r="I182" s="2">
        <v>10.0905367578791</v>
      </c>
      <c r="J182" s="2">
        <v>0.293069898</v>
      </c>
      <c r="K182" s="2">
        <v>0.72605041800000003</v>
      </c>
      <c r="L182" s="3">
        <f t="shared" si="9"/>
        <v>20727.207501858</v>
      </c>
      <c r="M182" s="3">
        <f t="shared" si="10"/>
        <v>17408.185107813999</v>
      </c>
      <c r="N182" s="2">
        <v>189.51072869999999</v>
      </c>
      <c r="O182" s="2">
        <v>74.550180999999995</v>
      </c>
      <c r="P182" s="2">
        <v>10.65006417</v>
      </c>
      <c r="Q182" s="2">
        <v>8.8007265449999998</v>
      </c>
      <c r="R182" s="2"/>
      <c r="S182" s="2"/>
      <c r="T182" s="2"/>
      <c r="U182" s="2">
        <v>4993.9031050000003</v>
      </c>
      <c r="V182" s="2"/>
      <c r="W182" s="11"/>
      <c r="X182" s="11"/>
      <c r="Y182" s="11"/>
    </row>
    <row r="183" spans="1:25" x14ac:dyDescent="0.25">
      <c r="A183" s="1" t="s">
        <v>209</v>
      </c>
      <c r="B183" s="2">
        <v>91</v>
      </c>
      <c r="C183" s="2"/>
      <c r="D183" s="2"/>
      <c r="E183" s="2"/>
      <c r="F183" s="2">
        <v>36816</v>
      </c>
      <c r="G183" s="2">
        <v>14694.633330000001</v>
      </c>
      <c r="H183" s="2">
        <v>1.333140577</v>
      </c>
      <c r="I183" s="2">
        <v>10.886499943648399</v>
      </c>
      <c r="J183" s="2">
        <v>0.29382878099999998</v>
      </c>
      <c r="K183" s="2">
        <v>0.679161405</v>
      </c>
      <c r="L183" s="3">
        <f t="shared" si="9"/>
        <v>19178.116494677</v>
      </c>
      <c r="M183" s="3">
        <f t="shared" si="10"/>
        <v>16104.195667515001</v>
      </c>
      <c r="N183" s="2">
        <v>173.14724290000001</v>
      </c>
      <c r="O183" s="2">
        <v>87.141079529999999</v>
      </c>
      <c r="P183" s="2">
        <v>9.0852471589999997</v>
      </c>
      <c r="Q183" s="2">
        <v>7.356937802</v>
      </c>
      <c r="R183" s="2"/>
      <c r="S183" s="2"/>
      <c r="T183" s="2"/>
      <c r="U183" s="2">
        <v>4630.0078759999997</v>
      </c>
      <c r="V183" s="2"/>
      <c r="W183" s="11"/>
      <c r="X183" s="11"/>
      <c r="Y183" s="11"/>
    </row>
    <row r="184" spans="1:25" x14ac:dyDescent="0.25">
      <c r="A184" s="1" t="s">
        <v>98</v>
      </c>
      <c r="B184" s="2">
        <v>22</v>
      </c>
      <c r="C184" s="2">
        <v>3131</v>
      </c>
      <c r="D184" s="2">
        <v>5538</v>
      </c>
      <c r="E184" s="2">
        <v>976.5</v>
      </c>
      <c r="F184" s="2">
        <v>4350</v>
      </c>
      <c r="G184" s="2">
        <v>13984.70572</v>
      </c>
      <c r="H184" s="2">
        <v>1.4676933839999999</v>
      </c>
      <c r="I184" s="2">
        <v>7.6534813295694599</v>
      </c>
      <c r="J184" s="2">
        <v>0.20673481099999999</v>
      </c>
      <c r="K184" s="2">
        <v>0.636345626</v>
      </c>
      <c r="L184" s="3">
        <f t="shared" si="9"/>
        <v>18880.113341105996</v>
      </c>
      <c r="M184" s="3">
        <f t="shared" si="10"/>
        <v>15500.429132423</v>
      </c>
      <c r="N184" s="2">
        <v>163.03175490000001</v>
      </c>
      <c r="O184" s="2">
        <v>47.406853150000003</v>
      </c>
      <c r="P184" s="2">
        <v>11.5908134</v>
      </c>
      <c r="Q184" s="2">
        <v>10.25208821</v>
      </c>
      <c r="R184" s="2">
        <v>3545.4391110000001</v>
      </c>
      <c r="S184" s="2">
        <v>743.04952370000001</v>
      </c>
      <c r="T184" s="2">
        <v>0</v>
      </c>
      <c r="U184" s="2">
        <v>4383.9157340000002</v>
      </c>
      <c r="V184" s="2">
        <v>3.8298299999999997E-6</v>
      </c>
      <c r="W184" s="11"/>
      <c r="X184" s="11"/>
      <c r="Y184" s="11"/>
    </row>
    <row r="185" spans="1:25" x14ac:dyDescent="0.25">
      <c r="A185" s="1" t="s">
        <v>234</v>
      </c>
      <c r="B185" s="2">
        <v>11</v>
      </c>
      <c r="C185" s="2">
        <v>620</v>
      </c>
      <c r="D185" s="2">
        <v>1658</v>
      </c>
      <c r="E185" s="2">
        <v>5.5</v>
      </c>
      <c r="F185" s="2">
        <v>2</v>
      </c>
      <c r="G185" s="2">
        <v>12759.726420000001</v>
      </c>
      <c r="H185" s="2">
        <v>1.286117143</v>
      </c>
      <c r="I185" s="2">
        <v>4.0268669937720096</v>
      </c>
      <c r="J185" s="2">
        <v>0.20840365899999999</v>
      </c>
      <c r="K185" s="2">
        <v>0.57027625999999998</v>
      </c>
      <c r="L185" s="3">
        <f t="shared" si="9"/>
        <v>17055.116180188001</v>
      </c>
      <c r="M185" s="3">
        <f t="shared" si="10"/>
        <v>14092.384265655002</v>
      </c>
      <c r="N185" s="2">
        <v>148.34126839999999</v>
      </c>
      <c r="O185" s="2">
        <v>10.997337979999999</v>
      </c>
      <c r="P185" s="2">
        <v>11.310679800000001</v>
      </c>
      <c r="Q185" s="2">
        <v>10.420182970000001</v>
      </c>
      <c r="R185" s="2">
        <v>3979.9520969999999</v>
      </c>
      <c r="S185" s="2">
        <v>0</v>
      </c>
      <c r="T185" s="2">
        <v>0</v>
      </c>
      <c r="U185" s="2">
        <v>3979.9520969999999</v>
      </c>
      <c r="V185" s="2">
        <v>3.8500000000000001E-10</v>
      </c>
      <c r="W185" s="11"/>
      <c r="X185" s="11"/>
      <c r="Y185" s="11"/>
    </row>
    <row r="186" spans="1:25" x14ac:dyDescent="0.25">
      <c r="A186" s="1" t="s">
        <v>58</v>
      </c>
      <c r="B186" s="2">
        <v>24</v>
      </c>
      <c r="C186" s="2">
        <v>614.62642159999996</v>
      </c>
      <c r="D186" s="2">
        <v>1600</v>
      </c>
      <c r="E186" s="2">
        <v>1677.8</v>
      </c>
      <c r="F186" s="2">
        <v>15635</v>
      </c>
      <c r="G186" s="2">
        <v>10693.448329999999</v>
      </c>
      <c r="H186" s="2">
        <v>1.122813517</v>
      </c>
      <c r="I186" s="2">
        <v>4.1911823105022297</v>
      </c>
      <c r="J186" s="2">
        <v>0.19082513300000001</v>
      </c>
      <c r="K186" s="2">
        <v>0.48483920699999999</v>
      </c>
      <c r="L186" s="3">
        <f t="shared" si="9"/>
        <v>14440.309524798999</v>
      </c>
      <c r="M186" s="3">
        <f t="shared" si="10"/>
        <v>11853.233207310999</v>
      </c>
      <c r="N186" s="2">
        <v>132.9491452</v>
      </c>
      <c r="O186" s="2">
        <v>18.232942399999999</v>
      </c>
      <c r="P186" s="2">
        <v>9.2584151610000003</v>
      </c>
      <c r="Q186" s="2">
        <v>8.6692116610000003</v>
      </c>
      <c r="R186" s="2">
        <v>2626.9056049999999</v>
      </c>
      <c r="S186" s="2">
        <v>0</v>
      </c>
      <c r="T186" s="2">
        <v>0</v>
      </c>
      <c r="U186" s="2">
        <v>3341.0803740000001</v>
      </c>
      <c r="V186" s="2">
        <v>3.8023400000000002E-7</v>
      </c>
      <c r="W186" s="11"/>
      <c r="X186" s="11"/>
      <c r="Y186" s="11"/>
    </row>
    <row r="187" spans="1:25" x14ac:dyDescent="0.25">
      <c r="A187" s="1" t="s">
        <v>82</v>
      </c>
      <c r="B187" s="2">
        <v>68</v>
      </c>
      <c r="C187" s="2">
        <v>1167.523723</v>
      </c>
      <c r="D187" s="2">
        <v>1072</v>
      </c>
      <c r="E187" s="2">
        <v>13.1</v>
      </c>
      <c r="F187" s="2">
        <v>10777</v>
      </c>
      <c r="G187" s="2">
        <v>8438.4794000000002</v>
      </c>
      <c r="H187" s="2">
        <v>0.855675136</v>
      </c>
      <c r="I187" s="2">
        <v>2.8753159727452098</v>
      </c>
      <c r="J187" s="2">
        <v>0.14089922399999999</v>
      </c>
      <c r="K187" s="2">
        <v>0.37779661799999997</v>
      </c>
      <c r="L187" s="3">
        <f t="shared" si="9"/>
        <v>11295.967801929999</v>
      </c>
      <c r="M187" s="3">
        <f t="shared" si="10"/>
        <v>9324.692895164002</v>
      </c>
      <c r="N187" s="2">
        <v>104.7340555</v>
      </c>
      <c r="O187" s="2">
        <v>9.6485675539999995</v>
      </c>
      <c r="P187" s="2">
        <v>7.3936860839999996</v>
      </c>
      <c r="Q187" s="2">
        <v>6.8558160189999997</v>
      </c>
      <c r="R187" s="2">
        <v>2048.097835</v>
      </c>
      <c r="S187" s="2">
        <v>0</v>
      </c>
      <c r="T187" s="2">
        <v>0</v>
      </c>
      <c r="U187" s="2">
        <v>2633.570866</v>
      </c>
      <c r="V187" s="2">
        <v>1.9388E-9</v>
      </c>
      <c r="W187" s="11"/>
      <c r="X187" s="11"/>
      <c r="Y187" s="11"/>
    </row>
    <row r="188" spans="1:25" x14ac:dyDescent="0.25">
      <c r="A188" s="1" t="s">
        <v>120</v>
      </c>
      <c r="B188" s="2">
        <v>8</v>
      </c>
      <c r="C188" s="2">
        <v>359.72821279999999</v>
      </c>
      <c r="D188" s="2">
        <v>1022</v>
      </c>
      <c r="E188" s="2">
        <v>72690</v>
      </c>
      <c r="F188" s="2">
        <v>32918</v>
      </c>
      <c r="G188" s="2">
        <v>8344.5055420000008</v>
      </c>
      <c r="H188" s="2">
        <v>0.76699795100000001</v>
      </c>
      <c r="I188" s="2">
        <v>2.5046503487748599</v>
      </c>
      <c r="J188" s="2">
        <v>0.113994424</v>
      </c>
      <c r="K188" s="2">
        <v>0.365205536</v>
      </c>
      <c r="L188" s="3">
        <f t="shared" si="9"/>
        <v>10912.650983632002</v>
      </c>
      <c r="M188" s="3">
        <f t="shared" si="10"/>
        <v>9146.4848082280005</v>
      </c>
      <c r="N188" s="2">
        <v>113.9657988</v>
      </c>
      <c r="O188" s="2">
        <v>7.1880562680000004</v>
      </c>
      <c r="P188" s="2">
        <v>6.8456214910000002</v>
      </c>
      <c r="Q188" s="2">
        <v>5.699721212</v>
      </c>
      <c r="R188" s="2">
        <v>2546.1995390000002</v>
      </c>
      <c r="S188" s="2">
        <v>0</v>
      </c>
      <c r="T188" s="2">
        <v>0</v>
      </c>
      <c r="U188" s="2">
        <v>2602.7777740000001</v>
      </c>
      <c r="V188" s="2">
        <v>7.5235400000000003E-6</v>
      </c>
      <c r="W188" s="11">
        <v>236.62038269999999</v>
      </c>
      <c r="X188" s="11">
        <v>318.37122249999999</v>
      </c>
      <c r="Y188" s="11">
        <v>261.87127290000001</v>
      </c>
    </row>
    <row r="189" spans="1:25" x14ac:dyDescent="0.25">
      <c r="A189" s="1" t="s">
        <v>171</v>
      </c>
      <c r="B189" s="2">
        <v>60</v>
      </c>
      <c r="C189" s="2">
        <v>266</v>
      </c>
      <c r="D189" s="2">
        <v>1736</v>
      </c>
      <c r="E189" s="2">
        <v>2113.9</v>
      </c>
      <c r="F189" s="2">
        <v>28266</v>
      </c>
      <c r="G189" s="2">
        <v>7598.9695380000003</v>
      </c>
      <c r="H189" s="2">
        <v>0.82436728599999998</v>
      </c>
      <c r="I189" s="2">
        <v>4.4640225075968401</v>
      </c>
      <c r="J189" s="2">
        <v>0.11477422299999999</v>
      </c>
      <c r="K189" s="2">
        <v>0.34507254700000001</v>
      </c>
      <c r="L189" s="3">
        <f t="shared" si="9"/>
        <v>10344.934563339</v>
      </c>
      <c r="M189" s="3">
        <f t="shared" si="10"/>
        <v>8446.6010699809995</v>
      </c>
      <c r="N189" s="2">
        <v>110.5023863</v>
      </c>
      <c r="O189" s="2">
        <v>23.3947793</v>
      </c>
      <c r="P189" s="2">
        <v>6.3701401320000004</v>
      </c>
      <c r="Q189" s="2">
        <v>5.657623225</v>
      </c>
      <c r="R189" s="2">
        <v>930.05718890000003</v>
      </c>
      <c r="S189" s="2">
        <v>285.83984609999999</v>
      </c>
      <c r="T189" s="2">
        <v>0</v>
      </c>
      <c r="U189" s="2">
        <v>2380.6635299999998</v>
      </c>
      <c r="V189" s="2">
        <v>4.3334900000000002E-7</v>
      </c>
      <c r="W189" s="11"/>
      <c r="X189" s="11"/>
      <c r="Y189" s="11"/>
    </row>
    <row r="190" spans="1:25" x14ac:dyDescent="0.25">
      <c r="A190" s="1" t="s">
        <v>118</v>
      </c>
      <c r="B190" s="2">
        <v>20</v>
      </c>
      <c r="C190" s="2">
        <v>404</v>
      </c>
      <c r="D190" s="2">
        <v>508</v>
      </c>
      <c r="E190" s="2"/>
      <c r="F190" s="2">
        <v>811</v>
      </c>
      <c r="G190" s="2">
        <v>6364.6727430000001</v>
      </c>
      <c r="H190" s="2">
        <v>0.47871893500000001</v>
      </c>
      <c r="I190" s="2">
        <v>1.88308209834369</v>
      </c>
      <c r="J190" s="2">
        <v>9.3033300999999999E-2</v>
      </c>
      <c r="K190" s="2">
        <v>0.278613946</v>
      </c>
      <c r="L190" s="3">
        <f t="shared" si="9"/>
        <v>7983.7911630660001</v>
      </c>
      <c r="M190" s="3">
        <f t="shared" si="10"/>
        <v>6880.8725729329999</v>
      </c>
      <c r="N190" s="2">
        <v>82.395725900000002</v>
      </c>
      <c r="O190" s="2">
        <v>5.7165450809999996</v>
      </c>
      <c r="P190" s="2">
        <v>5.1182225419999998</v>
      </c>
      <c r="Q190" s="2">
        <v>4.6307927859999998</v>
      </c>
      <c r="R190" s="2">
        <v>1937.813682</v>
      </c>
      <c r="S190" s="2"/>
      <c r="T190" s="2"/>
      <c r="U190" s="2">
        <v>1985.38536</v>
      </c>
      <c r="V190" s="2"/>
      <c r="W190" s="11"/>
      <c r="X190" s="11"/>
      <c r="Y190" s="11"/>
    </row>
    <row r="191" spans="1:25" x14ac:dyDescent="0.25">
      <c r="A191" s="1" t="s">
        <v>223</v>
      </c>
      <c r="B191" s="2">
        <v>15</v>
      </c>
      <c r="C191" s="2">
        <v>775</v>
      </c>
      <c r="D191" s="2">
        <v>2249</v>
      </c>
      <c r="E191" s="2">
        <v>52279.1</v>
      </c>
      <c r="F191" s="2">
        <v>20164</v>
      </c>
      <c r="G191" s="2">
        <v>5265.3848150000003</v>
      </c>
      <c r="H191" s="2">
        <v>0.56610634199999998</v>
      </c>
      <c r="I191" s="2">
        <v>1.7931162414772499</v>
      </c>
      <c r="J191" s="2">
        <v>7.7905407999999995E-2</v>
      </c>
      <c r="K191" s="2">
        <v>0.23168746900000001</v>
      </c>
      <c r="L191" s="3">
        <f t="shared" si="9"/>
        <v>7149.4919773170004</v>
      </c>
      <c r="M191" s="3">
        <f t="shared" si="10"/>
        <v>5845.8710237619998</v>
      </c>
      <c r="N191" s="2">
        <v>89.768217660000005</v>
      </c>
      <c r="O191" s="2">
        <v>6.7914695930000004</v>
      </c>
      <c r="P191" s="2">
        <v>4.2969815459999996</v>
      </c>
      <c r="Q191" s="2">
        <v>3.6740226759999999</v>
      </c>
      <c r="R191" s="2">
        <v>1390.375135</v>
      </c>
      <c r="S191" s="2">
        <v>0</v>
      </c>
      <c r="T191" s="2">
        <v>0</v>
      </c>
      <c r="U191" s="2">
        <v>1643.761469</v>
      </c>
      <c r="V191" s="2">
        <v>2.15475E-5</v>
      </c>
      <c r="W191" s="11"/>
      <c r="X191" s="11"/>
      <c r="Y191" s="11"/>
    </row>
    <row r="192" spans="1:25" x14ac:dyDescent="0.25">
      <c r="A192" s="1" t="s">
        <v>124</v>
      </c>
      <c r="B192" s="2">
        <v>50</v>
      </c>
      <c r="C192" s="2">
        <v>477.9360428</v>
      </c>
      <c r="D192" s="2">
        <v>569</v>
      </c>
      <c r="E192" s="2">
        <v>6755.9</v>
      </c>
      <c r="F192" s="2">
        <v>6509</v>
      </c>
      <c r="G192" s="2">
        <v>5136.7741429999996</v>
      </c>
      <c r="H192" s="2">
        <v>0.43766791199999999</v>
      </c>
      <c r="I192" s="2">
        <v>1.52217857253179</v>
      </c>
      <c r="J192" s="2">
        <v>6.8727109999999994E-2</v>
      </c>
      <c r="K192" s="2">
        <v>0.228797418</v>
      </c>
      <c r="L192" s="3">
        <f t="shared" si="9"/>
        <v>6608.3822671219996</v>
      </c>
      <c r="M192" s="3">
        <f t="shared" si="10"/>
        <v>5600.5750721140002</v>
      </c>
      <c r="N192" s="2">
        <v>54.221129380000001</v>
      </c>
      <c r="O192" s="2">
        <v>5.6087699960000004</v>
      </c>
      <c r="P192" s="2">
        <v>3.7622905929999999</v>
      </c>
      <c r="Q192" s="2">
        <v>3.336052681</v>
      </c>
      <c r="R192" s="2">
        <v>1254.1987300000001</v>
      </c>
      <c r="S192" s="2">
        <v>0</v>
      </c>
      <c r="T192" s="2">
        <v>0</v>
      </c>
      <c r="U192" s="2">
        <v>1602.9897940000001</v>
      </c>
      <c r="V192" s="2">
        <v>6.7515800000000002E-7</v>
      </c>
      <c r="W192" s="11"/>
      <c r="X192" s="11"/>
      <c r="Y192" s="11"/>
    </row>
    <row r="193" spans="1:25" x14ac:dyDescent="0.25">
      <c r="A193" s="1" t="s">
        <v>60</v>
      </c>
      <c r="B193" s="2">
        <v>80</v>
      </c>
      <c r="C193" s="2"/>
      <c r="D193" s="2"/>
      <c r="E193" s="2"/>
      <c r="F193" s="2">
        <v>24083</v>
      </c>
      <c r="G193" s="2">
        <v>4938.7007489999996</v>
      </c>
      <c r="H193" s="2">
        <v>0.459723149</v>
      </c>
      <c r="I193" s="2">
        <v>2.2403847600432001</v>
      </c>
      <c r="J193" s="2">
        <v>7.7484474999999997E-2</v>
      </c>
      <c r="K193" s="2">
        <v>0.220923223</v>
      </c>
      <c r="L193" s="3">
        <f t="shared" si="9"/>
        <v>6479.2405194470002</v>
      </c>
      <c r="M193" s="3">
        <f t="shared" si="10"/>
        <v>5420.2238154289998</v>
      </c>
      <c r="N193" s="2">
        <v>44.601518540000001</v>
      </c>
      <c r="O193" s="2">
        <v>12.880443039999999</v>
      </c>
      <c r="P193" s="2">
        <v>3.7220687539999999</v>
      </c>
      <c r="Q193" s="2">
        <v>3.0542433490000001</v>
      </c>
      <c r="R193" s="2"/>
      <c r="S193" s="2"/>
      <c r="T193" s="2"/>
      <c r="U193" s="2">
        <v>1545.843091</v>
      </c>
      <c r="V193" s="2"/>
      <c r="W193" s="11"/>
      <c r="X193" s="11"/>
      <c r="Y193" s="11"/>
    </row>
    <row r="194" spans="1:25" x14ac:dyDescent="0.25">
      <c r="A194" s="1" t="s">
        <v>43</v>
      </c>
      <c r="B194" s="2">
        <v>2</v>
      </c>
      <c r="C194" s="2">
        <v>254</v>
      </c>
      <c r="D194" s="2">
        <v>304</v>
      </c>
      <c r="E194" s="2"/>
      <c r="F194" s="2"/>
      <c r="G194" s="2">
        <v>3706.8409700000002</v>
      </c>
      <c r="H194" s="2">
        <v>0.28746358500000002</v>
      </c>
      <c r="I194" s="2">
        <v>1.13784723569089</v>
      </c>
      <c r="J194" s="2">
        <v>5.6035669000000003E-2</v>
      </c>
      <c r="K194" s="2">
        <v>0.16215439500000001</v>
      </c>
      <c r="L194" s="3">
        <f t="shared" si="9"/>
        <v>4677.6216303230003</v>
      </c>
      <c r="M194" s="3">
        <f t="shared" si="10"/>
        <v>4015.2810979350002</v>
      </c>
      <c r="N194" s="2">
        <v>49.923267580000001</v>
      </c>
      <c r="O194" s="2">
        <v>3.1964205790000002</v>
      </c>
      <c r="P194" s="2">
        <v>3.118737656</v>
      </c>
      <c r="Q194" s="2">
        <v>2.801783452</v>
      </c>
      <c r="R194" s="2">
        <v>1156.219891</v>
      </c>
      <c r="S194" s="2"/>
      <c r="T194" s="2"/>
      <c r="U194" s="2">
        <v>1156.219891</v>
      </c>
      <c r="V194" s="2"/>
      <c r="W194" s="11"/>
      <c r="X194" s="11"/>
      <c r="Y194" s="11"/>
    </row>
    <row r="195" spans="1:25" x14ac:dyDescent="0.25">
      <c r="A195" s="1" t="s">
        <v>157</v>
      </c>
      <c r="B195" s="2">
        <v>42</v>
      </c>
      <c r="C195" s="2"/>
      <c r="D195" s="2"/>
      <c r="E195" s="2"/>
      <c r="F195" s="2">
        <v>22279</v>
      </c>
      <c r="G195" s="2">
        <v>3428.4158229999998</v>
      </c>
      <c r="H195" s="2">
        <v>0.31044384800000002</v>
      </c>
      <c r="I195" s="2">
        <v>1.2006329620074601</v>
      </c>
      <c r="J195" s="2">
        <v>4.8898247999999998E-2</v>
      </c>
      <c r="K195" s="2">
        <v>0.15182952299999999</v>
      </c>
      <c r="L195" s="3">
        <f t="shared" si="9"/>
        <v>4469.2355426029999</v>
      </c>
      <c r="M195" s="3">
        <f t="shared" si="10"/>
        <v>3754.2829402539996</v>
      </c>
      <c r="N195" s="2">
        <v>41.453580070000001</v>
      </c>
      <c r="O195" s="2">
        <v>4.663446907</v>
      </c>
      <c r="P195" s="2">
        <v>2.7770401499999999</v>
      </c>
      <c r="Q195" s="2">
        <v>2.3841245280000001</v>
      </c>
      <c r="R195" s="2"/>
      <c r="S195" s="2"/>
      <c r="T195" s="2"/>
      <c r="U195" s="2">
        <v>1070.4378240000001</v>
      </c>
      <c r="V195" s="2"/>
      <c r="W195" s="11"/>
      <c r="X195" s="11"/>
      <c r="Y195" s="11"/>
    </row>
    <row r="196" spans="1:25" x14ac:dyDescent="0.25">
      <c r="A196" s="1" t="s">
        <v>245</v>
      </c>
      <c r="B196" s="2">
        <v>10</v>
      </c>
      <c r="C196" s="2">
        <v>250</v>
      </c>
      <c r="D196" s="2">
        <v>279</v>
      </c>
      <c r="E196" s="2"/>
      <c r="F196" s="2">
        <v>4744</v>
      </c>
      <c r="G196" s="2">
        <v>2934.766881</v>
      </c>
      <c r="H196" s="2">
        <v>0.23021508600000001</v>
      </c>
      <c r="I196" s="2">
        <v>0.98392857201245498</v>
      </c>
      <c r="J196" s="2">
        <v>4.1669697999999998E-2</v>
      </c>
      <c r="K196" s="2">
        <v>0.12843954099999999</v>
      </c>
      <c r="L196" s="3">
        <f t="shared" si="9"/>
        <v>3711.5744018050004</v>
      </c>
      <c r="M196" s="3">
        <f t="shared" si="10"/>
        <v>3181.2771840680002</v>
      </c>
      <c r="N196" s="2">
        <v>31.685821910000001</v>
      </c>
      <c r="O196" s="2">
        <v>3.681250661</v>
      </c>
      <c r="P196" s="2">
        <v>2.3452607620000001</v>
      </c>
      <c r="Q196" s="2">
        <v>1.989139309</v>
      </c>
      <c r="R196" s="2">
        <v>653.6268748</v>
      </c>
      <c r="S196" s="2"/>
      <c r="T196" s="2"/>
      <c r="U196" s="2">
        <v>916.11717490000001</v>
      </c>
      <c r="V196" s="2"/>
      <c r="W196" s="11"/>
      <c r="X196" s="11"/>
      <c r="Y196" s="11"/>
    </row>
    <row r="197" spans="1:25" x14ac:dyDescent="0.25">
      <c r="A197" s="1" t="s">
        <v>215</v>
      </c>
      <c r="B197" s="2">
        <v>39</v>
      </c>
      <c r="C197" s="2">
        <v>1123.421427</v>
      </c>
      <c r="D197" s="2">
        <v>1785</v>
      </c>
      <c r="E197" s="2">
        <v>15926.9</v>
      </c>
      <c r="F197" s="2">
        <v>43515</v>
      </c>
      <c r="G197" s="2">
        <v>2641.8616069999998</v>
      </c>
      <c r="H197" s="2">
        <v>0.39930617600000001</v>
      </c>
      <c r="I197" s="2">
        <v>0.91908413458284499</v>
      </c>
      <c r="J197" s="2">
        <v>5.3881893E-2</v>
      </c>
      <c r="K197" s="2">
        <v>0.124523035</v>
      </c>
      <c r="L197" s="3">
        <f t="shared" si="9"/>
        <v>3959.5080236110002</v>
      </c>
      <c r="M197" s="3">
        <f t="shared" si="10"/>
        <v>3039.6920771549999</v>
      </c>
      <c r="N197" s="2">
        <v>52.450528339999998</v>
      </c>
      <c r="O197" s="2">
        <v>2.4254144110000002</v>
      </c>
      <c r="P197" s="2">
        <v>2.6732762050000001</v>
      </c>
      <c r="Q197" s="2">
        <v>2.694094626</v>
      </c>
      <c r="R197" s="2">
        <v>636.07769659999997</v>
      </c>
      <c r="S197" s="2">
        <v>0</v>
      </c>
      <c r="T197" s="2">
        <v>0</v>
      </c>
      <c r="U197" s="2">
        <v>824.12922909999998</v>
      </c>
      <c r="V197" s="2">
        <v>3.7364100000000002E-6</v>
      </c>
      <c r="W197" s="11"/>
      <c r="X197" s="11"/>
      <c r="Y197" s="11"/>
    </row>
    <row r="198" spans="1:25" x14ac:dyDescent="0.25">
      <c r="A198" s="1" t="s">
        <v>203</v>
      </c>
      <c r="B198" s="2">
        <v>13</v>
      </c>
      <c r="C198" s="2"/>
      <c r="D198" s="2"/>
      <c r="E198" s="2"/>
      <c r="F198" s="2">
        <v>4921</v>
      </c>
      <c r="G198" s="2">
        <v>2177.4050090000001</v>
      </c>
      <c r="H198" s="2">
        <v>0.19757026499999999</v>
      </c>
      <c r="I198" s="2">
        <v>1.6652784495162101</v>
      </c>
      <c r="J198" s="2">
        <v>4.4303739000000002E-2</v>
      </c>
      <c r="K198" s="2">
        <v>0.100893865</v>
      </c>
      <c r="L198" s="3">
        <f t="shared" si="9"/>
        <v>2841.9780531929996</v>
      </c>
      <c r="M198" s="3">
        <f t="shared" si="10"/>
        <v>2386.3922127450001</v>
      </c>
      <c r="N198" s="2">
        <v>25.60740127</v>
      </c>
      <c r="O198" s="2">
        <v>13.52246616</v>
      </c>
      <c r="P198" s="2">
        <v>1.320612326</v>
      </c>
      <c r="Q198" s="2">
        <v>1.0640626369999999</v>
      </c>
      <c r="R198" s="2"/>
      <c r="S198" s="2"/>
      <c r="T198" s="2"/>
      <c r="U198" s="2">
        <v>686.44153129999995</v>
      </c>
      <c r="V198" s="2"/>
      <c r="W198" s="11"/>
      <c r="X198" s="11"/>
      <c r="Y198" s="11"/>
    </row>
    <row r="199" spans="1:25" x14ac:dyDescent="0.25">
      <c r="A199" s="1" t="s">
        <v>55</v>
      </c>
      <c r="B199" s="2">
        <v>24</v>
      </c>
      <c r="C199" s="2"/>
      <c r="D199" s="2"/>
      <c r="E199" s="2"/>
      <c r="F199" s="2">
        <v>3808</v>
      </c>
      <c r="G199" s="2">
        <v>1673.0134499999999</v>
      </c>
      <c r="H199" s="2">
        <v>0.15180881500000001</v>
      </c>
      <c r="I199" s="2">
        <v>1.27686458269531</v>
      </c>
      <c r="J199" s="2">
        <v>3.4001656999999998E-2</v>
      </c>
      <c r="K199" s="2">
        <v>7.7508696000000002E-2</v>
      </c>
      <c r="L199" s="3">
        <f t="shared" si="9"/>
        <v>2183.6497904479997</v>
      </c>
      <c r="M199" s="3">
        <f t="shared" si="10"/>
        <v>1833.5890163329998</v>
      </c>
      <c r="N199" s="2">
        <v>19.66983501</v>
      </c>
      <c r="O199" s="2">
        <v>10.359048420000001</v>
      </c>
      <c r="P199" s="2">
        <v>1.015983876</v>
      </c>
      <c r="Q199" s="2">
        <v>0.81883225199999998</v>
      </c>
      <c r="R199" s="2"/>
      <c r="S199" s="2"/>
      <c r="T199" s="2"/>
      <c r="U199" s="2">
        <v>527.40935779999995</v>
      </c>
      <c r="V199" s="2"/>
      <c r="W199" s="11"/>
      <c r="X199" s="11"/>
      <c r="Y199" s="11"/>
    </row>
    <row r="200" spans="1:25" x14ac:dyDescent="0.25">
      <c r="A200" s="1" t="s">
        <v>190</v>
      </c>
      <c r="B200" s="2">
        <v>20</v>
      </c>
      <c r="C200" s="2"/>
      <c r="D200" s="2"/>
      <c r="E200" s="2"/>
      <c r="F200" s="2">
        <v>6850</v>
      </c>
      <c r="G200" s="2">
        <v>1229.110017</v>
      </c>
      <c r="H200" s="2">
        <v>0.111333797</v>
      </c>
      <c r="I200" s="2">
        <v>0.543302298396941</v>
      </c>
      <c r="J200" s="2">
        <v>1.9187203E-2</v>
      </c>
      <c r="K200" s="2">
        <v>5.4990622000000003E-2</v>
      </c>
      <c r="L200" s="3">
        <f t="shared" si="9"/>
        <v>1602.6519357740001</v>
      </c>
      <c r="M200" s="3">
        <f t="shared" si="10"/>
        <v>1346.1773197310001</v>
      </c>
      <c r="N200" s="2">
        <v>14.78707322</v>
      </c>
      <c r="O200" s="2">
        <v>2.992039369</v>
      </c>
      <c r="P200" s="2">
        <v>0.94021777799999995</v>
      </c>
      <c r="Q200" s="2">
        <v>0.79858335499999999</v>
      </c>
      <c r="R200" s="2"/>
      <c r="S200" s="2"/>
      <c r="T200" s="2"/>
      <c r="U200" s="2">
        <v>384.58426850000001</v>
      </c>
      <c r="V200" s="2"/>
      <c r="W200" s="11"/>
      <c r="X200" s="11"/>
      <c r="Y200" s="11"/>
    </row>
    <row r="201" spans="1:25" x14ac:dyDescent="0.25">
      <c r="A201" s="1" t="s">
        <v>205</v>
      </c>
      <c r="B201" s="2">
        <v>32</v>
      </c>
      <c r="C201" s="2"/>
      <c r="D201" s="2"/>
      <c r="E201" s="2"/>
      <c r="F201" s="2">
        <v>6922</v>
      </c>
      <c r="G201" s="2">
        <v>1192.485203</v>
      </c>
      <c r="H201" s="2">
        <v>0.1121293</v>
      </c>
      <c r="I201" s="2">
        <v>0.40635556385168897</v>
      </c>
      <c r="J201" s="2">
        <v>1.6690305999999999E-2</v>
      </c>
      <c r="K201" s="2">
        <v>5.2646970000000001E-2</v>
      </c>
      <c r="L201" s="3">
        <f t="shared" si="9"/>
        <v>1567.7156393619998</v>
      </c>
      <c r="M201" s="3">
        <f t="shared" si="10"/>
        <v>1309.50762771</v>
      </c>
      <c r="N201" s="2">
        <v>9.4575832870000003</v>
      </c>
      <c r="O201" s="2">
        <v>1.553463327</v>
      </c>
      <c r="P201" s="2">
        <v>0.96212706100000001</v>
      </c>
      <c r="Q201" s="2">
        <v>0.79247708800000005</v>
      </c>
      <c r="R201" s="2"/>
      <c r="S201" s="2"/>
      <c r="T201" s="2"/>
      <c r="U201" s="2">
        <v>372.28253549999999</v>
      </c>
      <c r="V201" s="2"/>
      <c r="W201" s="11"/>
      <c r="X201" s="11"/>
      <c r="Y201" s="11"/>
    </row>
    <row r="202" spans="1:25" x14ac:dyDescent="0.25">
      <c r="A202" s="1" t="s">
        <v>182</v>
      </c>
      <c r="B202" s="2">
        <v>11</v>
      </c>
      <c r="C202" s="2"/>
      <c r="D202" s="2"/>
      <c r="E202" s="2"/>
      <c r="F202" s="2">
        <v>3681</v>
      </c>
      <c r="G202" s="2">
        <v>1020.830032</v>
      </c>
      <c r="H202" s="2">
        <v>9.2912889999999998E-2</v>
      </c>
      <c r="I202" s="2">
        <v>0.64338276766046198</v>
      </c>
      <c r="J202" s="2">
        <v>1.8742459999999999E-2</v>
      </c>
      <c r="K202" s="2">
        <v>4.6613461000000002E-2</v>
      </c>
      <c r="L202" s="3">
        <f t="shared" si="9"/>
        <v>1332.972027349</v>
      </c>
      <c r="M202" s="3">
        <f t="shared" si="10"/>
        <v>1118.8110058780001</v>
      </c>
      <c r="N202" s="2">
        <v>11.69872307</v>
      </c>
      <c r="O202" s="2">
        <v>4.7382616039999998</v>
      </c>
      <c r="P202" s="2">
        <v>0.685775417</v>
      </c>
      <c r="Q202" s="2">
        <v>0.56379336499999999</v>
      </c>
      <c r="R202" s="2"/>
      <c r="S202" s="2"/>
      <c r="T202" s="2"/>
      <c r="U202" s="2">
        <v>320.82266709999999</v>
      </c>
      <c r="V202" s="2"/>
      <c r="W202" s="11"/>
      <c r="X202" s="11"/>
      <c r="Y202" s="11"/>
    </row>
    <row r="203" spans="1:25" x14ac:dyDescent="0.25">
      <c r="A203" s="1" t="s">
        <v>38</v>
      </c>
      <c r="B203" s="2">
        <v>7</v>
      </c>
      <c r="C203" s="2"/>
      <c r="D203" s="2"/>
      <c r="E203" s="2"/>
      <c r="F203" s="2">
        <v>2336</v>
      </c>
      <c r="G203" s="2">
        <v>677.39135069999998</v>
      </c>
      <c r="H203" s="2">
        <v>6.2358837E-2</v>
      </c>
      <c r="I203" s="2">
        <v>0.418504395224232</v>
      </c>
      <c r="J203" s="2">
        <v>1.2287274000000001E-2</v>
      </c>
      <c r="K203" s="2">
        <v>3.0871279000000001E-2</v>
      </c>
      <c r="L203" s="3">
        <f t="shared" si="9"/>
        <v>886.74611245900007</v>
      </c>
      <c r="M203" s="3">
        <f t="shared" si="10"/>
        <v>743.02112699199995</v>
      </c>
      <c r="N203" s="2">
        <v>6.9220854020000004</v>
      </c>
      <c r="O203" s="2">
        <v>3.0563629400000001</v>
      </c>
      <c r="P203" s="2">
        <v>0.45760553500000001</v>
      </c>
      <c r="Q203" s="2">
        <v>0.37108750699999998</v>
      </c>
      <c r="R203" s="2"/>
      <c r="S203" s="2"/>
      <c r="T203" s="2"/>
      <c r="U203" s="2">
        <v>212.83340799999999</v>
      </c>
      <c r="V203" s="2"/>
      <c r="W203" s="11"/>
      <c r="X203" s="11"/>
      <c r="Y203" s="11"/>
    </row>
    <row r="204" spans="1:25" x14ac:dyDescent="0.25">
      <c r="A204" s="1" t="s">
        <v>151</v>
      </c>
      <c r="B204" s="2">
        <v>15</v>
      </c>
      <c r="C204" s="2"/>
      <c r="D204" s="2"/>
      <c r="E204" s="2"/>
      <c r="F204" s="2">
        <v>1428</v>
      </c>
      <c r="G204" s="2">
        <v>625.81577519999996</v>
      </c>
      <c r="H204" s="2">
        <v>5.6787065999999997E-2</v>
      </c>
      <c r="I204" s="2">
        <v>0.47727939984436701</v>
      </c>
      <c r="J204" s="2">
        <v>1.2713647999999999E-2</v>
      </c>
      <c r="K204" s="2">
        <v>2.8991532E-2</v>
      </c>
      <c r="L204" s="3">
        <f t="shared" si="9"/>
        <v>816.82832180399987</v>
      </c>
      <c r="M204" s="3">
        <f t="shared" si="10"/>
        <v>685.88145233599994</v>
      </c>
      <c r="N204" s="2">
        <v>7.3570484499999997</v>
      </c>
      <c r="O204" s="2">
        <v>3.8708649570000002</v>
      </c>
      <c r="P204" s="2">
        <v>0.38021433799999999</v>
      </c>
      <c r="Q204" s="2">
        <v>0.30646269700000001</v>
      </c>
      <c r="R204" s="2"/>
      <c r="S204" s="2"/>
      <c r="T204" s="2"/>
      <c r="U204" s="2">
        <v>197.28282340000001</v>
      </c>
      <c r="V204" s="2"/>
      <c r="W204" s="11"/>
      <c r="X204" s="11"/>
      <c r="Y204" s="11"/>
    </row>
    <row r="205" spans="1:25" x14ac:dyDescent="0.25">
      <c r="A205" s="1" t="s">
        <v>75</v>
      </c>
      <c r="B205" s="2">
        <v>19</v>
      </c>
      <c r="C205" s="2"/>
      <c r="D205" s="2"/>
      <c r="E205" s="2"/>
      <c r="F205" s="2">
        <v>3707</v>
      </c>
      <c r="G205" s="2">
        <v>576.15783090000002</v>
      </c>
      <c r="H205" s="2">
        <v>5.2198227999999999E-2</v>
      </c>
      <c r="I205" s="2">
        <v>0.205071996580242</v>
      </c>
      <c r="J205" s="2">
        <v>8.2650390000000001E-3</v>
      </c>
      <c r="K205" s="2">
        <v>2.5531180000000001E-2</v>
      </c>
      <c r="L205" s="3">
        <f t="shared" si="9"/>
        <v>751.16575432800005</v>
      </c>
      <c r="M205" s="3">
        <f t="shared" si="10"/>
        <v>630.95115371499992</v>
      </c>
      <c r="N205" s="2">
        <v>6.9332651070000004</v>
      </c>
      <c r="O205" s="2">
        <v>0.822715576</v>
      </c>
      <c r="P205" s="2">
        <v>0.465014174</v>
      </c>
      <c r="Q205" s="2">
        <v>0.39875449800000001</v>
      </c>
      <c r="R205" s="2"/>
      <c r="S205" s="2"/>
      <c r="T205" s="2"/>
      <c r="U205" s="2">
        <v>179.9153847</v>
      </c>
      <c r="V205" s="2"/>
      <c r="W205" s="11"/>
      <c r="X205" s="11"/>
      <c r="Y205" s="11"/>
    </row>
    <row r="206" spans="1:25" x14ac:dyDescent="0.25">
      <c r="A206" s="1" t="s">
        <v>147</v>
      </c>
      <c r="B206" s="2">
        <v>13</v>
      </c>
      <c r="C206" s="2"/>
      <c r="D206" s="2"/>
      <c r="E206" s="2"/>
      <c r="F206" s="2">
        <v>1636</v>
      </c>
      <c r="G206" s="2">
        <v>516.8643624</v>
      </c>
      <c r="H206" s="2">
        <v>4.7417086999999997E-2</v>
      </c>
      <c r="I206" s="2">
        <v>0.33747281073228103</v>
      </c>
      <c r="J206" s="2">
        <v>9.6480630000000001E-3</v>
      </c>
      <c r="K206" s="2">
        <v>2.3649673999999999E-2</v>
      </c>
      <c r="L206" s="3">
        <f t="shared" si="9"/>
        <v>676.12845712199999</v>
      </c>
      <c r="M206" s="3">
        <f t="shared" si="10"/>
        <v>566.82854512699998</v>
      </c>
      <c r="N206" s="2">
        <v>5.4732511209999997</v>
      </c>
      <c r="O206" s="2">
        <v>2.541722525</v>
      </c>
      <c r="P206" s="2">
        <v>0.34064313600000001</v>
      </c>
      <c r="Q206" s="2">
        <v>0.27585809700000002</v>
      </c>
      <c r="R206" s="2"/>
      <c r="S206" s="2"/>
      <c r="T206" s="2"/>
      <c r="U206" s="2">
        <v>162.5275067</v>
      </c>
      <c r="V206" s="2"/>
      <c r="W206" s="11"/>
      <c r="X206" s="11"/>
      <c r="Y206" s="11"/>
    </row>
    <row r="207" spans="1:25" x14ac:dyDescent="0.25">
      <c r="A207" s="1" t="s">
        <v>63</v>
      </c>
      <c r="B207" s="2">
        <v>19</v>
      </c>
      <c r="C207" s="2"/>
      <c r="D207" s="2"/>
      <c r="E207" s="2"/>
      <c r="F207" s="2">
        <v>1371</v>
      </c>
      <c r="G207" s="2">
        <v>470.96586489999999</v>
      </c>
      <c r="H207" s="2">
        <v>4.2696832999999997E-2</v>
      </c>
      <c r="I207" s="2">
        <v>0.33075530948084902</v>
      </c>
      <c r="J207" s="2">
        <v>9.1516010000000005E-3</v>
      </c>
      <c r="K207" s="2">
        <v>2.1677997000000001E-2</v>
      </c>
      <c r="L207" s="3">
        <f t="shared" si="9"/>
        <v>614.51958690499987</v>
      </c>
      <c r="M207" s="3">
        <f t="shared" si="10"/>
        <v>516.08184773099993</v>
      </c>
      <c r="N207" s="2">
        <v>5.5907071439999996</v>
      </c>
      <c r="O207" s="2">
        <v>2.580116394</v>
      </c>
      <c r="P207" s="2">
        <v>0.30014735300000001</v>
      </c>
      <c r="Q207" s="2">
        <v>0.245074127</v>
      </c>
      <c r="R207" s="2"/>
      <c r="S207" s="2"/>
      <c r="T207" s="2"/>
      <c r="U207" s="2">
        <v>148.25965729999999</v>
      </c>
      <c r="V207" s="2"/>
      <c r="W207" s="11"/>
      <c r="X207" s="11"/>
      <c r="Y207" s="11"/>
    </row>
    <row r="208" spans="1:25" x14ac:dyDescent="0.25">
      <c r="A208" s="1" t="s">
        <v>243</v>
      </c>
      <c r="B208" s="2">
        <v>1</v>
      </c>
      <c r="C208" s="2">
        <v>1045.6531199999999</v>
      </c>
      <c r="D208" s="2">
        <v>238</v>
      </c>
      <c r="E208" s="2">
        <v>46.9</v>
      </c>
      <c r="F208" s="2">
        <v>696</v>
      </c>
      <c r="G208" s="2">
        <v>384.8220341</v>
      </c>
      <c r="H208" s="2">
        <v>2.8932316E-2</v>
      </c>
      <c r="I208" s="2">
        <v>8.2605945651617496E-2</v>
      </c>
      <c r="J208" s="2">
        <v>2.8613879999999999E-3</v>
      </c>
      <c r="K208" s="2">
        <v>1.6748367E-2</v>
      </c>
      <c r="L208" s="3">
        <f t="shared" si="9"/>
        <v>482.45174329900004</v>
      </c>
      <c r="M208" s="3">
        <f t="shared" si="10"/>
        <v>415.92366656599995</v>
      </c>
      <c r="N208" s="2">
        <v>4.7289026080000003</v>
      </c>
      <c r="O208" s="2">
        <v>0.32726755000000002</v>
      </c>
      <c r="P208" s="2">
        <v>0.20419259200000001</v>
      </c>
      <c r="Q208" s="2">
        <v>0.14306938799999999</v>
      </c>
      <c r="R208" s="2">
        <v>120.031826</v>
      </c>
      <c r="S208" s="2">
        <v>0</v>
      </c>
      <c r="T208" s="2">
        <v>0</v>
      </c>
      <c r="U208" s="2">
        <v>120.031826</v>
      </c>
      <c r="V208" s="2">
        <v>1.11622E-8</v>
      </c>
      <c r="W208" s="11">
        <v>245.8005483</v>
      </c>
      <c r="X208" s="11">
        <v>304.84737749999999</v>
      </c>
      <c r="Y208" s="11">
        <v>264.74668100000002</v>
      </c>
    </row>
    <row r="209" spans="1:25" x14ac:dyDescent="0.25">
      <c r="A209" s="1" t="s">
        <v>68</v>
      </c>
      <c r="B209" s="2">
        <v>129</v>
      </c>
      <c r="C209" s="2"/>
      <c r="D209" s="2"/>
      <c r="E209" s="2"/>
      <c r="F209" s="2">
        <v>2203</v>
      </c>
      <c r="G209" s="2">
        <v>332.65567329999999</v>
      </c>
      <c r="H209" s="2">
        <v>3.0000259000000001E-2</v>
      </c>
      <c r="I209" s="2">
        <v>0.11514546074991799</v>
      </c>
      <c r="J209" s="2">
        <v>4.7291740000000001E-3</v>
      </c>
      <c r="K209" s="2">
        <v>1.4728310999999999E-2</v>
      </c>
      <c r="L209" s="3">
        <f t="shared" ref="L209:L227" si="11">G209+(H209*3200)+(J209*72)+(K209*289)</f>
        <v>433.253484507</v>
      </c>
      <c r="M209" s="3">
        <f t="shared" ref="M209:M227" si="12">G209+(H209*900)+(J209*25)+(K209*298)</f>
        <v>364.163172428</v>
      </c>
      <c r="N209" s="2">
        <v>4.1682420579999997</v>
      </c>
      <c r="O209" s="2">
        <v>0.434849125</v>
      </c>
      <c r="P209" s="2">
        <v>0.27038812299999998</v>
      </c>
      <c r="Q209" s="2">
        <v>0.23323906799999999</v>
      </c>
      <c r="R209" s="2"/>
      <c r="S209" s="2"/>
      <c r="T209" s="2"/>
      <c r="U209" s="2">
        <v>103.85241600000001</v>
      </c>
      <c r="V209" s="2"/>
      <c r="W209" s="11"/>
      <c r="X209" s="11"/>
      <c r="Y209" s="11"/>
    </row>
    <row r="210" spans="1:25" x14ac:dyDescent="0.25">
      <c r="A210" s="1" t="s">
        <v>154</v>
      </c>
      <c r="B210" s="2">
        <v>25</v>
      </c>
      <c r="C210" s="2"/>
      <c r="D210" s="2"/>
      <c r="E210" s="2"/>
      <c r="F210" s="2">
        <v>978</v>
      </c>
      <c r="G210" s="2">
        <v>328.39174850000001</v>
      </c>
      <c r="H210" s="2">
        <v>2.9773665000000001E-2</v>
      </c>
      <c r="I210" s="2">
        <v>0.22847066080784501</v>
      </c>
      <c r="J210" s="2">
        <v>6.3494019999999997E-3</v>
      </c>
      <c r="K210" s="2">
        <v>1.5104729000000001E-2</v>
      </c>
      <c r="L210" s="3">
        <f t="shared" si="11"/>
        <v>428.48990012500002</v>
      </c>
      <c r="M210" s="3">
        <f t="shared" si="12"/>
        <v>359.84799129200002</v>
      </c>
      <c r="N210" s="2">
        <v>3.8960352390000001</v>
      </c>
      <c r="O210" s="2">
        <v>1.773872836</v>
      </c>
      <c r="P210" s="2">
        <v>0.210335519</v>
      </c>
      <c r="Q210" s="2">
        <v>0.17192501199999999</v>
      </c>
      <c r="R210" s="2"/>
      <c r="S210" s="2"/>
      <c r="T210" s="2"/>
      <c r="U210" s="2">
        <v>103.3617131</v>
      </c>
      <c r="V210" s="2"/>
      <c r="W210" s="11"/>
      <c r="X210" s="11"/>
      <c r="Y210" s="11"/>
    </row>
    <row r="211" spans="1:25" x14ac:dyDescent="0.25">
      <c r="A211" s="1" t="s">
        <v>178</v>
      </c>
      <c r="B211" s="2">
        <v>15</v>
      </c>
      <c r="C211" s="1"/>
      <c r="D211" s="2"/>
      <c r="E211" s="2"/>
      <c r="F211" s="2">
        <v>937</v>
      </c>
      <c r="G211" s="2">
        <v>226.33336560000001</v>
      </c>
      <c r="H211" s="2">
        <v>2.0498757999999999E-2</v>
      </c>
      <c r="I211" s="2">
        <v>0.13194977634035501</v>
      </c>
      <c r="J211" s="2">
        <v>4.002037E-3</v>
      </c>
      <c r="K211" s="2">
        <v>1.0284476000000001E-2</v>
      </c>
      <c r="L211" s="3">
        <f t="shared" si="11"/>
        <v>295.18975142800002</v>
      </c>
      <c r="M211" s="3">
        <f t="shared" si="12"/>
        <v>247.94707257299999</v>
      </c>
      <c r="N211" s="2">
        <v>2.717896224</v>
      </c>
      <c r="O211" s="2">
        <v>0.92393026700000003</v>
      </c>
      <c r="P211" s="2">
        <v>0.157514284</v>
      </c>
      <c r="Q211" s="2">
        <v>0.13132118500000001</v>
      </c>
      <c r="R211" s="2"/>
      <c r="S211" s="2"/>
      <c r="T211" s="2"/>
      <c r="U211" s="2">
        <v>71.052036279999996</v>
      </c>
      <c r="V211" s="2"/>
      <c r="W211" s="11"/>
      <c r="X211" s="11"/>
      <c r="Y211" s="11"/>
    </row>
    <row r="212" spans="1:25" x14ac:dyDescent="0.25">
      <c r="A212" s="1" t="s">
        <v>41</v>
      </c>
      <c r="B212" s="2">
        <v>12</v>
      </c>
      <c r="C212" s="1"/>
      <c r="D212" s="2"/>
      <c r="E212" s="2"/>
      <c r="F212" s="2">
        <v>575</v>
      </c>
      <c r="G212" s="2">
        <v>218.5147623</v>
      </c>
      <c r="H212" s="2">
        <v>1.9901077999999999E-2</v>
      </c>
      <c r="I212" s="2">
        <v>0.157533972758098</v>
      </c>
      <c r="J212" s="2">
        <v>4.3025820000000001E-3</v>
      </c>
      <c r="K212" s="2">
        <v>1.0075821E-2</v>
      </c>
      <c r="L212" s="3">
        <f t="shared" si="11"/>
        <v>285.41991007300004</v>
      </c>
      <c r="M212" s="3">
        <f t="shared" si="12"/>
        <v>239.53589170800001</v>
      </c>
      <c r="N212" s="2">
        <v>2.4840550389999998</v>
      </c>
      <c r="O212" s="2">
        <v>1.246099726</v>
      </c>
      <c r="P212" s="2">
        <v>0.13706080400000001</v>
      </c>
      <c r="Q212" s="2">
        <v>0.110767254</v>
      </c>
      <c r="R212" s="2"/>
      <c r="S212" s="2"/>
      <c r="T212" s="2"/>
      <c r="U212" s="2">
        <v>68.818920879999993</v>
      </c>
      <c r="V212" s="2"/>
      <c r="W212" s="11"/>
      <c r="X212" s="11"/>
      <c r="Y212" s="11"/>
    </row>
    <row r="213" spans="1:25" x14ac:dyDescent="0.25">
      <c r="A213" s="1" t="s">
        <v>254</v>
      </c>
      <c r="B213" s="2">
        <v>15</v>
      </c>
      <c r="C213" s="1"/>
      <c r="D213" s="2"/>
      <c r="E213" s="2"/>
      <c r="F213" s="2">
        <v>451</v>
      </c>
      <c r="G213" s="2">
        <v>195.3354444</v>
      </c>
      <c r="H213" s="2">
        <v>1.7725947999999998E-2</v>
      </c>
      <c r="I213" s="2">
        <v>0.14845251379127</v>
      </c>
      <c r="J213" s="2">
        <v>3.9606190000000003E-3</v>
      </c>
      <c r="K213" s="2">
        <v>9.0464989999999995E-3</v>
      </c>
      <c r="L213" s="3">
        <f t="shared" si="11"/>
        <v>254.95808077899997</v>
      </c>
      <c r="M213" s="3">
        <f t="shared" si="12"/>
        <v>214.08366977699998</v>
      </c>
      <c r="N213" s="2">
        <v>2.2952407780000001</v>
      </c>
      <c r="O213" s="2">
        <v>1.2021422150000001</v>
      </c>
      <c r="P213" s="2">
        <v>0.118928597</v>
      </c>
      <c r="Q213" s="2">
        <v>9.5902442000000004E-2</v>
      </c>
      <c r="R213" s="2"/>
      <c r="S213" s="2"/>
      <c r="T213" s="2"/>
      <c r="U213" s="2">
        <v>61.573958650000002</v>
      </c>
      <c r="V213" s="2"/>
      <c r="W213" s="11"/>
      <c r="X213" s="11"/>
      <c r="Y213" s="11"/>
    </row>
    <row r="214" spans="1:25" x14ac:dyDescent="0.25">
      <c r="A214" s="1" t="s">
        <v>202</v>
      </c>
      <c r="B214" s="2">
        <v>43</v>
      </c>
      <c r="C214" s="1"/>
      <c r="D214" s="2"/>
      <c r="E214" s="2"/>
      <c r="F214" s="2">
        <v>1128</v>
      </c>
      <c r="G214" s="2">
        <v>189.22203429999999</v>
      </c>
      <c r="H214" s="2">
        <v>1.7952961E-2</v>
      </c>
      <c r="I214" s="2">
        <v>5.7958003092503103E-2</v>
      </c>
      <c r="J214" s="2">
        <v>2.5466859999999998E-3</v>
      </c>
      <c r="K214" s="2">
        <v>8.3174689999999992E-3</v>
      </c>
      <c r="L214" s="3">
        <f t="shared" si="11"/>
        <v>249.25861943299998</v>
      </c>
      <c r="M214" s="3">
        <f t="shared" si="12"/>
        <v>207.92197211199999</v>
      </c>
      <c r="N214" s="2">
        <v>1.3104994759999999</v>
      </c>
      <c r="O214" s="2">
        <v>0.17268433499999999</v>
      </c>
      <c r="P214" s="2">
        <v>0.15550393800000001</v>
      </c>
      <c r="Q214" s="2">
        <v>0.127334324</v>
      </c>
      <c r="R214" s="2"/>
      <c r="S214" s="2"/>
      <c r="T214" s="2"/>
      <c r="U214" s="2">
        <v>59.027238490000002</v>
      </c>
      <c r="V214" s="2"/>
      <c r="W214" s="11"/>
      <c r="X214" s="11"/>
      <c r="Y214" s="11"/>
    </row>
    <row r="215" spans="1:25" x14ac:dyDescent="0.25">
      <c r="A215" s="1" t="s">
        <v>69</v>
      </c>
      <c r="B215" s="2">
        <v>5</v>
      </c>
      <c r="C215" s="1"/>
      <c r="D215" s="2"/>
      <c r="E215" s="2"/>
      <c r="F215" s="2">
        <v>393</v>
      </c>
      <c r="G215" s="2">
        <v>171.61887239999999</v>
      </c>
      <c r="H215" s="2">
        <v>1.5573121000000001E-2</v>
      </c>
      <c r="I215" s="2">
        <v>0.130747772862781</v>
      </c>
      <c r="J215" s="2">
        <v>3.48446E-3</v>
      </c>
      <c r="K215" s="2">
        <v>7.949724E-3</v>
      </c>
      <c r="L215" s="3">
        <f t="shared" si="11"/>
        <v>224.00121095599999</v>
      </c>
      <c r="M215" s="3">
        <f t="shared" si="12"/>
        <v>188.09081055199997</v>
      </c>
      <c r="N215" s="2">
        <v>2.0172465060000002</v>
      </c>
      <c r="O215" s="2">
        <v>1.0599110570000001</v>
      </c>
      <c r="P215" s="2">
        <v>0.104333836</v>
      </c>
      <c r="Q215" s="2">
        <v>8.4107140999999996E-2</v>
      </c>
      <c r="R215" s="2"/>
      <c r="S215" s="2"/>
      <c r="T215" s="2"/>
      <c r="U215" s="2">
        <v>54.100310870000001</v>
      </c>
      <c r="V215" s="2"/>
      <c r="W215" s="11"/>
      <c r="X215" s="11"/>
      <c r="Y215" s="11"/>
    </row>
    <row r="216" spans="1:25" x14ac:dyDescent="0.25">
      <c r="A216" s="1" t="s">
        <v>64</v>
      </c>
      <c r="B216" s="2">
        <v>46</v>
      </c>
      <c r="C216" s="1"/>
      <c r="D216" s="2"/>
      <c r="E216" s="2"/>
      <c r="F216" s="2">
        <v>576</v>
      </c>
      <c r="G216" s="2">
        <v>116.9855391</v>
      </c>
      <c r="H216" s="2">
        <v>1.0963594E-2</v>
      </c>
      <c r="I216" s="2">
        <v>5.0866551789906997E-2</v>
      </c>
      <c r="J216" s="2">
        <v>1.800341E-3</v>
      </c>
      <c r="K216" s="2">
        <v>5.2202910000000002E-3</v>
      </c>
      <c r="L216" s="3">
        <f t="shared" si="11"/>
        <v>153.70732855099999</v>
      </c>
      <c r="M216" s="3">
        <f t="shared" si="12"/>
        <v>128.45342894300001</v>
      </c>
      <c r="N216" s="2">
        <v>0.96867261000000005</v>
      </c>
      <c r="O216" s="2">
        <v>0.28047546000000001</v>
      </c>
      <c r="P216" s="2">
        <v>8.9079710000000006E-2</v>
      </c>
      <c r="Q216" s="2">
        <v>7.2681563000000005E-2</v>
      </c>
      <c r="R216" s="2"/>
      <c r="S216" s="2"/>
      <c r="T216" s="2"/>
      <c r="U216" s="2">
        <v>36.601810440000001</v>
      </c>
      <c r="V216" s="2"/>
      <c r="W216" s="11"/>
      <c r="X216" s="11"/>
      <c r="Y216" s="11"/>
    </row>
    <row r="217" spans="1:25" x14ac:dyDescent="0.25">
      <c r="A217" s="1" t="s">
        <v>47</v>
      </c>
      <c r="B217" s="2">
        <v>20</v>
      </c>
      <c r="C217" s="1"/>
      <c r="D217" s="2"/>
      <c r="E217" s="2"/>
      <c r="F217" s="2">
        <v>286</v>
      </c>
      <c r="G217" s="2">
        <v>114.5057262</v>
      </c>
      <c r="H217" s="2">
        <v>1.0395221E-2</v>
      </c>
      <c r="I217" s="2">
        <v>8.4891537295139902E-2</v>
      </c>
      <c r="J217" s="2">
        <v>2.2902460000000001E-3</v>
      </c>
      <c r="K217" s="2">
        <v>5.2923830000000003E-3</v>
      </c>
      <c r="L217" s="3">
        <f t="shared" si="11"/>
        <v>149.464829799</v>
      </c>
      <c r="M217" s="3">
        <f t="shared" si="12"/>
        <v>125.49581138399999</v>
      </c>
      <c r="N217" s="2">
        <v>1.340926155</v>
      </c>
      <c r="O217" s="2">
        <v>0.67984174900000005</v>
      </c>
      <c r="P217" s="2">
        <v>7.0750450000000006E-2</v>
      </c>
      <c r="Q217" s="2">
        <v>5.7227495000000003E-2</v>
      </c>
      <c r="R217" s="2"/>
      <c r="S217" s="2"/>
      <c r="T217" s="2"/>
      <c r="U217" s="2">
        <v>36.079149360000002</v>
      </c>
      <c r="V217" s="2"/>
      <c r="W217" s="11"/>
      <c r="X217" s="11"/>
      <c r="Y217" s="11"/>
    </row>
    <row r="218" spans="1:25" x14ac:dyDescent="0.25">
      <c r="A218" s="1" t="s">
        <v>158</v>
      </c>
      <c r="B218" s="2">
        <v>90</v>
      </c>
      <c r="C218" s="1"/>
      <c r="D218" s="2"/>
      <c r="E218" s="2"/>
      <c r="F218" s="2">
        <v>539</v>
      </c>
      <c r="G218" s="2">
        <v>103.7341425</v>
      </c>
      <c r="H218" s="2">
        <v>9.3738840000000007E-3</v>
      </c>
      <c r="I218" s="2">
        <v>5.0107873686595597E-2</v>
      </c>
      <c r="J218" s="2">
        <v>1.6826860000000001E-3</v>
      </c>
      <c r="K218" s="2">
        <v>4.662762E-3</v>
      </c>
      <c r="L218" s="3">
        <f t="shared" si="11"/>
        <v>135.19926291000002</v>
      </c>
      <c r="M218" s="3">
        <f t="shared" si="12"/>
        <v>113.602208326</v>
      </c>
      <c r="N218" s="2">
        <v>1.2737350220000001</v>
      </c>
      <c r="O218" s="2">
        <v>0.301920998</v>
      </c>
      <c r="P218" s="2">
        <v>7.7318708E-2</v>
      </c>
      <c r="Q218" s="2">
        <v>6.5525913000000005E-2</v>
      </c>
      <c r="R218" s="2"/>
      <c r="S218" s="2"/>
      <c r="T218" s="2"/>
      <c r="U218" s="2">
        <v>32.488921859999998</v>
      </c>
      <c r="V218" s="2"/>
      <c r="W218" s="11"/>
      <c r="X218" s="11"/>
      <c r="Y218" s="11"/>
    </row>
    <row r="219" spans="1:25" x14ac:dyDescent="0.25">
      <c r="A219" s="1" t="s">
        <v>160</v>
      </c>
      <c r="B219" s="2">
        <v>22</v>
      </c>
      <c r="C219" s="1"/>
      <c r="D219" s="2"/>
      <c r="E219" s="2"/>
      <c r="F219" s="2">
        <v>585</v>
      </c>
      <c r="G219" s="2">
        <v>101.2295622</v>
      </c>
      <c r="H219" s="2">
        <v>9.5742099999999997E-3</v>
      </c>
      <c r="I219" s="2">
        <v>3.3555330627610798E-2</v>
      </c>
      <c r="J219" s="2">
        <v>1.4009809999999999E-3</v>
      </c>
      <c r="K219" s="2">
        <v>4.4630809999999998E-3</v>
      </c>
      <c r="L219" s="3">
        <f t="shared" si="11"/>
        <v>133.25773524100001</v>
      </c>
      <c r="M219" s="3">
        <f t="shared" si="12"/>
        <v>111.21137386299999</v>
      </c>
      <c r="N219" s="2">
        <v>0.73658103100000005</v>
      </c>
      <c r="O219" s="2">
        <v>0.121726379</v>
      </c>
      <c r="P219" s="2">
        <v>8.2010305000000006E-2</v>
      </c>
      <c r="Q219" s="2">
        <v>6.7170118000000001E-2</v>
      </c>
      <c r="R219" s="2"/>
      <c r="S219" s="2"/>
      <c r="T219" s="2"/>
      <c r="U219" s="2">
        <v>31.596584239999999</v>
      </c>
      <c r="V219" s="2"/>
      <c r="W219" s="11"/>
      <c r="X219" s="11"/>
      <c r="Y219" s="11"/>
    </row>
    <row r="220" spans="1:25" x14ac:dyDescent="0.25">
      <c r="A220" s="1" t="s">
        <v>228</v>
      </c>
      <c r="B220" s="2">
        <v>19</v>
      </c>
      <c r="C220" s="1"/>
      <c r="D220" s="2"/>
      <c r="E220" s="2"/>
      <c r="F220" s="2">
        <v>533</v>
      </c>
      <c r="G220" s="2">
        <v>98.082196249999996</v>
      </c>
      <c r="H220" s="2">
        <v>9.1761229999999996E-3</v>
      </c>
      <c r="I220" s="2">
        <v>3.8206327227222198E-2</v>
      </c>
      <c r="J220" s="2">
        <v>1.444769E-3</v>
      </c>
      <c r="K220" s="2">
        <v>4.355149E-3</v>
      </c>
      <c r="L220" s="3">
        <f t="shared" si="11"/>
        <v>128.808451279</v>
      </c>
      <c r="M220" s="3">
        <f t="shared" si="12"/>
        <v>107.674660577</v>
      </c>
      <c r="N220" s="2">
        <v>0.83231794400000003</v>
      </c>
      <c r="O220" s="2">
        <v>0.18299269000000001</v>
      </c>
      <c r="P220" s="2">
        <v>7.6896483000000002E-2</v>
      </c>
      <c r="Q220" s="2">
        <v>6.3293184000000002E-2</v>
      </c>
      <c r="R220" s="2"/>
      <c r="S220" s="2"/>
      <c r="T220" s="2"/>
      <c r="U220" s="2">
        <v>30.654825710000001</v>
      </c>
      <c r="V220" s="2"/>
      <c r="W220" s="11"/>
      <c r="X220" s="11"/>
      <c r="Y220" s="11"/>
    </row>
    <row r="221" spans="1:25" x14ac:dyDescent="0.25">
      <c r="A221" s="1" t="s">
        <v>256</v>
      </c>
      <c r="B221" s="2">
        <v>69</v>
      </c>
      <c r="C221" s="1"/>
      <c r="D221" s="2"/>
      <c r="E221" s="2"/>
      <c r="F221" s="2">
        <v>220</v>
      </c>
      <c r="G221" s="2">
        <v>97.454273400000005</v>
      </c>
      <c r="H221" s="2">
        <v>8.8426170000000005E-3</v>
      </c>
      <c r="I221" s="2">
        <v>7.4557585879804697E-2</v>
      </c>
      <c r="J221" s="2">
        <v>1.9832690000000002E-3</v>
      </c>
      <c r="K221" s="2">
        <v>4.515837E-3</v>
      </c>
      <c r="L221" s="3">
        <f t="shared" si="11"/>
        <v>127.19852006100001</v>
      </c>
      <c r="M221" s="3">
        <f t="shared" si="12"/>
        <v>106.807929851</v>
      </c>
      <c r="N221" s="2">
        <v>1.146164763</v>
      </c>
      <c r="O221" s="2">
        <v>0.60551283600000005</v>
      </c>
      <c r="P221" s="2">
        <v>5.9094803000000001E-2</v>
      </c>
      <c r="Q221" s="2">
        <v>4.7612678999999998E-2</v>
      </c>
      <c r="R221" s="2"/>
      <c r="S221" s="2"/>
      <c r="T221" s="2"/>
      <c r="U221" s="2">
        <v>30.72329251</v>
      </c>
      <c r="V221" s="2"/>
      <c r="W221" s="11"/>
      <c r="X221" s="11"/>
      <c r="Y221" s="11"/>
    </row>
    <row r="222" spans="1:25" x14ac:dyDescent="0.25">
      <c r="A222" s="1" t="s">
        <v>232</v>
      </c>
      <c r="B222" s="2">
        <v>15</v>
      </c>
      <c r="C222" s="1"/>
      <c r="D222" s="2"/>
      <c r="E222" s="2"/>
      <c r="F222" s="2">
        <v>465</v>
      </c>
      <c r="G222" s="2">
        <v>85.632686030000002</v>
      </c>
      <c r="H222" s="2">
        <v>8.0501570000000005E-3</v>
      </c>
      <c r="I222" s="2">
        <v>3.2510666756702999E-2</v>
      </c>
      <c r="J222" s="2">
        <v>1.2475310000000001E-3</v>
      </c>
      <c r="K222" s="2">
        <v>3.7971559999999999E-3</v>
      </c>
      <c r="L222" s="3">
        <f t="shared" si="11"/>
        <v>112.58038874600001</v>
      </c>
      <c r="M222" s="3">
        <f t="shared" si="12"/>
        <v>94.040568093000005</v>
      </c>
      <c r="N222" s="2">
        <v>0.68053339199999996</v>
      </c>
      <c r="O222" s="2">
        <v>0.150460815</v>
      </c>
      <c r="P222" s="2">
        <v>6.7463617000000003E-2</v>
      </c>
      <c r="Q222" s="2">
        <v>5.5282027999999997E-2</v>
      </c>
      <c r="R222" s="2"/>
      <c r="S222" s="2"/>
      <c r="T222" s="2"/>
      <c r="U222" s="2">
        <v>26.758026470000001</v>
      </c>
      <c r="V222" s="2"/>
      <c r="W222" s="11"/>
      <c r="X222" s="11"/>
      <c r="Y222" s="11"/>
    </row>
    <row r="223" spans="1:25" x14ac:dyDescent="0.25">
      <c r="A223" s="1" t="s">
        <v>148</v>
      </c>
      <c r="B223" s="2">
        <v>9</v>
      </c>
      <c r="C223" s="1"/>
      <c r="D223" s="2"/>
      <c r="E223" s="2"/>
      <c r="F223" s="2">
        <v>423</v>
      </c>
      <c r="G223" s="2">
        <v>68.005904549999997</v>
      </c>
      <c r="H223" s="2">
        <v>6.1410839999999998E-3</v>
      </c>
      <c r="I223" s="2">
        <v>2.61292784158988E-2</v>
      </c>
      <c r="J223" s="2">
        <v>1.004554E-3</v>
      </c>
      <c r="K223" s="2">
        <v>3.0235919999999999E-3</v>
      </c>
      <c r="L223" s="3">
        <f t="shared" si="11"/>
        <v>88.603519325999997</v>
      </c>
      <c r="M223" s="3">
        <f t="shared" si="12"/>
        <v>74.459024415999991</v>
      </c>
      <c r="N223" s="2">
        <v>0.84184743900000003</v>
      </c>
      <c r="O223" s="2">
        <v>0.119297191</v>
      </c>
      <c r="P223" s="2">
        <v>5.3989823999999999E-2</v>
      </c>
      <c r="Q223" s="2">
        <v>4.6320554999999999E-2</v>
      </c>
      <c r="R223" s="2"/>
      <c r="S223" s="2"/>
      <c r="T223" s="2"/>
      <c r="U223" s="2">
        <v>21.249897699999998</v>
      </c>
      <c r="V223" s="2"/>
      <c r="W223" s="11"/>
      <c r="X223" s="11"/>
      <c r="Y223" s="11"/>
    </row>
    <row r="224" spans="1:25" x14ac:dyDescent="0.25">
      <c r="A224" s="1" t="s">
        <v>46</v>
      </c>
      <c r="B224" s="2">
        <v>17</v>
      </c>
      <c r="C224" s="1"/>
      <c r="D224" s="2"/>
      <c r="E224" s="2"/>
      <c r="F224" s="2">
        <v>100</v>
      </c>
      <c r="G224" s="2">
        <v>30.301309369999998</v>
      </c>
      <c r="H224" s="2">
        <v>2.7556500000000001E-3</v>
      </c>
      <c r="I224" s="2">
        <v>2.0067750011770101E-2</v>
      </c>
      <c r="J224" s="2">
        <v>5.7067100000000003E-4</v>
      </c>
      <c r="K224" s="2">
        <v>1.3884979999999999E-3</v>
      </c>
      <c r="L224" s="3">
        <f t="shared" si="11"/>
        <v>39.561753604000003</v>
      </c>
      <c r="M224" s="3">
        <f t="shared" si="12"/>
        <v>33.209433549000003</v>
      </c>
      <c r="N224" s="2">
        <v>0.34973421100000002</v>
      </c>
      <c r="O224" s="2">
        <v>0.15195446300000001</v>
      </c>
      <c r="P224" s="2">
        <v>1.9885768000000002E-2</v>
      </c>
      <c r="Q224" s="2">
        <v>1.6279101000000001E-2</v>
      </c>
      <c r="R224" s="2"/>
      <c r="S224" s="2"/>
      <c r="T224" s="2"/>
      <c r="U224" s="2">
        <v>9.5300501680000007</v>
      </c>
      <c r="V224" s="2"/>
      <c r="W224" s="11"/>
      <c r="X224" s="11"/>
      <c r="Y224" s="11"/>
    </row>
    <row r="225" spans="1:29" x14ac:dyDescent="0.25">
      <c r="A225" s="1" t="s">
        <v>163</v>
      </c>
      <c r="B225" s="2">
        <v>7</v>
      </c>
      <c r="C225" s="1"/>
      <c r="D225" s="2"/>
      <c r="E225" s="2"/>
      <c r="F225" s="2">
        <v>16</v>
      </c>
      <c r="G225" s="2">
        <v>6.0996243940000001</v>
      </c>
      <c r="H225" s="2">
        <v>5.5389600000000001E-4</v>
      </c>
      <c r="I225" s="2">
        <v>4.4466949349833201E-3</v>
      </c>
      <c r="J225" s="2">
        <v>1.2088599999999999E-4</v>
      </c>
      <c r="K225" s="2">
        <v>2.8154299999999998E-4</v>
      </c>
      <c r="L225" s="3">
        <f t="shared" si="11"/>
        <v>7.9621613130000011</v>
      </c>
      <c r="M225" s="3">
        <f t="shared" si="12"/>
        <v>6.6850527579999994</v>
      </c>
      <c r="N225" s="2">
        <v>7.1269217999999995E-2</v>
      </c>
      <c r="O225" s="2">
        <v>3.5335274999999999E-2</v>
      </c>
      <c r="P225" s="2">
        <v>3.8054149999999999E-3</v>
      </c>
      <c r="Q225" s="2">
        <v>3.0841739999999999E-3</v>
      </c>
      <c r="R225" s="2"/>
      <c r="S225" s="2"/>
      <c r="T225" s="2"/>
      <c r="U225" s="2">
        <v>1.921356606</v>
      </c>
      <c r="V225" s="2"/>
      <c r="W225" s="11"/>
      <c r="X225" s="11"/>
      <c r="Y225" s="11"/>
    </row>
    <row r="226" spans="1:29" x14ac:dyDescent="0.25">
      <c r="A226" s="1" t="s">
        <v>250</v>
      </c>
      <c r="B226" s="2">
        <v>3</v>
      </c>
      <c r="C226" s="1"/>
      <c r="D226" s="2"/>
      <c r="E226" s="2"/>
      <c r="F226" s="2">
        <v>14</v>
      </c>
      <c r="G226" s="2">
        <v>5.8723158709999996</v>
      </c>
      <c r="H226" s="2">
        <v>5.3297700000000002E-4</v>
      </c>
      <c r="I226" s="2">
        <v>4.4193486645018997E-3</v>
      </c>
      <c r="J226" s="2">
        <v>1.18424E-4</v>
      </c>
      <c r="K226" s="2">
        <v>2.7174399999999998E-4</v>
      </c>
      <c r="L226" s="3">
        <f t="shared" si="11"/>
        <v>7.6649028149999996</v>
      </c>
      <c r="M226" s="3">
        <f t="shared" si="12"/>
        <v>6.4359354829999997</v>
      </c>
      <c r="N226" s="2">
        <v>6.8908351000000007E-2</v>
      </c>
      <c r="O226" s="2">
        <v>3.5631960999999997E-2</v>
      </c>
      <c r="P226" s="2">
        <v>3.5964489999999998E-3</v>
      </c>
      <c r="Q226" s="2">
        <v>2.903709E-3</v>
      </c>
      <c r="R226" s="2"/>
      <c r="S226" s="2"/>
      <c r="T226" s="2"/>
      <c r="U226" s="2">
        <v>1.850763725</v>
      </c>
      <c r="V226" s="2"/>
      <c r="W226" s="11"/>
      <c r="X226" s="11"/>
      <c r="Y226" s="11"/>
    </row>
    <row r="227" spans="1:29" x14ac:dyDescent="0.25">
      <c r="A227" s="1" t="s">
        <v>219</v>
      </c>
      <c r="B227" s="2">
        <v>8</v>
      </c>
      <c r="C227" s="1"/>
      <c r="D227" s="2"/>
      <c r="E227" s="2"/>
      <c r="F227" s="2">
        <v>14</v>
      </c>
      <c r="G227" s="2">
        <v>4.7196968899999998</v>
      </c>
      <c r="H227" s="2">
        <v>4.28906E-4</v>
      </c>
      <c r="I227" s="2">
        <v>3.2810612261202198E-3</v>
      </c>
      <c r="J227" s="2">
        <v>9.1180499999999999E-5</v>
      </c>
      <c r="K227" s="2">
        <v>2.17049E-4</v>
      </c>
      <c r="L227" s="3">
        <f t="shared" si="11"/>
        <v>6.1614882469999994</v>
      </c>
      <c r="M227" s="3">
        <f t="shared" si="12"/>
        <v>5.1726724045000001</v>
      </c>
      <c r="N227" s="2">
        <v>5.4805429000000003E-2</v>
      </c>
      <c r="O227" s="2">
        <v>2.5479602000000001E-2</v>
      </c>
      <c r="P227" s="2">
        <v>3.021995E-3</v>
      </c>
      <c r="Q227" s="2">
        <v>2.4620480000000001E-3</v>
      </c>
      <c r="R227" s="2"/>
      <c r="S227" s="2"/>
      <c r="T227" s="2"/>
      <c r="U227" s="2">
        <v>1.485521613</v>
      </c>
      <c r="V227" s="2"/>
      <c r="W227" s="11"/>
      <c r="X227" s="11"/>
      <c r="Y227" s="11"/>
    </row>
    <row r="228" spans="1:29" x14ac:dyDescent="0.25">
      <c r="A228" s="45" t="s">
        <v>281</v>
      </c>
      <c r="B228" s="46">
        <f>SUM(B2:B227)-SUM(B4:B6)</f>
        <v>352319</v>
      </c>
      <c r="C228" s="46">
        <f t="shared" ref="C228:V228" si="13">SUM(C2:C227)-SUM(C4:C6)</f>
        <v>1756646883.7510464</v>
      </c>
      <c r="D228" s="46">
        <f t="shared" si="13"/>
        <v>1184702618</v>
      </c>
      <c r="E228" s="46">
        <f t="shared" si="13"/>
        <v>2123527375.034699</v>
      </c>
      <c r="F228" s="46">
        <f t="shared" si="13"/>
        <v>682491065</v>
      </c>
      <c r="G228" s="46">
        <f t="shared" si="13"/>
        <v>910420369.21187639</v>
      </c>
      <c r="H228" s="46">
        <f t="shared" si="13"/>
        <v>74982.454852552924</v>
      </c>
      <c r="I228" s="46">
        <f t="shared" si="13"/>
        <v>1474561.2614894814</v>
      </c>
      <c r="J228" s="46">
        <f t="shared" si="13"/>
        <v>361831.54550377437</v>
      </c>
      <c r="K228" s="46">
        <f t="shared" si="13"/>
        <v>44956.91785298699</v>
      </c>
      <c r="L228" s="46">
        <f t="shared" si="13"/>
        <v>1189408645.2758303</v>
      </c>
      <c r="M228" s="46">
        <f t="shared" si="13"/>
        <v>1000347528.7369579</v>
      </c>
      <c r="N228" s="46">
        <f t="shared" si="13"/>
        <v>18425805.721533399</v>
      </c>
      <c r="O228" s="46">
        <f t="shared" si="13"/>
        <v>10574287.781385547</v>
      </c>
      <c r="P228" s="46">
        <f t="shared" si="13"/>
        <v>797345.61488918914</v>
      </c>
      <c r="Q228" s="46">
        <f t="shared" si="13"/>
        <v>780895.04053181049</v>
      </c>
      <c r="R228" s="46">
        <f t="shared" si="13"/>
        <v>61558759.792653903</v>
      </c>
      <c r="S228" s="46">
        <f t="shared" si="13"/>
        <v>207190224.45007101</v>
      </c>
      <c r="T228" s="46">
        <f t="shared" si="13"/>
        <v>6515229.0984999975</v>
      </c>
      <c r="U228" s="46">
        <f t="shared" si="13"/>
        <v>290965809.4758175</v>
      </c>
      <c r="V228" s="46">
        <f t="shared" si="13"/>
        <v>98.808404230291956</v>
      </c>
      <c r="W228" s="46"/>
      <c r="X228" s="46"/>
      <c r="Y228" s="46"/>
    </row>
    <row r="229" spans="1:29" x14ac:dyDescent="0.25">
      <c r="A229" s="44" t="s">
        <v>278</v>
      </c>
    </row>
    <row r="230" spans="1:29" x14ac:dyDescent="0.25">
      <c r="A230" s="74" t="s">
        <v>285</v>
      </c>
    </row>
    <row r="231" spans="1:29" x14ac:dyDescent="0.25">
      <c r="A231" s="44" t="s">
        <v>296</v>
      </c>
      <c r="B231" s="44"/>
      <c r="C231" s="44"/>
      <c r="D231" s="44"/>
      <c r="E231" s="44"/>
      <c r="F231" s="44"/>
      <c r="G231" s="44"/>
      <c r="H231" s="44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9"/>
      <c r="AB231" s="89"/>
      <c r="AC231" s="88"/>
    </row>
  </sheetData>
  <sheetProtection password="D785" sheet="1" objects="1" scenarios="1"/>
  <sortState ref="A2:V224">
    <sortCondition descending="1" ref="G2:G22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D231"/>
  <sheetViews>
    <sheetView workbookViewId="0">
      <selection activeCell="D125" sqref="D125"/>
    </sheetView>
  </sheetViews>
  <sheetFormatPr defaultColWidth="8.85546875" defaultRowHeight="15" x14ac:dyDescent="0.25"/>
  <cols>
    <col min="1" max="1" width="23.7109375" customWidth="1"/>
    <col min="2" max="3" width="12.85546875" customWidth="1"/>
    <col min="4" max="4" width="12.85546875" style="14" customWidth="1"/>
    <col min="5" max="5" width="15.28515625" style="14" bestFit="1" customWidth="1"/>
    <col min="6" max="6" width="15.140625" style="14" bestFit="1" customWidth="1"/>
    <col min="7" max="7" width="14.140625" style="14" bestFit="1" customWidth="1"/>
    <col min="8" max="9" width="13" style="14" customWidth="1"/>
    <col min="10" max="10" width="10.85546875" style="14" bestFit="1" customWidth="1"/>
    <col min="11" max="11" width="11.42578125" style="14" bestFit="1" customWidth="1"/>
    <col min="12" max="13" width="13.42578125" style="14" customWidth="1"/>
    <col min="14" max="14" width="13" style="14" bestFit="1" customWidth="1"/>
    <col min="15" max="15" width="13.140625" style="14" bestFit="1" customWidth="1"/>
    <col min="16" max="16" width="11.42578125" style="14" bestFit="1" customWidth="1"/>
    <col min="17" max="17" width="10.85546875" style="14" bestFit="1" customWidth="1"/>
    <col min="18" max="18" width="13" style="14" bestFit="1" customWidth="1"/>
    <col min="19" max="19" width="13" style="14" customWidth="1"/>
    <col min="20" max="20" width="14.140625" style="14" bestFit="1" customWidth="1"/>
    <col min="21" max="21" width="13.85546875" style="14" bestFit="1" customWidth="1"/>
    <col min="22" max="22" width="16.140625" style="14" customWidth="1"/>
    <col min="23" max="25" width="17.7109375" style="15" customWidth="1"/>
    <col min="26" max="27" width="14.42578125" style="22" customWidth="1"/>
    <col min="28" max="28" width="14.42578125" style="25" customWidth="1"/>
    <col min="29" max="29" width="13.42578125" style="25" customWidth="1"/>
    <col min="30" max="30" width="14.140625" style="26" customWidth="1"/>
  </cols>
  <sheetData>
    <row r="1" spans="1:30" ht="60" x14ac:dyDescent="0.25">
      <c r="A1" s="27" t="s">
        <v>270</v>
      </c>
      <c r="B1" s="28" t="s">
        <v>1</v>
      </c>
      <c r="C1" s="29" t="s">
        <v>268</v>
      </c>
      <c r="D1" s="29" t="s">
        <v>297</v>
      </c>
      <c r="E1" s="29" t="s">
        <v>291</v>
      </c>
      <c r="F1" s="29" t="s">
        <v>292</v>
      </c>
      <c r="G1" s="29" t="s">
        <v>2</v>
      </c>
      <c r="H1" s="29" t="s">
        <v>3</v>
      </c>
      <c r="I1" s="29" t="s">
        <v>293</v>
      </c>
      <c r="J1" s="29" t="s">
        <v>4</v>
      </c>
      <c r="K1" s="29" t="s">
        <v>5</v>
      </c>
      <c r="L1" s="28" t="s">
        <v>294</v>
      </c>
      <c r="M1" s="28" t="s">
        <v>295</v>
      </c>
      <c r="N1" s="29" t="s">
        <v>6</v>
      </c>
      <c r="O1" s="29" t="s">
        <v>7</v>
      </c>
      <c r="P1" s="29" t="s">
        <v>8</v>
      </c>
      <c r="Q1" s="29" t="s">
        <v>9</v>
      </c>
      <c r="R1" s="29" t="s">
        <v>10</v>
      </c>
      <c r="S1" s="29" t="s">
        <v>11</v>
      </c>
      <c r="T1" s="29" t="s">
        <v>12</v>
      </c>
      <c r="U1" s="29" t="s">
        <v>13</v>
      </c>
      <c r="V1" s="49" t="s">
        <v>301</v>
      </c>
      <c r="W1" s="50" t="s">
        <v>298</v>
      </c>
      <c r="X1" s="50" t="s">
        <v>299</v>
      </c>
      <c r="Y1" s="50" t="s">
        <v>300</v>
      </c>
      <c r="Z1" s="21"/>
      <c r="AA1" s="21"/>
      <c r="AB1" s="21"/>
      <c r="AC1" s="21"/>
      <c r="AD1" s="21"/>
    </row>
    <row r="2" spans="1:30" x14ac:dyDescent="0.25">
      <c r="A2" s="1" t="s">
        <v>191</v>
      </c>
      <c r="B2" s="3">
        <v>11325</v>
      </c>
      <c r="C2" s="3">
        <v>349470127.89999998</v>
      </c>
      <c r="D2" s="2">
        <v>228211735</v>
      </c>
      <c r="E2" s="3">
        <v>337953215</v>
      </c>
      <c r="F2" s="3">
        <v>62703870</v>
      </c>
      <c r="G2" s="3">
        <v>140294789.30000001</v>
      </c>
      <c r="H2" s="3">
        <v>10923.5524</v>
      </c>
      <c r="I2" s="2">
        <v>273842.21797068598</v>
      </c>
      <c r="J2" s="3">
        <v>54841.520519999998</v>
      </c>
      <c r="K2" s="3">
        <v>7095.9007009999996</v>
      </c>
      <c r="L2" s="3">
        <f>G2+(H2*3200)+(J2*72)+(K2*289)</f>
        <v>181249461.76002902</v>
      </c>
      <c r="M2" s="3">
        <f>G2+(H2*900)+(J2*25)+(K2*298)</f>
        <v>153611602.88189802</v>
      </c>
      <c r="N2" s="3">
        <v>3242701.156</v>
      </c>
      <c r="O2" s="3">
        <v>1973328.5619999999</v>
      </c>
      <c r="P2" s="3">
        <v>126321.9471</v>
      </c>
      <c r="Q2" s="3">
        <v>128664.18030000001</v>
      </c>
      <c r="R2" s="3">
        <v>3979803.1529999999</v>
      </c>
      <c r="S2" s="3">
        <v>39948050.789999999</v>
      </c>
      <c r="T2" s="3">
        <v>993337.56819999998</v>
      </c>
      <c r="U2" s="3">
        <v>45048313.75</v>
      </c>
      <c r="V2" s="5">
        <v>21.254866450000002</v>
      </c>
      <c r="W2" s="5">
        <v>5.4812699289999998</v>
      </c>
      <c r="X2" s="5">
        <v>6.9987475239999997</v>
      </c>
      <c r="Y2" s="5">
        <v>5.9806925709999996</v>
      </c>
      <c r="AA2" s="23"/>
      <c r="AB2" s="24"/>
    </row>
    <row r="3" spans="1:30" x14ac:dyDescent="0.25">
      <c r="A3" s="1" t="s">
        <v>287</v>
      </c>
      <c r="B3" s="3">
        <v>155009</v>
      </c>
      <c r="C3" s="3">
        <v>234995097.08799997</v>
      </c>
      <c r="D3" s="2">
        <v>348218692</v>
      </c>
      <c r="E3" s="3">
        <v>227355543.13</v>
      </c>
      <c r="F3" s="3">
        <v>128005896</v>
      </c>
      <c r="G3" s="3">
        <v>111503503.765</v>
      </c>
      <c r="H3" s="3">
        <v>9129.5457559999995</v>
      </c>
      <c r="I3" s="2">
        <v>179640.78278518043</v>
      </c>
      <c r="J3" s="3">
        <v>7565.9922821700002</v>
      </c>
      <c r="K3" s="3">
        <v>5504.1759488999996</v>
      </c>
      <c r="L3" s="3">
        <f t="shared" ref="L3:L66" si="0">G3+(H3*3200)+(J3*72)+(K3*289)</f>
        <v>142853508.47774833</v>
      </c>
      <c r="M3" s="3">
        <f t="shared" ref="M3:M66" si="1">G3+(H3*900)+(J3*25)+(K3*298)</f>
        <v>121549489.18522646</v>
      </c>
      <c r="N3" s="3">
        <v>2186370.1595899998</v>
      </c>
      <c r="O3" s="3">
        <v>1289735.14509</v>
      </c>
      <c r="P3" s="3">
        <v>89757.937249999988</v>
      </c>
      <c r="Q3" s="3">
        <v>89934.544204000005</v>
      </c>
      <c r="R3" s="3">
        <v>3148842.3470000001</v>
      </c>
      <c r="S3" s="3">
        <v>24352367.1523</v>
      </c>
      <c r="T3" s="3">
        <v>106747.2691</v>
      </c>
      <c r="U3" s="3">
        <v>35533247.343999997</v>
      </c>
      <c r="V3" s="5">
        <v>13.250350456</v>
      </c>
      <c r="W3" s="5">
        <f>((W4*$B$4)+(W5*$B$5)+(W6*$B$6))/($B$4+$B$5+$B$6)</f>
        <v>6.3734240960574482</v>
      </c>
      <c r="X3" s="5">
        <f t="shared" ref="X3:Y3" si="2">((X4*$B$4)+(X5*$B$5)+(X6*$B$6))/($B$4+$B$5+$B$6)</f>
        <v>8.0650436973669724</v>
      </c>
      <c r="Y3" s="5">
        <f t="shared" si="2"/>
        <v>6.9201190143495523</v>
      </c>
      <c r="AA3" s="23"/>
      <c r="AB3" s="24"/>
    </row>
    <row r="4" spans="1:30" s="84" customFormat="1" ht="12.75" x14ac:dyDescent="0.2">
      <c r="A4" s="76" t="s">
        <v>289</v>
      </c>
      <c r="B4" s="77">
        <v>3361</v>
      </c>
      <c r="C4" s="77">
        <v>156859360.69999999</v>
      </c>
      <c r="D4" s="85">
        <v>135742295</v>
      </c>
      <c r="E4" s="77">
        <v>131304408.59999999</v>
      </c>
      <c r="F4" s="77">
        <v>19448126</v>
      </c>
      <c r="G4" s="77">
        <v>55451454.460000001</v>
      </c>
      <c r="H4" s="77">
        <v>4211.984477</v>
      </c>
      <c r="I4" s="85">
        <v>113091.43371688</v>
      </c>
      <c r="J4" s="77">
        <v>6811.8638410000003</v>
      </c>
      <c r="K4" s="77">
        <v>2825.1763169999999</v>
      </c>
      <c r="L4" s="77">
        <f t="shared" si="0"/>
        <v>70236734.938565001</v>
      </c>
      <c r="M4" s="77">
        <f t="shared" si="1"/>
        <v>60254439.627790995</v>
      </c>
      <c r="N4" s="77">
        <v>1305601.6440000001</v>
      </c>
      <c r="O4" s="77">
        <v>807307.08250000002</v>
      </c>
      <c r="P4" s="77">
        <v>48963.594290000001</v>
      </c>
      <c r="Q4" s="77">
        <v>52228.122139999999</v>
      </c>
      <c r="R4" s="77">
        <v>1245781.2039999999</v>
      </c>
      <c r="S4" s="77">
        <v>16365523.24</v>
      </c>
      <c r="T4" s="77">
        <v>106747.2691</v>
      </c>
      <c r="U4" s="77">
        <v>17781152.649999999</v>
      </c>
      <c r="V4" s="78">
        <v>9.8576737629999993</v>
      </c>
      <c r="W4" s="78">
        <v>5.1352444449999997</v>
      </c>
      <c r="X4" s="78">
        <v>6.4259961910000003</v>
      </c>
      <c r="Y4" s="78">
        <v>5.5582747059999997</v>
      </c>
      <c r="Z4" s="79"/>
      <c r="AA4" s="80"/>
      <c r="AB4" s="81"/>
      <c r="AC4" s="82"/>
      <c r="AD4" s="83"/>
    </row>
    <row r="5" spans="1:30" s="84" customFormat="1" ht="12.75" x14ac:dyDescent="0.2">
      <c r="A5" s="76" t="s">
        <v>288</v>
      </c>
      <c r="B5" s="77">
        <v>149281</v>
      </c>
      <c r="C5" s="77">
        <v>73551581.390000001</v>
      </c>
      <c r="D5" s="85">
        <v>115979427</v>
      </c>
      <c r="E5" s="77">
        <v>86168699.829999998</v>
      </c>
      <c r="F5" s="77">
        <v>105303077</v>
      </c>
      <c r="G5" s="77">
        <v>52530786.43</v>
      </c>
      <c r="H5" s="77">
        <v>4605.6499690000001</v>
      </c>
      <c r="I5" s="85">
        <v>61002.787765099798</v>
      </c>
      <c r="J5" s="77">
        <v>693.94681630000002</v>
      </c>
      <c r="K5" s="77">
        <v>2505.372206</v>
      </c>
      <c r="L5" s="77">
        <f t="shared" si="0"/>
        <v>68042883.069107592</v>
      </c>
      <c r="M5" s="77">
        <f t="shared" si="1"/>
        <v>57439820.989895493</v>
      </c>
      <c r="N5" s="77">
        <v>810945.23490000004</v>
      </c>
      <c r="O5" s="77">
        <v>443245.75140000001</v>
      </c>
      <c r="P5" s="77">
        <v>37803.232629999999</v>
      </c>
      <c r="Q5" s="77">
        <v>34697.340819999998</v>
      </c>
      <c r="R5" s="77">
        <v>1624442.3359999999</v>
      </c>
      <c r="S5" s="77">
        <v>7213669.0149999997</v>
      </c>
      <c r="T5" s="77">
        <v>0</v>
      </c>
      <c r="U5" s="77">
        <v>16631404.68</v>
      </c>
      <c r="V5" s="78">
        <v>3.103224194</v>
      </c>
      <c r="W5" s="78">
        <v>6.3900257319999998</v>
      </c>
      <c r="X5" s="78">
        <v>8.0873557559999991</v>
      </c>
      <c r="Y5" s="78">
        <v>6.9384318389999997</v>
      </c>
      <c r="Z5" s="79"/>
      <c r="AA5" s="80"/>
      <c r="AB5" s="81"/>
      <c r="AC5" s="82"/>
      <c r="AD5" s="83"/>
    </row>
    <row r="6" spans="1:30" s="84" customFormat="1" ht="12.75" x14ac:dyDescent="0.2">
      <c r="A6" s="76" t="s">
        <v>290</v>
      </c>
      <c r="B6" s="85">
        <v>2367</v>
      </c>
      <c r="C6" s="76">
        <v>4584154.9979999997</v>
      </c>
      <c r="D6" s="85">
        <v>96496970</v>
      </c>
      <c r="E6" s="85">
        <v>9882434.6999999993</v>
      </c>
      <c r="F6" s="85">
        <v>3254693</v>
      </c>
      <c r="G6" s="85">
        <v>3521262.875</v>
      </c>
      <c r="H6" s="85">
        <v>311.91131000000001</v>
      </c>
      <c r="I6" s="85">
        <v>5546.5613032006304</v>
      </c>
      <c r="J6" s="85">
        <v>60.18162487</v>
      </c>
      <c r="K6" s="85">
        <v>173.62742589999999</v>
      </c>
      <c r="L6" s="77">
        <f t="shared" si="0"/>
        <v>4573890.4700757395</v>
      </c>
      <c r="M6" s="77">
        <f t="shared" si="1"/>
        <v>3855228.5675399499</v>
      </c>
      <c r="N6" s="85">
        <v>69823.28069</v>
      </c>
      <c r="O6" s="85">
        <v>39182.31119</v>
      </c>
      <c r="P6" s="85">
        <v>2991.11033</v>
      </c>
      <c r="Q6" s="85">
        <v>3009.081244</v>
      </c>
      <c r="R6" s="85">
        <v>278618.80699999997</v>
      </c>
      <c r="S6" s="85">
        <v>773174.89729999995</v>
      </c>
      <c r="T6" s="85">
        <v>0</v>
      </c>
      <c r="U6" s="85">
        <v>1120690.014</v>
      </c>
      <c r="V6" s="86">
        <v>0.28945249899999997</v>
      </c>
      <c r="W6" s="86">
        <v>7.0845406960000004</v>
      </c>
      <c r="X6" s="86">
        <v>8.9852263099999998</v>
      </c>
      <c r="Y6" s="86">
        <v>7.6989115549999996</v>
      </c>
      <c r="Z6" s="79"/>
      <c r="AA6" s="79"/>
      <c r="AB6" s="82"/>
      <c r="AC6" s="82"/>
      <c r="AD6" s="83"/>
    </row>
    <row r="7" spans="1:30" x14ac:dyDescent="0.25">
      <c r="A7" s="1" t="s">
        <v>152</v>
      </c>
      <c r="B7" s="3">
        <v>5059</v>
      </c>
      <c r="C7" s="3">
        <v>213189438</v>
      </c>
      <c r="D7" s="2">
        <v>80462910</v>
      </c>
      <c r="E7" s="3">
        <v>180558757.90000001</v>
      </c>
      <c r="F7" s="3">
        <v>28020763</v>
      </c>
      <c r="G7" s="3">
        <v>85515764.530000001</v>
      </c>
      <c r="H7" s="3">
        <v>6818.0204530000001</v>
      </c>
      <c r="I7" s="2">
        <v>170054.504377345</v>
      </c>
      <c r="J7" s="3">
        <v>19647.571169999999</v>
      </c>
      <c r="K7" s="3">
        <v>4353.5787010000004</v>
      </c>
      <c r="L7" s="3">
        <f t="shared" si="0"/>
        <v>110006239.34842899</v>
      </c>
      <c r="M7" s="3">
        <f t="shared" si="1"/>
        <v>93440538.669847995</v>
      </c>
      <c r="N7" s="3">
        <v>1983768.0889999999</v>
      </c>
      <c r="O7" s="3">
        <v>1226217.7549999999</v>
      </c>
      <c r="P7" s="3">
        <v>75954.511750000005</v>
      </c>
      <c r="Q7" s="3">
        <v>79448.253479999999</v>
      </c>
      <c r="R7" s="3">
        <v>2190394.0619999999</v>
      </c>
      <c r="S7" s="3">
        <v>24841631.399999999</v>
      </c>
      <c r="T7" s="3">
        <v>347746.95390000002</v>
      </c>
      <c r="U7" s="3">
        <v>27436329.370000001</v>
      </c>
      <c r="V7" s="5">
        <v>12.840038229999999</v>
      </c>
      <c r="W7" s="5">
        <v>5.8384731780000001</v>
      </c>
      <c r="X7" s="5">
        <v>7.4080770520000003</v>
      </c>
      <c r="Y7" s="5">
        <v>6.3517456189999999</v>
      </c>
      <c r="AA7" s="23"/>
      <c r="AB7" s="24"/>
    </row>
    <row r="8" spans="1:30" x14ac:dyDescent="0.25">
      <c r="A8" s="1" t="s">
        <v>165</v>
      </c>
      <c r="B8" s="3">
        <v>4349</v>
      </c>
      <c r="C8" s="3">
        <v>184277212</v>
      </c>
      <c r="D8" s="2">
        <v>47799588</v>
      </c>
      <c r="E8" s="3">
        <v>134557320.90000001</v>
      </c>
      <c r="F8" s="3">
        <v>24213686</v>
      </c>
      <c r="G8" s="3">
        <v>58731064.409999996</v>
      </c>
      <c r="H8" s="3">
        <v>4415.0177409999997</v>
      </c>
      <c r="I8" s="2">
        <v>112666.49526089701</v>
      </c>
      <c r="J8" s="3">
        <v>25163.144069999998</v>
      </c>
      <c r="K8" s="3">
        <v>2962.7682909999999</v>
      </c>
      <c r="L8" s="3">
        <f t="shared" si="0"/>
        <v>75527107.590339005</v>
      </c>
      <c r="M8" s="3">
        <f t="shared" si="1"/>
        <v>64216563.929367997</v>
      </c>
      <c r="N8" s="3">
        <v>1323474.7320000001</v>
      </c>
      <c r="O8" s="3">
        <v>815999.18519999995</v>
      </c>
      <c r="P8" s="3">
        <v>52706.797760000001</v>
      </c>
      <c r="Q8" s="3">
        <v>53414.495470000002</v>
      </c>
      <c r="R8" s="3">
        <v>1832910.1270000001</v>
      </c>
      <c r="S8" s="3">
        <v>16509722.630000001</v>
      </c>
      <c r="T8" s="3">
        <v>459401.14850000001</v>
      </c>
      <c r="U8" s="3">
        <v>18858416.800000001</v>
      </c>
      <c r="V8" s="5">
        <v>10.11042993</v>
      </c>
      <c r="W8" s="5">
        <v>4.9740389660000002</v>
      </c>
      <c r="X8" s="5">
        <v>6.2952035009999996</v>
      </c>
      <c r="Y8" s="5">
        <v>5.4109515860000004</v>
      </c>
      <c r="AA8" s="23"/>
      <c r="AB8" s="24"/>
    </row>
    <row r="9" spans="1:30" x14ac:dyDescent="0.25">
      <c r="A9" s="1" t="s">
        <v>212</v>
      </c>
      <c r="B9" s="3">
        <v>5188</v>
      </c>
      <c r="C9" s="3">
        <v>119904817.09999999</v>
      </c>
      <c r="D9" s="2">
        <v>61251961</v>
      </c>
      <c r="E9" s="3">
        <v>126164133.3</v>
      </c>
      <c r="F9" s="3">
        <v>26306878</v>
      </c>
      <c r="G9" s="3">
        <v>52648791.649999999</v>
      </c>
      <c r="H9" s="3">
        <v>4193.3391389999997</v>
      </c>
      <c r="I9" s="2">
        <v>101180.196006823</v>
      </c>
      <c r="J9" s="3">
        <v>7660.1539320000002</v>
      </c>
      <c r="K9" s="3">
        <v>2662.4901789999999</v>
      </c>
      <c r="L9" s="3">
        <f t="shared" si="0"/>
        <v>67388467.639634997</v>
      </c>
      <c r="M9" s="3">
        <f t="shared" si="1"/>
        <v>57407722.796742007</v>
      </c>
      <c r="N9" s="3">
        <v>1182209.7790000001</v>
      </c>
      <c r="O9" s="3">
        <v>728441.53610000003</v>
      </c>
      <c r="P9" s="3">
        <v>45766.030079999997</v>
      </c>
      <c r="Q9" s="3">
        <v>47811.199589999997</v>
      </c>
      <c r="R9" s="3">
        <v>1948357.4380000001</v>
      </c>
      <c r="S9" s="3">
        <v>14718034.970000001</v>
      </c>
      <c r="T9" s="3">
        <v>122084.4311</v>
      </c>
      <c r="U9" s="3">
        <v>16861899.550000001</v>
      </c>
      <c r="V9" s="5">
        <v>7.1341262890000001</v>
      </c>
      <c r="W9" s="5">
        <v>6.0282175279999999</v>
      </c>
      <c r="X9" s="5">
        <v>7.5923017450000003</v>
      </c>
      <c r="Y9" s="5">
        <v>6.5394302780000002</v>
      </c>
      <c r="AA9" s="23"/>
      <c r="AB9" s="24"/>
    </row>
    <row r="10" spans="1:30" x14ac:dyDescent="0.25">
      <c r="A10" s="1" t="s">
        <v>164</v>
      </c>
      <c r="B10" s="3">
        <v>3653</v>
      </c>
      <c r="C10" s="3">
        <v>92085965.189999998</v>
      </c>
      <c r="D10" s="2">
        <v>58297760</v>
      </c>
      <c r="E10" s="3">
        <v>93882028.799999997</v>
      </c>
      <c r="F10" s="3">
        <v>19009306</v>
      </c>
      <c r="G10" s="3">
        <v>40235727.159999996</v>
      </c>
      <c r="H10" s="3">
        <v>3354.1775769999999</v>
      </c>
      <c r="I10" s="2">
        <v>70996.428568241899</v>
      </c>
      <c r="J10" s="3">
        <v>13512.943950000001</v>
      </c>
      <c r="K10" s="3">
        <v>2012.0126479999999</v>
      </c>
      <c r="L10" s="3">
        <f t="shared" si="0"/>
        <v>52523499.026071995</v>
      </c>
      <c r="M10" s="3">
        <f t="shared" si="1"/>
        <v>44191890.347153999</v>
      </c>
      <c r="N10" s="3">
        <v>828057.84239999996</v>
      </c>
      <c r="O10" s="3">
        <v>518269.89360000001</v>
      </c>
      <c r="P10" s="3">
        <v>34679.518510000002</v>
      </c>
      <c r="Q10" s="3">
        <v>34628.05745</v>
      </c>
      <c r="R10" s="3">
        <v>2155020.2409999999</v>
      </c>
      <c r="S10" s="3">
        <v>10428370.9</v>
      </c>
      <c r="T10" s="3">
        <v>237544.4883</v>
      </c>
      <c r="U10" s="3">
        <v>12883347.449999999</v>
      </c>
      <c r="V10" s="5">
        <v>5.4268371039999996</v>
      </c>
      <c r="W10" s="5">
        <v>6.2896797869999999</v>
      </c>
      <c r="X10" s="5">
        <v>8.1058628349999999</v>
      </c>
      <c r="Y10" s="5">
        <v>6.8802081179999997</v>
      </c>
      <c r="AA10" s="23"/>
      <c r="AB10" s="24"/>
    </row>
    <row r="11" spans="1:30" x14ac:dyDescent="0.25">
      <c r="A11" s="1" t="s">
        <v>51</v>
      </c>
      <c r="B11" s="3">
        <v>1980</v>
      </c>
      <c r="C11" s="3">
        <v>77821381.959999993</v>
      </c>
      <c r="D11" s="2">
        <v>21616068</v>
      </c>
      <c r="E11" s="3">
        <v>69174699.930000007</v>
      </c>
      <c r="F11" s="3">
        <v>11836800</v>
      </c>
      <c r="G11" s="3">
        <v>38660447.390000001</v>
      </c>
      <c r="H11" s="3">
        <v>3327.9364599999999</v>
      </c>
      <c r="I11" s="2">
        <v>60645.626186159301</v>
      </c>
      <c r="J11" s="3">
        <v>45529.313710000002</v>
      </c>
      <c r="K11" s="3">
        <v>1899.4006159999999</v>
      </c>
      <c r="L11" s="3">
        <f t="shared" si="0"/>
        <v>53136881.427144006</v>
      </c>
      <c r="M11" s="3">
        <f t="shared" si="1"/>
        <v>43359844.430317998</v>
      </c>
      <c r="N11" s="3">
        <v>724387.31140000001</v>
      </c>
      <c r="O11" s="3">
        <v>445102.23560000001</v>
      </c>
      <c r="P11" s="3">
        <v>36415.533029999999</v>
      </c>
      <c r="Q11" s="3">
        <v>32477.48288</v>
      </c>
      <c r="R11" s="3">
        <v>2669950.2089999998</v>
      </c>
      <c r="S11" s="3">
        <v>8914159.6669999994</v>
      </c>
      <c r="T11" s="3">
        <v>827143.30379999999</v>
      </c>
      <c r="U11" s="3">
        <v>12432319.779999999</v>
      </c>
      <c r="V11" s="5">
        <v>4.4988688449999996</v>
      </c>
      <c r="W11" s="5">
        <v>7.1017071950000004</v>
      </c>
      <c r="X11" s="5">
        <v>9.7828279479999996</v>
      </c>
      <c r="Y11" s="5">
        <v>7.9791273220000001</v>
      </c>
      <c r="AA11" s="23"/>
      <c r="AB11" s="24"/>
    </row>
    <row r="12" spans="1:30" x14ac:dyDescent="0.25">
      <c r="A12" s="1" t="s">
        <v>138</v>
      </c>
      <c r="B12" s="3">
        <v>5999</v>
      </c>
      <c r="C12" s="3">
        <v>30294379.350000001</v>
      </c>
      <c r="D12" s="2">
        <v>15105260</v>
      </c>
      <c r="E12" s="3">
        <v>88904058.200000003</v>
      </c>
      <c r="F12" s="3">
        <v>19549766</v>
      </c>
      <c r="G12" s="3">
        <v>27444096.609999999</v>
      </c>
      <c r="H12" s="3">
        <v>2256.078743</v>
      </c>
      <c r="I12" s="2">
        <v>40887.2839748158</v>
      </c>
      <c r="J12" s="3">
        <v>24351.93434</v>
      </c>
      <c r="K12" s="3">
        <v>1334.335122</v>
      </c>
      <c r="L12" s="3">
        <f t="shared" si="0"/>
        <v>36802510.710338004</v>
      </c>
      <c r="M12" s="3">
        <f t="shared" si="1"/>
        <v>30480997.703556001</v>
      </c>
      <c r="N12" s="3">
        <v>521339.05499999999</v>
      </c>
      <c r="O12" s="3">
        <v>299112.5883</v>
      </c>
      <c r="P12" s="3">
        <v>24630.596219999999</v>
      </c>
      <c r="Q12" s="3">
        <v>22000.115269999998</v>
      </c>
      <c r="R12" s="3">
        <v>2104187.0750000002</v>
      </c>
      <c r="S12" s="3">
        <v>5896237.0300000003</v>
      </c>
      <c r="T12" s="3">
        <v>463781.84009999997</v>
      </c>
      <c r="U12" s="3">
        <v>8797252.9140000008</v>
      </c>
      <c r="V12" s="5">
        <v>2.1609792730000001</v>
      </c>
      <c r="W12" s="5">
        <v>7.8596388150000003</v>
      </c>
      <c r="X12" s="5">
        <v>10.60118479</v>
      </c>
      <c r="Y12" s="5">
        <v>8.7692281609999991</v>
      </c>
      <c r="AA12" s="23"/>
      <c r="AB12" s="24"/>
    </row>
    <row r="13" spans="1:30" x14ac:dyDescent="0.25">
      <c r="A13" s="1" t="s">
        <v>249</v>
      </c>
      <c r="B13" s="3">
        <v>25244</v>
      </c>
      <c r="C13" s="3">
        <v>14734045.15</v>
      </c>
      <c r="D13" s="2">
        <v>38425898</v>
      </c>
      <c r="E13" s="3">
        <v>59287374.969999999</v>
      </c>
      <c r="F13" s="3">
        <v>52661854</v>
      </c>
      <c r="G13" s="3">
        <v>25331111.109999999</v>
      </c>
      <c r="H13" s="3">
        <v>1987.2084929</v>
      </c>
      <c r="I13" s="2">
        <f>1273.3383571242+16049.5891283203</f>
        <v>17322.927485444499</v>
      </c>
      <c r="J13" s="3">
        <v>385.36798246000001</v>
      </c>
      <c r="K13" s="3">
        <v>1158.3001073999999</v>
      </c>
      <c r="L13" s="3">
        <f t="shared" si="0"/>
        <v>32052673.513055719</v>
      </c>
      <c r="M13" s="3">
        <f t="shared" si="1"/>
        <v>27474406.3851767</v>
      </c>
      <c r="N13" s="3">
        <v>294112.50887000002</v>
      </c>
      <c r="O13" s="3">
        <v>106927.868305</v>
      </c>
      <c r="P13" s="3">
        <v>20422.614696000001</v>
      </c>
      <c r="Q13" s="3">
        <v>19012.764143</v>
      </c>
      <c r="R13" s="3">
        <v>4917310.443</v>
      </c>
      <c r="S13" s="3">
        <v>1803933.8459999999</v>
      </c>
      <c r="T13" s="3">
        <v>100.0625072</v>
      </c>
      <c r="U13" s="3">
        <v>7953810.7709999997</v>
      </c>
      <c r="V13" s="5">
        <v>0.77327675100000004</v>
      </c>
      <c r="W13" s="5">
        <v>12.470302909999999</v>
      </c>
      <c r="X13" s="5">
        <v>15.22644401</v>
      </c>
      <c r="Y13" s="5">
        <v>13.376617230000001</v>
      </c>
      <c r="AA13" s="23"/>
      <c r="AB13" s="24"/>
    </row>
    <row r="14" spans="1:30" x14ac:dyDescent="0.25">
      <c r="A14" s="1" t="s">
        <v>117</v>
      </c>
      <c r="B14" s="3">
        <v>2225</v>
      </c>
      <c r="C14" s="3">
        <v>68277908.530000001</v>
      </c>
      <c r="D14" s="2">
        <v>6898914</v>
      </c>
      <c r="E14" s="3">
        <v>43880926.299999997</v>
      </c>
      <c r="F14" s="3">
        <v>8801758</v>
      </c>
      <c r="G14" s="3">
        <v>20102897</v>
      </c>
      <c r="H14" s="3">
        <v>1593.4264949999999</v>
      </c>
      <c r="I14" s="2">
        <v>35466.665860804103</v>
      </c>
      <c r="J14" s="3">
        <v>13480.53933</v>
      </c>
      <c r="K14" s="3">
        <v>1002.510353</v>
      </c>
      <c r="L14" s="3">
        <f t="shared" si="0"/>
        <v>26462186.107777003</v>
      </c>
      <c r="M14" s="3">
        <f t="shared" si="1"/>
        <v>22172742.413943999</v>
      </c>
      <c r="N14" s="3">
        <v>429326.14809999999</v>
      </c>
      <c r="O14" s="3">
        <v>260511.90770000001</v>
      </c>
      <c r="P14" s="3">
        <v>18003.857469999999</v>
      </c>
      <c r="Q14" s="3">
        <v>17327.24943</v>
      </c>
      <c r="R14" s="3">
        <v>904560.05689999997</v>
      </c>
      <c r="S14" s="3">
        <v>5218191.3789999997</v>
      </c>
      <c r="T14" s="3">
        <v>249460.79980000001</v>
      </c>
      <c r="U14" s="3">
        <v>6456638.0489999996</v>
      </c>
      <c r="V14" s="5">
        <v>4.2890875790000003</v>
      </c>
      <c r="W14" s="5">
        <v>3.8758546489999999</v>
      </c>
      <c r="X14" s="5">
        <v>5.0615144130000003</v>
      </c>
      <c r="Y14" s="5">
        <v>4.2662284320000001</v>
      </c>
      <c r="AA14" s="23"/>
      <c r="AB14" s="24"/>
    </row>
    <row r="15" spans="1:30" x14ac:dyDescent="0.25">
      <c r="A15" s="1" t="s">
        <v>179</v>
      </c>
      <c r="B15" s="3">
        <v>13325</v>
      </c>
      <c r="C15" s="3">
        <v>7471940.2790000001</v>
      </c>
      <c r="D15" s="2">
        <v>15661706</v>
      </c>
      <c r="E15" s="3">
        <v>42947614.649999999</v>
      </c>
      <c r="F15" s="3">
        <v>38934404</v>
      </c>
      <c r="G15" s="3">
        <v>18826293.960000001</v>
      </c>
      <c r="H15" s="3">
        <v>1756.086196</v>
      </c>
      <c r="I15" s="2">
        <v>15116.6153452463</v>
      </c>
      <c r="J15" s="3">
        <v>850.19547190000003</v>
      </c>
      <c r="K15" s="3">
        <v>866.50768370000003</v>
      </c>
      <c r="L15" s="3">
        <f t="shared" si="0"/>
        <v>24757404.581766099</v>
      </c>
      <c r="M15" s="3">
        <f t="shared" si="1"/>
        <v>20686245.712940101</v>
      </c>
      <c r="N15" s="3">
        <v>220615.78460000001</v>
      </c>
      <c r="O15" s="3">
        <v>103992.1262</v>
      </c>
      <c r="P15" s="3">
        <v>13744.29377</v>
      </c>
      <c r="Q15" s="3">
        <v>11871.081169999999</v>
      </c>
      <c r="R15" s="3">
        <v>2016687.828</v>
      </c>
      <c r="S15" s="3">
        <v>1476801.1939999999</v>
      </c>
      <c r="T15" s="3">
        <v>12395.34973</v>
      </c>
      <c r="U15" s="3">
        <v>5928323.8729999997</v>
      </c>
      <c r="V15" s="5">
        <v>0.46533258</v>
      </c>
      <c r="W15" s="5">
        <v>19.315068350000001</v>
      </c>
      <c r="X15" s="5">
        <v>25.585744300000002</v>
      </c>
      <c r="Y15" s="5">
        <v>21.28178548</v>
      </c>
      <c r="AA15" s="23"/>
      <c r="AB15" s="24"/>
    </row>
    <row r="16" spans="1:30" x14ac:dyDescent="0.25">
      <c r="A16" s="1" t="s">
        <v>136</v>
      </c>
      <c r="B16" s="3">
        <v>4238</v>
      </c>
      <c r="C16" s="3">
        <v>15907866.449999999</v>
      </c>
      <c r="D16" s="2">
        <v>13930371</v>
      </c>
      <c r="E16" s="3">
        <v>38362525.299999997</v>
      </c>
      <c r="F16" s="3">
        <v>10402817</v>
      </c>
      <c r="G16" s="3">
        <v>18055870.82</v>
      </c>
      <c r="H16" s="3">
        <v>1889.103867</v>
      </c>
      <c r="I16" s="2">
        <v>29741.125863505</v>
      </c>
      <c r="J16" s="3">
        <v>1009.797026</v>
      </c>
      <c r="K16" s="3">
        <v>892.8724297</v>
      </c>
      <c r="L16" s="3">
        <f t="shared" si="0"/>
        <v>24431748.712455299</v>
      </c>
      <c r="M16" s="3">
        <f t="shared" si="1"/>
        <v>20047385.210000604</v>
      </c>
      <c r="N16" s="3">
        <v>353573.27630000003</v>
      </c>
      <c r="O16" s="3">
        <v>219075.3069</v>
      </c>
      <c r="P16" s="3">
        <v>14914.69937</v>
      </c>
      <c r="Q16" s="3">
        <v>14237.53789</v>
      </c>
      <c r="R16" s="3">
        <v>1235851.004</v>
      </c>
      <c r="S16" s="3">
        <v>4366119.9850000003</v>
      </c>
      <c r="T16" s="3">
        <v>13510.20025</v>
      </c>
      <c r="U16" s="3">
        <v>5759732.3370000003</v>
      </c>
      <c r="V16" s="5">
        <v>1.183729579</v>
      </c>
      <c r="W16" s="5">
        <v>11.75298031</v>
      </c>
      <c r="X16" s="5">
        <v>15.826099559999999</v>
      </c>
      <c r="Y16" s="5">
        <v>13.02934555</v>
      </c>
      <c r="AA16" s="23"/>
      <c r="AB16" s="24"/>
    </row>
    <row r="17" spans="1:28" x14ac:dyDescent="0.25">
      <c r="A17" s="1" t="s">
        <v>248</v>
      </c>
      <c r="B17" s="3">
        <v>11031</v>
      </c>
      <c r="C17" s="3">
        <v>13984347.970000001</v>
      </c>
      <c r="D17" s="2">
        <v>21418893</v>
      </c>
      <c r="E17" s="3">
        <v>32415061.5</v>
      </c>
      <c r="F17" s="3">
        <v>16352024</v>
      </c>
      <c r="G17" s="3">
        <v>15500066.689999999</v>
      </c>
      <c r="H17" s="3">
        <v>1331.4768610000001</v>
      </c>
      <c r="I17" s="2">
        <v>22604.4444925932</v>
      </c>
      <c r="J17" s="3">
        <v>5181.4056039999996</v>
      </c>
      <c r="K17" s="3">
        <v>753.22744939999995</v>
      </c>
      <c r="L17" s="3">
        <f t="shared" si="0"/>
        <v>20351536.581564598</v>
      </c>
      <c r="M17" s="3">
        <f t="shared" si="1"/>
        <v>17052392.784921199</v>
      </c>
      <c r="N17" s="3">
        <v>290177.75429999997</v>
      </c>
      <c r="O17" s="3">
        <v>155158.43919999999</v>
      </c>
      <c r="P17" s="3">
        <v>13878.372960000001</v>
      </c>
      <c r="Q17" s="3">
        <v>13486.73444</v>
      </c>
      <c r="R17" s="3">
        <v>1521071.098</v>
      </c>
      <c r="S17" s="3">
        <v>3048431.59</v>
      </c>
      <c r="T17" s="3">
        <v>92202.563800000004</v>
      </c>
      <c r="U17" s="3">
        <v>4935650.4050000003</v>
      </c>
      <c r="V17" s="5">
        <v>1.1153124750000001</v>
      </c>
      <c r="W17" s="5">
        <v>10.23818103</v>
      </c>
      <c r="X17" s="5">
        <v>13.39776356</v>
      </c>
      <c r="Y17" s="5">
        <v>11.25985814</v>
      </c>
      <c r="AA17" s="23"/>
      <c r="AB17" s="24"/>
    </row>
    <row r="18" spans="1:28" x14ac:dyDescent="0.25">
      <c r="A18" s="1" t="s">
        <v>87</v>
      </c>
      <c r="B18" s="3">
        <v>1619</v>
      </c>
      <c r="C18" s="3">
        <v>33496271.989999998</v>
      </c>
      <c r="D18" s="2">
        <v>12879084</v>
      </c>
      <c r="E18" s="3">
        <v>43225957.280000001</v>
      </c>
      <c r="F18" s="3">
        <v>8686893</v>
      </c>
      <c r="G18" s="3">
        <v>15060302.4</v>
      </c>
      <c r="H18" s="3">
        <v>1276.486993</v>
      </c>
      <c r="I18" s="2">
        <v>25564.022971208298</v>
      </c>
      <c r="J18" s="3">
        <v>1743.913241</v>
      </c>
      <c r="K18" s="3">
        <v>747.00102130000005</v>
      </c>
      <c r="L18" s="3">
        <f t="shared" si="0"/>
        <v>19486505.826107703</v>
      </c>
      <c r="M18" s="3">
        <f t="shared" si="1"/>
        <v>16475344.829072401</v>
      </c>
      <c r="N18" s="3">
        <v>305169.80320000002</v>
      </c>
      <c r="O18" s="3">
        <v>181986.8273</v>
      </c>
      <c r="P18" s="3">
        <v>12984.806420000001</v>
      </c>
      <c r="Q18" s="3">
        <v>13247.357249999999</v>
      </c>
      <c r="R18" s="3">
        <v>1108367.7420000001</v>
      </c>
      <c r="S18" s="3">
        <v>3641337.4589999998</v>
      </c>
      <c r="T18" s="3">
        <v>24720.186870000001</v>
      </c>
      <c r="U18" s="3">
        <v>4805607.3159999996</v>
      </c>
      <c r="V18" s="5">
        <v>1.909187591</v>
      </c>
      <c r="W18" s="5">
        <v>6.6563492230000003</v>
      </c>
      <c r="X18" s="5">
        <v>8.4729599869999994</v>
      </c>
      <c r="Y18" s="5">
        <v>7.2430805060000001</v>
      </c>
      <c r="AA18" s="23"/>
      <c r="AB18" s="24"/>
    </row>
    <row r="19" spans="1:28" x14ac:dyDescent="0.25">
      <c r="A19" s="1" t="s">
        <v>129</v>
      </c>
      <c r="B19" s="3">
        <v>6821</v>
      </c>
      <c r="C19" s="3">
        <v>17288334.510000002</v>
      </c>
      <c r="D19" s="2">
        <v>12931204</v>
      </c>
      <c r="E19" s="3">
        <v>38444773.939999998</v>
      </c>
      <c r="F19" s="3">
        <v>15834180</v>
      </c>
      <c r="G19" s="3">
        <v>14233456.24</v>
      </c>
      <c r="H19" s="3">
        <v>1510.1698040000001</v>
      </c>
      <c r="I19" s="2">
        <v>15469.819980685499</v>
      </c>
      <c r="J19" s="3">
        <v>1593.62896</v>
      </c>
      <c r="K19" s="3">
        <v>681.83839090000004</v>
      </c>
      <c r="L19" s="3">
        <f t="shared" si="0"/>
        <v>19377792.1928901</v>
      </c>
      <c r="M19" s="3">
        <f t="shared" si="1"/>
        <v>15835637.628088199</v>
      </c>
      <c r="N19" s="3">
        <v>235418.92310000001</v>
      </c>
      <c r="O19" s="3">
        <v>114802.5223</v>
      </c>
      <c r="P19" s="3">
        <v>11300.09914</v>
      </c>
      <c r="Q19" s="3">
        <v>10482.06179</v>
      </c>
      <c r="R19" s="3">
        <v>2236685.7409999999</v>
      </c>
      <c r="S19" s="3">
        <v>2202216.1690000002</v>
      </c>
      <c r="T19" s="3">
        <v>24994.109919999999</v>
      </c>
      <c r="U19" s="3">
        <v>4506651.1710000001</v>
      </c>
      <c r="V19" s="5">
        <v>0.49859222800000003</v>
      </c>
      <c r="W19" s="5">
        <v>11.15031535</v>
      </c>
      <c r="X19" s="5">
        <v>14.963918230000001</v>
      </c>
      <c r="Y19" s="5">
        <v>12.35659746</v>
      </c>
      <c r="AA19" s="23"/>
      <c r="AB19" s="24"/>
    </row>
    <row r="20" spans="1:28" x14ac:dyDescent="0.25">
      <c r="A20" s="1" t="s">
        <v>145</v>
      </c>
      <c r="B20" s="3">
        <v>7518</v>
      </c>
      <c r="C20" s="3">
        <v>19374393.399999999</v>
      </c>
      <c r="D20" s="2">
        <v>14219219</v>
      </c>
      <c r="E20" s="3">
        <v>48768988.299999997</v>
      </c>
      <c r="F20" s="3">
        <v>15024411</v>
      </c>
      <c r="G20" s="3">
        <v>13520263.619999999</v>
      </c>
      <c r="H20" s="3">
        <v>1211.106438</v>
      </c>
      <c r="I20" s="2">
        <v>21419.632031246601</v>
      </c>
      <c r="J20" s="3">
        <v>3639.823437</v>
      </c>
      <c r="K20" s="3">
        <v>666.14322530000004</v>
      </c>
      <c r="L20" s="3">
        <f t="shared" si="0"/>
        <v>17850386.9011757</v>
      </c>
      <c r="M20" s="3">
        <f t="shared" si="1"/>
        <v>14899765.681264399</v>
      </c>
      <c r="N20" s="3">
        <v>274683.05589999998</v>
      </c>
      <c r="O20" s="3">
        <v>155439.95670000001</v>
      </c>
      <c r="P20" s="3">
        <v>11417.94212</v>
      </c>
      <c r="Q20" s="3">
        <v>11042.023590000001</v>
      </c>
      <c r="R20" s="3">
        <v>936559.18550000002</v>
      </c>
      <c r="S20" s="3">
        <v>3071050.6519999998</v>
      </c>
      <c r="T20" s="3">
        <v>65644.08799</v>
      </c>
      <c r="U20" s="3">
        <v>4315537.4800000004</v>
      </c>
      <c r="V20" s="5">
        <v>1.115647831</v>
      </c>
      <c r="W20" s="5">
        <v>7.16994943</v>
      </c>
      <c r="X20" s="5">
        <v>9.2354594339999991</v>
      </c>
      <c r="Y20" s="5">
        <v>7.8445267750000003</v>
      </c>
      <c r="AA20" s="23"/>
      <c r="AB20" s="24"/>
    </row>
    <row r="21" spans="1:28" x14ac:dyDescent="0.25">
      <c r="A21" s="1" t="s">
        <v>90</v>
      </c>
      <c r="B21" s="3">
        <v>577</v>
      </c>
      <c r="C21" s="3">
        <v>16154445.16</v>
      </c>
      <c r="D21" s="2">
        <v>9602379</v>
      </c>
      <c r="E21" s="3">
        <v>23562531.559999999</v>
      </c>
      <c r="F21" s="3">
        <v>4753215</v>
      </c>
      <c r="G21" s="3">
        <v>13076819.25</v>
      </c>
      <c r="H21" s="3">
        <v>971.45242919999998</v>
      </c>
      <c r="I21" s="2">
        <v>22611.170483125301</v>
      </c>
      <c r="J21" s="3">
        <v>4128.8429649999998</v>
      </c>
      <c r="K21" s="3">
        <v>650.48454760000004</v>
      </c>
      <c r="L21" s="3">
        <f t="shared" si="0"/>
        <v>16670733.7511764</v>
      </c>
      <c r="M21" s="3">
        <f t="shared" si="1"/>
        <v>14248191.9055898</v>
      </c>
      <c r="N21" s="3">
        <v>276389.54489999998</v>
      </c>
      <c r="O21" s="3">
        <v>155730.57389999999</v>
      </c>
      <c r="P21" s="3">
        <v>12053.467850000001</v>
      </c>
      <c r="Q21" s="3">
        <v>12487.26931</v>
      </c>
      <c r="R21" s="3">
        <v>980566.40780000004</v>
      </c>
      <c r="S21" s="3">
        <v>3116630.2650000001</v>
      </c>
      <c r="T21" s="3">
        <v>73208.734620000003</v>
      </c>
      <c r="U21" s="3">
        <v>4178713.8489999999</v>
      </c>
      <c r="V21" s="5">
        <v>1.289919875</v>
      </c>
      <c r="W21" s="5">
        <v>8.8800201409999993</v>
      </c>
      <c r="X21" s="5">
        <v>11.204810330000001</v>
      </c>
      <c r="Y21" s="5">
        <v>9.6449326499999994</v>
      </c>
      <c r="AA21" s="23"/>
      <c r="AB21" s="24"/>
    </row>
    <row r="22" spans="1:28" x14ac:dyDescent="0.25">
      <c r="A22" s="1" t="s">
        <v>114</v>
      </c>
      <c r="B22" s="3">
        <v>7320</v>
      </c>
      <c r="C22" s="3">
        <v>10340123.550000001</v>
      </c>
      <c r="D22" s="2">
        <v>8278614</v>
      </c>
      <c r="E22" s="3">
        <v>18422675.899999999</v>
      </c>
      <c r="F22" s="3">
        <v>15390976</v>
      </c>
      <c r="G22" s="3">
        <v>12153429.460000001</v>
      </c>
      <c r="H22" s="3">
        <v>981.26276489999998</v>
      </c>
      <c r="I22" s="2">
        <v>17722.8286703591</v>
      </c>
      <c r="J22" s="3">
        <v>266.9862905</v>
      </c>
      <c r="K22" s="3">
        <v>591.74908830000004</v>
      </c>
      <c r="L22" s="3">
        <f t="shared" si="0"/>
        <v>15483708.807114702</v>
      </c>
      <c r="M22" s="3">
        <f t="shared" si="1"/>
        <v>13219581.833985901</v>
      </c>
      <c r="N22" s="3">
        <v>228411.2015</v>
      </c>
      <c r="O22" s="3">
        <v>120849.5166</v>
      </c>
      <c r="P22" s="3">
        <v>10192.93698</v>
      </c>
      <c r="Q22" s="3">
        <v>10391.973400000001</v>
      </c>
      <c r="R22" s="3">
        <v>810037.18920000002</v>
      </c>
      <c r="S22" s="3">
        <v>2268404.9939999999</v>
      </c>
      <c r="T22" s="3">
        <v>1143.1433919999999</v>
      </c>
      <c r="U22" s="3">
        <v>3859267.9380000001</v>
      </c>
      <c r="V22" s="5">
        <v>0.940184362</v>
      </c>
      <c r="W22" s="5">
        <v>8.8525962660000008</v>
      </c>
      <c r="X22" s="5">
        <v>11.10917364</v>
      </c>
      <c r="Y22" s="5">
        <v>9.5847375049999997</v>
      </c>
      <c r="AA22" s="23"/>
      <c r="AB22" s="24"/>
    </row>
    <row r="23" spans="1:28" x14ac:dyDescent="0.25">
      <c r="A23" s="1" t="s">
        <v>44</v>
      </c>
      <c r="B23" s="3">
        <v>1484</v>
      </c>
      <c r="C23" s="3">
        <v>10688905</v>
      </c>
      <c r="D23" s="2">
        <v>3953921</v>
      </c>
      <c r="E23" s="3">
        <v>48703362.759999998</v>
      </c>
      <c r="F23" s="3">
        <v>8714920</v>
      </c>
      <c r="G23" s="3">
        <v>11296718.224920001</v>
      </c>
      <c r="H23" s="3">
        <v>1136.812421219</v>
      </c>
      <c r="I23" s="2">
        <f>28.3598215415739+17098.4936377252</f>
        <v>17126.853459266775</v>
      </c>
      <c r="J23" s="3">
        <v>180.76359179799999</v>
      </c>
      <c r="K23" s="3">
        <v>552.444891375</v>
      </c>
      <c r="L23" s="3">
        <f t="shared" si="0"/>
        <v>15107189.525037633</v>
      </c>
      <c r="M23" s="3">
        <f t="shared" si="1"/>
        <v>12488997.071441801</v>
      </c>
      <c r="N23" s="3">
        <v>202987.86930729999</v>
      </c>
      <c r="O23" s="3">
        <v>123863.32233320001</v>
      </c>
      <c r="P23" s="3">
        <v>9349.3074806200002</v>
      </c>
      <c r="Q23" s="3">
        <v>9038.1795888800007</v>
      </c>
      <c r="R23" s="3">
        <v>1119873.5220000001</v>
      </c>
      <c r="S23" s="3">
        <v>2456579.469</v>
      </c>
      <c r="T23" s="3">
        <v>0</v>
      </c>
      <c r="U23" s="3">
        <v>3594213.75868</v>
      </c>
      <c r="V23" s="5">
        <v>0.61222985299999999</v>
      </c>
      <c r="W23" s="5">
        <v>16.103375809999999</v>
      </c>
      <c r="X23" s="5">
        <v>21.327718900000001</v>
      </c>
      <c r="Y23" s="5">
        <v>17.744930780000001</v>
      </c>
      <c r="AA23" s="23"/>
      <c r="AB23" s="24"/>
    </row>
    <row r="24" spans="1:28" x14ac:dyDescent="0.25">
      <c r="A24" s="1" t="s">
        <v>251</v>
      </c>
      <c r="B24" s="3">
        <v>5855</v>
      </c>
      <c r="C24" s="3">
        <v>5252917.165</v>
      </c>
      <c r="D24" s="2">
        <v>8255185</v>
      </c>
      <c r="E24" s="3">
        <v>4306892.1289999997</v>
      </c>
      <c r="F24" s="3">
        <v>3104973</v>
      </c>
      <c r="G24" s="3">
        <v>10907563.859999999</v>
      </c>
      <c r="H24" s="3">
        <v>1050.819921</v>
      </c>
      <c r="I24" s="2">
        <v>6397.3458266246898</v>
      </c>
      <c r="J24" s="3">
        <v>156.04990409999999</v>
      </c>
      <c r="K24" s="3">
        <v>495.81264490000001</v>
      </c>
      <c r="L24" s="3">
        <f t="shared" si="0"/>
        <v>14424713.054671301</v>
      </c>
      <c r="M24" s="3">
        <f t="shared" si="1"/>
        <v>12004955.204682698</v>
      </c>
      <c r="N24" s="3">
        <v>141307.58790000001</v>
      </c>
      <c r="O24" s="3">
        <v>37562.077440000001</v>
      </c>
      <c r="P24" s="3">
        <v>8750.548041</v>
      </c>
      <c r="Q24" s="3">
        <v>7802.4952039999998</v>
      </c>
      <c r="R24" s="3">
        <v>2780634.1860000002</v>
      </c>
      <c r="S24" s="3">
        <v>591416.55630000005</v>
      </c>
      <c r="T24" s="3">
        <v>0</v>
      </c>
      <c r="U24" s="3">
        <v>3419663.78</v>
      </c>
      <c r="V24" s="5">
        <v>6.8499130000000005E-2</v>
      </c>
      <c r="W24" s="5">
        <v>6.4779335810000003</v>
      </c>
      <c r="X24" s="5">
        <v>8.4639921579999999</v>
      </c>
      <c r="Y24" s="5">
        <v>7.108492085</v>
      </c>
      <c r="AA24" s="23"/>
      <c r="AB24" s="24"/>
    </row>
    <row r="25" spans="1:28" x14ac:dyDescent="0.25">
      <c r="A25" s="1" t="s">
        <v>201</v>
      </c>
      <c r="B25" s="2">
        <v>6476</v>
      </c>
      <c r="C25" s="1">
        <v>8768129.909</v>
      </c>
      <c r="D25" s="2">
        <v>10660533</v>
      </c>
      <c r="E25" s="2">
        <v>43325264.539999999</v>
      </c>
      <c r="F25" s="2">
        <v>20635105</v>
      </c>
      <c r="G25" s="2">
        <v>9998566.0130000003</v>
      </c>
      <c r="H25" s="2">
        <v>1109.3963819999999</v>
      </c>
      <c r="I25" s="2">
        <v>9692.7118647630905</v>
      </c>
      <c r="J25" s="2">
        <v>142.55914759999999</v>
      </c>
      <c r="K25" s="2">
        <v>474.66449160000002</v>
      </c>
      <c r="L25" s="3">
        <f t="shared" si="0"/>
        <v>13696076.7320996</v>
      </c>
      <c r="M25" s="3">
        <f t="shared" si="1"/>
        <v>11142036.7539868</v>
      </c>
      <c r="N25" s="2">
        <v>158289.1102</v>
      </c>
      <c r="O25" s="2">
        <v>69501.565409999996</v>
      </c>
      <c r="P25" s="2">
        <v>7778.9524330000004</v>
      </c>
      <c r="Q25" s="2">
        <v>7127.9573799999998</v>
      </c>
      <c r="R25" s="2">
        <v>1704859.5049999999</v>
      </c>
      <c r="S25" s="2">
        <v>1283904.223</v>
      </c>
      <c r="T25" s="2">
        <v>0</v>
      </c>
      <c r="U25" s="2">
        <v>3156377.6009999998</v>
      </c>
      <c r="V25" s="11">
        <v>0.215400128</v>
      </c>
      <c r="W25" s="11">
        <v>18.0989568</v>
      </c>
      <c r="X25" s="11">
        <v>24.197979100000001</v>
      </c>
      <c r="Y25" s="11">
        <v>20.004996500000001</v>
      </c>
    </row>
    <row r="26" spans="1:28" x14ac:dyDescent="0.25">
      <c r="A26" s="1" t="s">
        <v>59</v>
      </c>
      <c r="B26" s="2">
        <v>393</v>
      </c>
      <c r="C26" s="1">
        <v>10220195.619999999</v>
      </c>
      <c r="D26" s="2">
        <v>13867511</v>
      </c>
      <c r="E26" s="2">
        <v>11186556.630000001</v>
      </c>
      <c r="F26" s="2">
        <v>1552873</v>
      </c>
      <c r="G26" s="2">
        <v>9741508.6559999995</v>
      </c>
      <c r="H26" s="2">
        <v>763.90573400000005</v>
      </c>
      <c r="I26" s="2">
        <v>11089.5553954238</v>
      </c>
      <c r="J26" s="2">
        <v>48565.743150000002</v>
      </c>
      <c r="K26" s="2">
        <v>456.26169110000001</v>
      </c>
      <c r="L26" s="3">
        <f t="shared" si="0"/>
        <v>15814600.140327899</v>
      </c>
      <c r="M26" s="3">
        <f t="shared" si="1"/>
        <v>11779133.379297798</v>
      </c>
      <c r="N26" s="2">
        <v>136094.52420000001</v>
      </c>
      <c r="O26" s="2">
        <v>85017.808139999994</v>
      </c>
      <c r="P26" s="2">
        <v>12963.16683</v>
      </c>
      <c r="Q26" s="2">
        <v>8206.1012769999998</v>
      </c>
      <c r="R26" s="2">
        <v>606379.79879999999</v>
      </c>
      <c r="S26" s="2">
        <v>1697364.3629999999</v>
      </c>
      <c r="T26" s="2">
        <v>907201.91899999999</v>
      </c>
      <c r="U26" s="2">
        <v>3216279.59</v>
      </c>
      <c r="V26" s="11">
        <v>0.92302366199999997</v>
      </c>
      <c r="W26" s="11">
        <v>9.7012000230000002</v>
      </c>
      <c r="X26" s="11">
        <v>15.898512699999999</v>
      </c>
      <c r="Y26" s="11">
        <v>11.78915748</v>
      </c>
    </row>
    <row r="27" spans="1:28" x14ac:dyDescent="0.25">
      <c r="A27" s="1" t="s">
        <v>186</v>
      </c>
      <c r="B27" s="2">
        <v>527</v>
      </c>
      <c r="C27" s="2">
        <v>17926030.109999999</v>
      </c>
      <c r="D27" s="2">
        <v>14567817</v>
      </c>
      <c r="E27" s="2">
        <v>24638637.41</v>
      </c>
      <c r="F27" s="2">
        <v>4431403</v>
      </c>
      <c r="G27" s="2">
        <v>9094677.7880000006</v>
      </c>
      <c r="H27" s="2">
        <v>639.71257330000003</v>
      </c>
      <c r="I27" s="2">
        <v>14350.371937235601</v>
      </c>
      <c r="J27" s="2">
        <v>10775.39661</v>
      </c>
      <c r="K27" s="2">
        <v>444.64866080000002</v>
      </c>
      <c r="L27" s="3">
        <f t="shared" si="0"/>
        <v>12046090.041451199</v>
      </c>
      <c r="M27" s="3">
        <f t="shared" si="1"/>
        <v>10072309.3201384</v>
      </c>
      <c r="N27" s="2">
        <v>182138.36850000001</v>
      </c>
      <c r="O27" s="2">
        <v>101837.86689999999</v>
      </c>
      <c r="P27" s="2">
        <v>8830.1095490000007</v>
      </c>
      <c r="Q27" s="2">
        <v>8165.9237130000001</v>
      </c>
      <c r="R27" s="2">
        <v>692418.03119999997</v>
      </c>
      <c r="S27" s="2">
        <v>2035371.7709999999</v>
      </c>
      <c r="T27" s="2">
        <v>194347.837</v>
      </c>
      <c r="U27" s="2">
        <v>2922821.2719999999</v>
      </c>
      <c r="V27" s="11">
        <v>1.0364088890000001</v>
      </c>
      <c r="W27" s="11">
        <v>6.5528431899999999</v>
      </c>
      <c r="X27" s="11">
        <v>8.6736764690000001</v>
      </c>
      <c r="Y27" s="11">
        <v>7.2693787099999998</v>
      </c>
    </row>
    <row r="28" spans="1:28" x14ac:dyDescent="0.25">
      <c r="A28" s="1" t="s">
        <v>134</v>
      </c>
      <c r="B28" s="2">
        <v>473</v>
      </c>
      <c r="C28" s="2">
        <v>23578709.43</v>
      </c>
      <c r="D28" s="2">
        <v>8432606</v>
      </c>
      <c r="E28" s="2">
        <v>18225767.5</v>
      </c>
      <c r="F28" s="2">
        <v>3742095</v>
      </c>
      <c r="G28" s="2">
        <v>8106414.807</v>
      </c>
      <c r="H28" s="2">
        <v>589.89282049999997</v>
      </c>
      <c r="I28" s="2">
        <v>13416.489127557799</v>
      </c>
      <c r="J28" s="2">
        <v>9101.9030359999997</v>
      </c>
      <c r="K28" s="2">
        <v>399.3981498</v>
      </c>
      <c r="L28" s="3">
        <f t="shared" si="0"/>
        <v>10764834.916484199</v>
      </c>
      <c r="M28" s="3">
        <f t="shared" si="1"/>
        <v>8983886.5699904002</v>
      </c>
      <c r="N28" s="2">
        <v>159579.8995</v>
      </c>
      <c r="O28" s="2">
        <v>97083.418520000007</v>
      </c>
      <c r="P28" s="2">
        <v>7687.7611800000004</v>
      </c>
      <c r="Q28" s="2">
        <v>7107.1492479999997</v>
      </c>
      <c r="R28" s="2">
        <v>488630.30469999998</v>
      </c>
      <c r="S28" s="2">
        <v>1950028.5279999999</v>
      </c>
      <c r="T28" s="2">
        <v>169494.83240000001</v>
      </c>
      <c r="U28" s="2">
        <v>2608585.7659999998</v>
      </c>
      <c r="V28" s="11">
        <v>1.4356912390000001</v>
      </c>
      <c r="W28" s="11">
        <v>4.5952607570000001</v>
      </c>
      <c r="X28" s="11">
        <v>6.0778101759999998</v>
      </c>
      <c r="Y28" s="11">
        <v>5.0909137449999999</v>
      </c>
    </row>
    <row r="29" spans="1:28" x14ac:dyDescent="0.25">
      <c r="A29" s="1" t="s">
        <v>198</v>
      </c>
      <c r="B29" s="2">
        <v>326</v>
      </c>
      <c r="C29" s="2">
        <v>10541350.98</v>
      </c>
      <c r="D29" s="2">
        <v>6059915</v>
      </c>
      <c r="E29" s="2">
        <v>16552305.779999999</v>
      </c>
      <c r="F29" s="2">
        <v>2532598</v>
      </c>
      <c r="G29" s="2">
        <v>7502684.8669999996</v>
      </c>
      <c r="H29" s="2">
        <v>664.80607380000004</v>
      </c>
      <c r="I29" s="2">
        <v>14336.441572874701</v>
      </c>
      <c r="J29" s="2">
        <v>144.20797540000001</v>
      </c>
      <c r="K29" s="2">
        <v>381.35405270000001</v>
      </c>
      <c r="L29" s="3">
        <f t="shared" si="0"/>
        <v>9750658.5986190997</v>
      </c>
      <c r="M29" s="3">
        <f t="shared" si="1"/>
        <v>8218259.0405096002</v>
      </c>
      <c r="N29" s="2">
        <v>167919.79980000001</v>
      </c>
      <c r="O29" s="2">
        <v>100118.69650000001</v>
      </c>
      <c r="P29" s="2">
        <v>6743.0202639999998</v>
      </c>
      <c r="Q29" s="2">
        <v>7210.3987710000001</v>
      </c>
      <c r="R29" s="2">
        <v>379750.75109999999</v>
      </c>
      <c r="S29" s="2">
        <v>2018200.4539999999</v>
      </c>
      <c r="T29" s="2">
        <v>0</v>
      </c>
      <c r="U29" s="2">
        <v>2398117.0060000001</v>
      </c>
      <c r="V29" s="11">
        <v>0.72216729400000002</v>
      </c>
      <c r="W29" s="11">
        <v>9.0967170619999997</v>
      </c>
      <c r="X29" s="11">
        <v>11.63990156</v>
      </c>
      <c r="Y29" s="11">
        <v>9.9137468900000005</v>
      </c>
    </row>
    <row r="30" spans="1:28" x14ac:dyDescent="0.25">
      <c r="A30" s="1" t="s">
        <v>241</v>
      </c>
      <c r="B30" s="2">
        <v>3786</v>
      </c>
      <c r="C30" s="2">
        <v>8731380.0289999992</v>
      </c>
      <c r="D30" s="2">
        <v>9763017</v>
      </c>
      <c r="E30" s="2">
        <v>24970678.66</v>
      </c>
      <c r="F30" s="2">
        <v>10716499</v>
      </c>
      <c r="G30" s="2">
        <v>6815289.966</v>
      </c>
      <c r="H30" s="2">
        <v>642.94691030000001</v>
      </c>
      <c r="I30" s="2">
        <v>9680.8255959346498</v>
      </c>
      <c r="J30" s="2">
        <v>103.090557</v>
      </c>
      <c r="K30" s="2">
        <v>331.33914340000001</v>
      </c>
      <c r="L30" s="3">
        <f t="shared" si="0"/>
        <v>8975899.6115065999</v>
      </c>
      <c r="M30" s="3">
        <f t="shared" si="1"/>
        <v>7495258.5139282001</v>
      </c>
      <c r="N30" s="2">
        <v>129201.6483</v>
      </c>
      <c r="O30" s="2">
        <v>70643.11202</v>
      </c>
      <c r="P30" s="2">
        <v>5418.9841260000003</v>
      </c>
      <c r="Q30" s="2">
        <v>5154.5278500000004</v>
      </c>
      <c r="R30" s="2">
        <v>649282.67240000004</v>
      </c>
      <c r="S30" s="2">
        <v>1387444.675</v>
      </c>
      <c r="T30" s="2">
        <v>0</v>
      </c>
      <c r="U30" s="2">
        <v>2165858.1129999999</v>
      </c>
      <c r="V30" s="11">
        <v>0.42941559800000001</v>
      </c>
      <c r="W30" s="11">
        <v>10.108939169999999</v>
      </c>
      <c r="X30" s="11">
        <v>13.135323700000001</v>
      </c>
      <c r="Y30" s="11">
        <v>11.07059018</v>
      </c>
    </row>
    <row r="31" spans="1:28" x14ac:dyDescent="0.25">
      <c r="A31" s="1" t="s">
        <v>128</v>
      </c>
      <c r="B31" s="2">
        <v>2463</v>
      </c>
      <c r="C31" s="2">
        <v>15973570.800000001</v>
      </c>
      <c r="D31" s="2">
        <v>2668542</v>
      </c>
      <c r="E31" s="2">
        <v>15912293.58</v>
      </c>
      <c r="F31" s="2">
        <v>8034984</v>
      </c>
      <c r="G31" s="2">
        <v>6164940.3190000001</v>
      </c>
      <c r="H31" s="2">
        <v>563.92550979999999</v>
      </c>
      <c r="I31" s="2">
        <v>9381.6574521447601</v>
      </c>
      <c r="J31" s="2">
        <v>99.371052019999993</v>
      </c>
      <c r="K31" s="2">
        <v>303.88500440000001</v>
      </c>
      <c r="L31" s="3">
        <f t="shared" si="0"/>
        <v>8064479.4323770395</v>
      </c>
      <c r="M31" s="3">
        <f t="shared" si="1"/>
        <v>6765515.2854317008</v>
      </c>
      <c r="N31" s="2">
        <v>127835.36410000001</v>
      </c>
      <c r="O31" s="2">
        <v>69131.543690000006</v>
      </c>
      <c r="P31" s="2">
        <v>5013.6118459999998</v>
      </c>
      <c r="Q31" s="2">
        <v>4968.5526010000003</v>
      </c>
      <c r="R31" s="2">
        <v>556189.14720000001</v>
      </c>
      <c r="S31" s="2">
        <v>1370776.027</v>
      </c>
      <c r="T31" s="2">
        <v>0</v>
      </c>
      <c r="U31" s="2">
        <v>1962405.7749999999</v>
      </c>
      <c r="V31" s="11">
        <v>0.73955524100000003</v>
      </c>
      <c r="W31" s="11">
        <v>4.9305935940000003</v>
      </c>
      <c r="X31" s="11">
        <v>6.1861586769999999</v>
      </c>
      <c r="Y31" s="11">
        <v>5.33861629</v>
      </c>
    </row>
    <row r="32" spans="1:28" x14ac:dyDescent="0.25">
      <c r="A32" s="1" t="s">
        <v>185</v>
      </c>
      <c r="B32" s="2">
        <v>6123</v>
      </c>
      <c r="C32" s="2">
        <v>1883042.79</v>
      </c>
      <c r="D32" s="2">
        <v>6899333</v>
      </c>
      <c r="E32" s="2">
        <v>30028919</v>
      </c>
      <c r="F32" s="2">
        <v>14410171</v>
      </c>
      <c r="G32" s="2">
        <v>5921097.6100000003</v>
      </c>
      <c r="H32" s="2">
        <v>470.70780159999998</v>
      </c>
      <c r="I32" s="2">
        <v>2276.7019471357798</v>
      </c>
      <c r="J32" s="2">
        <v>7227.7126660000004</v>
      </c>
      <c r="K32" s="2">
        <v>260.74693730000001</v>
      </c>
      <c r="L32" s="3">
        <f t="shared" si="0"/>
        <v>8023113.751951701</v>
      </c>
      <c r="M32" s="3">
        <f t="shared" si="1"/>
        <v>6603130.0354054011</v>
      </c>
      <c r="N32" s="2">
        <v>63740.922639999997</v>
      </c>
      <c r="O32" s="2">
        <v>9633.2458220000008</v>
      </c>
      <c r="P32" s="2">
        <v>5693.3530760000003</v>
      </c>
      <c r="Q32" s="2">
        <v>4556.4906730000002</v>
      </c>
      <c r="R32" s="2">
        <v>1393140.199</v>
      </c>
      <c r="S32" s="2">
        <v>95539.699959999998</v>
      </c>
      <c r="T32" s="2">
        <v>132396.7647</v>
      </c>
      <c r="U32" s="2">
        <v>1868805.784</v>
      </c>
      <c r="V32" s="11">
        <v>8.5283518000000003E-2</v>
      </c>
      <c r="W32" s="11">
        <v>29.879873849999999</v>
      </c>
      <c r="X32" s="11">
        <v>41.67409481</v>
      </c>
      <c r="Y32" s="11">
        <v>33.869444649999998</v>
      </c>
    </row>
    <row r="33" spans="1:25" x14ac:dyDescent="0.25">
      <c r="A33" s="1" t="s">
        <v>161</v>
      </c>
      <c r="B33" s="2">
        <v>2273</v>
      </c>
      <c r="C33" s="2">
        <v>8851458.6510000005</v>
      </c>
      <c r="D33" s="2">
        <v>3283182</v>
      </c>
      <c r="E33" s="2">
        <v>14011630.859999999</v>
      </c>
      <c r="F33" s="2">
        <v>7468095</v>
      </c>
      <c r="G33" s="2">
        <v>5251179.6399999997</v>
      </c>
      <c r="H33" s="2">
        <v>407.90604139999999</v>
      </c>
      <c r="I33" s="2">
        <v>4497.1954974316604</v>
      </c>
      <c r="J33" s="2">
        <v>22945.546399999999</v>
      </c>
      <c r="K33" s="2">
        <v>241.19998749999999</v>
      </c>
      <c r="L33" s="3">
        <f t="shared" si="0"/>
        <v>8278265.1096674995</v>
      </c>
      <c r="M33" s="3">
        <f t="shared" si="1"/>
        <v>6263811.3335349998</v>
      </c>
      <c r="N33" s="2">
        <v>74766.342279999997</v>
      </c>
      <c r="O33" s="2">
        <v>32202.928830000001</v>
      </c>
      <c r="P33" s="2">
        <v>6638.6537969999999</v>
      </c>
      <c r="Q33" s="2">
        <v>4342.5305840000001</v>
      </c>
      <c r="R33" s="2">
        <v>654355.77209999994</v>
      </c>
      <c r="S33" s="2">
        <v>616740.09499999997</v>
      </c>
      <c r="T33" s="2">
        <v>431036.3161</v>
      </c>
      <c r="U33" s="2">
        <v>1716978.1459999999</v>
      </c>
      <c r="V33" s="11">
        <v>0.42088356300000002</v>
      </c>
      <c r="W33" s="11">
        <v>6.2925345799999999</v>
      </c>
      <c r="X33" s="11">
        <v>11.283760490000001</v>
      </c>
      <c r="Y33" s="11">
        <v>8.0184149169999994</v>
      </c>
    </row>
    <row r="34" spans="1:25" x14ac:dyDescent="0.25">
      <c r="A34" s="1" t="s">
        <v>195</v>
      </c>
      <c r="B34" s="2">
        <v>1407</v>
      </c>
      <c r="C34" s="2">
        <v>4835561.0180000002</v>
      </c>
      <c r="D34" s="2">
        <v>2584429</v>
      </c>
      <c r="E34" s="2">
        <v>10187799.32</v>
      </c>
      <c r="F34" s="2">
        <v>2800527</v>
      </c>
      <c r="G34" s="2">
        <v>4365012.0999999996</v>
      </c>
      <c r="H34" s="2">
        <v>404.6347591</v>
      </c>
      <c r="I34" s="2">
        <v>5343.4765407661398</v>
      </c>
      <c r="J34" s="2">
        <v>65.914975269999999</v>
      </c>
      <c r="K34" s="2">
        <v>208.65259090000001</v>
      </c>
      <c r="L34" s="3">
        <f t="shared" si="0"/>
        <v>5724889.8061095392</v>
      </c>
      <c r="M34" s="3">
        <f t="shared" si="1"/>
        <v>4793009.7296599494</v>
      </c>
      <c r="N34" s="2">
        <v>74166.946920000002</v>
      </c>
      <c r="O34" s="2">
        <v>37655.931069999999</v>
      </c>
      <c r="P34" s="2">
        <v>3478.5830139999998</v>
      </c>
      <c r="Q34" s="2">
        <v>3295.7487630000001</v>
      </c>
      <c r="R34" s="2">
        <v>638271.67660000001</v>
      </c>
      <c r="S34" s="2">
        <v>725809.82380000001</v>
      </c>
      <c r="T34" s="2">
        <v>0</v>
      </c>
      <c r="U34" s="2">
        <v>1382480.1029999999</v>
      </c>
      <c r="V34" s="11">
        <v>0.21532931399999999</v>
      </c>
      <c r="W34" s="11">
        <v>8.7134721190000004</v>
      </c>
      <c r="X34" s="11">
        <v>11.221165689999999</v>
      </c>
      <c r="Y34" s="11">
        <v>9.5145803529999995</v>
      </c>
    </row>
    <row r="35" spans="1:25" x14ac:dyDescent="0.25">
      <c r="A35" s="1" t="s">
        <v>229</v>
      </c>
      <c r="B35" s="2">
        <v>4307</v>
      </c>
      <c r="C35" s="2">
        <v>1313076.3559999999</v>
      </c>
      <c r="D35" s="2">
        <v>4204887</v>
      </c>
      <c r="E35" s="2">
        <v>8273869.7999999998</v>
      </c>
      <c r="F35" s="2">
        <v>6646633</v>
      </c>
      <c r="G35" s="2">
        <v>4020452.6669999999</v>
      </c>
      <c r="H35" s="2">
        <v>294.91202199999998</v>
      </c>
      <c r="I35" s="2">
        <v>2519.7403077518202</v>
      </c>
      <c r="J35" s="2">
        <v>534.66563240000005</v>
      </c>
      <c r="K35" s="2">
        <v>180.65618549999999</v>
      </c>
      <c r="L35" s="3">
        <f t="shared" si="0"/>
        <v>5054876.7005423</v>
      </c>
      <c r="M35" s="3">
        <f t="shared" si="1"/>
        <v>4353075.6708889995</v>
      </c>
      <c r="N35" s="2">
        <v>40175.356229999998</v>
      </c>
      <c r="O35" s="2">
        <v>13770.26647</v>
      </c>
      <c r="P35" s="2">
        <v>3386.4609439999999</v>
      </c>
      <c r="Q35" s="2">
        <v>3135.8105959999998</v>
      </c>
      <c r="R35" s="2">
        <v>847259.66449999996</v>
      </c>
      <c r="S35" s="2">
        <v>216740.33069999999</v>
      </c>
      <c r="T35" s="2">
        <v>9100.6972580000001</v>
      </c>
      <c r="U35" s="2">
        <v>1261720.7</v>
      </c>
      <c r="V35" s="11">
        <v>0.16833426800000001</v>
      </c>
      <c r="W35" s="11">
        <v>17.77635373</v>
      </c>
      <c r="X35" s="11">
        <v>21.855642660000001</v>
      </c>
      <c r="Y35" s="11">
        <v>19.107390630000001</v>
      </c>
    </row>
    <row r="36" spans="1:25" x14ac:dyDescent="0.25">
      <c r="A36" s="1" t="s">
        <v>74</v>
      </c>
      <c r="B36" s="2">
        <v>1314</v>
      </c>
      <c r="C36" s="2">
        <v>5051391.0630000001</v>
      </c>
      <c r="D36" s="2">
        <v>3045391</v>
      </c>
      <c r="E36" s="2">
        <v>12109747.9</v>
      </c>
      <c r="F36" s="2">
        <v>6117020</v>
      </c>
      <c r="G36" s="2">
        <v>3865297.61</v>
      </c>
      <c r="H36" s="2">
        <v>306.936735</v>
      </c>
      <c r="I36" s="2">
        <v>5673.6327961084799</v>
      </c>
      <c r="J36" s="2">
        <v>64.676364669999998</v>
      </c>
      <c r="K36" s="2">
        <v>187.40764229999999</v>
      </c>
      <c r="L36" s="3">
        <f t="shared" si="0"/>
        <v>4906312.6688809395</v>
      </c>
      <c r="M36" s="3">
        <f t="shared" si="1"/>
        <v>4199005.0580221498</v>
      </c>
      <c r="N36" s="2">
        <v>79432.982470000003</v>
      </c>
      <c r="O36" s="2">
        <v>39687.101609999998</v>
      </c>
      <c r="P36" s="2">
        <v>3246.7345759999998</v>
      </c>
      <c r="Q36" s="2">
        <v>3233.8182339999998</v>
      </c>
      <c r="R36" s="2">
        <v>414868.26990000001</v>
      </c>
      <c r="S36" s="2">
        <v>782908.63069999998</v>
      </c>
      <c r="T36" s="2">
        <v>0</v>
      </c>
      <c r="U36" s="2">
        <v>1228128.3910000001</v>
      </c>
      <c r="V36" s="11">
        <v>0.31730064699999999</v>
      </c>
      <c r="W36" s="11">
        <v>7.0094575219999999</v>
      </c>
      <c r="X36" s="11">
        <v>8.790909246</v>
      </c>
      <c r="Y36" s="11">
        <v>7.587661024</v>
      </c>
    </row>
    <row r="37" spans="1:25" x14ac:dyDescent="0.25">
      <c r="A37" s="1" t="s">
        <v>72</v>
      </c>
      <c r="B37" s="2">
        <v>3605</v>
      </c>
      <c r="C37" s="2">
        <v>3589597.105</v>
      </c>
      <c r="D37" s="2">
        <v>4547997</v>
      </c>
      <c r="E37" s="2">
        <v>12131420.6</v>
      </c>
      <c r="F37" s="2">
        <v>6703888</v>
      </c>
      <c r="G37" s="2">
        <v>3781274.017</v>
      </c>
      <c r="H37" s="2">
        <v>284.57212199999998</v>
      </c>
      <c r="I37" s="2">
        <v>1570.80705453206</v>
      </c>
      <c r="J37" s="2">
        <v>72.728733020000007</v>
      </c>
      <c r="K37" s="2">
        <v>167.8496864</v>
      </c>
      <c r="L37" s="3">
        <f t="shared" si="0"/>
        <v>4745649.8355470402</v>
      </c>
      <c r="M37" s="3">
        <f t="shared" si="1"/>
        <v>4089226.3516727001</v>
      </c>
      <c r="N37" s="2">
        <v>32080.084040000002</v>
      </c>
      <c r="O37" s="2">
        <v>6904.7147510000004</v>
      </c>
      <c r="P37" s="2">
        <v>3145.2314889999998</v>
      </c>
      <c r="Q37" s="2">
        <v>2905.6192639999999</v>
      </c>
      <c r="R37" s="2">
        <v>994582.48439999996</v>
      </c>
      <c r="S37" s="2">
        <v>75378.516069999998</v>
      </c>
      <c r="T37" s="2">
        <v>161.83904100000001</v>
      </c>
      <c r="U37" s="2">
        <v>1181724.9439999999</v>
      </c>
      <c r="V37" s="11">
        <v>0.13668936000000001</v>
      </c>
      <c r="W37" s="11">
        <v>13.03996678</v>
      </c>
      <c r="X37" s="11">
        <v>15.55714335</v>
      </c>
      <c r="Y37" s="11">
        <v>13.87425655</v>
      </c>
    </row>
    <row r="38" spans="1:25" x14ac:dyDescent="0.25">
      <c r="A38" s="1" t="s">
        <v>109</v>
      </c>
      <c r="B38" s="2">
        <v>174</v>
      </c>
      <c r="C38" s="2">
        <v>6170491.1629999997</v>
      </c>
      <c r="D38" s="2">
        <v>3304431</v>
      </c>
      <c r="E38" s="2">
        <v>5630755.71</v>
      </c>
      <c r="F38" s="2">
        <v>1383656</v>
      </c>
      <c r="G38" s="2">
        <v>3733903.1719999998</v>
      </c>
      <c r="H38" s="2">
        <v>296.1767408</v>
      </c>
      <c r="I38" s="2">
        <v>6950.1093790610403</v>
      </c>
      <c r="J38" s="2">
        <v>2196.9348220000002</v>
      </c>
      <c r="K38" s="2">
        <v>188.04558560000001</v>
      </c>
      <c r="L38" s="3">
        <f t="shared" si="0"/>
        <v>4894193.2239823993</v>
      </c>
      <c r="M38" s="3">
        <f t="shared" si="1"/>
        <v>4111423.1937787998</v>
      </c>
      <c r="N38" s="2">
        <v>84700.403510000004</v>
      </c>
      <c r="O38" s="2">
        <v>48767.624329999999</v>
      </c>
      <c r="P38" s="2">
        <v>3545.4121100000002</v>
      </c>
      <c r="Q38" s="2">
        <v>3592.5760759999998</v>
      </c>
      <c r="R38" s="2">
        <v>175507.49919999999</v>
      </c>
      <c r="S38" s="2">
        <v>983555.23990000004</v>
      </c>
      <c r="T38" s="2">
        <v>39466.552680000001</v>
      </c>
      <c r="U38" s="2">
        <v>1198498.753</v>
      </c>
      <c r="V38" s="11">
        <v>0.48441218200000002</v>
      </c>
      <c r="W38" s="11">
        <v>6.4789377320000003</v>
      </c>
      <c r="X38" s="11">
        <v>8.3234486350000001</v>
      </c>
      <c r="Y38" s="11">
        <v>7.087698896</v>
      </c>
    </row>
    <row r="39" spans="1:25" x14ac:dyDescent="0.25">
      <c r="A39" s="1" t="s">
        <v>56</v>
      </c>
      <c r="B39" s="2">
        <v>2250</v>
      </c>
      <c r="C39" s="2">
        <v>7623225.7450000001</v>
      </c>
      <c r="D39" s="2">
        <v>4752115</v>
      </c>
      <c r="E39" s="2">
        <v>5484472.2489999998</v>
      </c>
      <c r="F39" s="2">
        <v>6521626</v>
      </c>
      <c r="G39" s="2">
        <v>3476358.7310000001</v>
      </c>
      <c r="H39" s="2">
        <v>269.08952740000001</v>
      </c>
      <c r="I39" s="2">
        <v>3404.9362470082501</v>
      </c>
      <c r="J39" s="2">
        <v>5954.2421059999997</v>
      </c>
      <c r="K39" s="2">
        <v>162.26280729999999</v>
      </c>
      <c r="L39" s="3">
        <f t="shared" si="0"/>
        <v>4813044.6016216995</v>
      </c>
      <c r="M39" s="3">
        <f t="shared" si="1"/>
        <v>3915749.6748854001</v>
      </c>
      <c r="N39" s="2">
        <v>46764.762849999999</v>
      </c>
      <c r="O39" s="2">
        <v>23961.187979999999</v>
      </c>
      <c r="P39" s="2">
        <v>3183.7375929999998</v>
      </c>
      <c r="Q39" s="2">
        <v>2495.3989839999999</v>
      </c>
      <c r="R39" s="2">
        <v>178712.2096</v>
      </c>
      <c r="S39" s="2">
        <v>373137.07370000001</v>
      </c>
      <c r="T39" s="2">
        <v>107374.36500000001</v>
      </c>
      <c r="U39" s="2">
        <v>1112730.834</v>
      </c>
      <c r="V39" s="11">
        <v>0.44050679100000001</v>
      </c>
      <c r="W39" s="11">
        <v>3.2902357809999998</v>
      </c>
      <c r="X39" s="11">
        <v>4.8127523930000002</v>
      </c>
      <c r="Y39" s="11">
        <v>3.8084587989999998</v>
      </c>
    </row>
    <row r="40" spans="1:25" x14ac:dyDescent="0.25">
      <c r="A40" s="1" t="s">
        <v>108</v>
      </c>
      <c r="B40" s="2">
        <v>6493</v>
      </c>
      <c r="C40" s="2">
        <v>391424.63929999998</v>
      </c>
      <c r="D40" s="2">
        <v>1075758</v>
      </c>
      <c r="E40" s="2">
        <v>12700249</v>
      </c>
      <c r="F40" s="2">
        <v>7181053</v>
      </c>
      <c r="G40" s="2">
        <v>3392787.3062614002</v>
      </c>
      <c r="H40" s="2">
        <v>336.20797995100003</v>
      </c>
      <c r="I40" s="2">
        <f>0.169816805459462+2440.8633970761</f>
        <v>2441.0332138815597</v>
      </c>
      <c r="J40" s="2">
        <v>48.100269394999998</v>
      </c>
      <c r="K40" s="2">
        <v>155.02547442400001</v>
      </c>
      <c r="L40" s="3">
        <f t="shared" si="0"/>
        <v>4516918.4236095771</v>
      </c>
      <c r="M40" s="3">
        <f t="shared" si="1"/>
        <v>3742774.5863305274</v>
      </c>
      <c r="N40" s="2">
        <v>42060.404963171997</v>
      </c>
      <c r="O40" s="2">
        <v>15447.399582545</v>
      </c>
      <c r="P40" s="2">
        <v>2715.7572051389998</v>
      </c>
      <c r="Q40" s="2">
        <v>2405.0134697409999</v>
      </c>
      <c r="R40" s="2">
        <v>610483.35979999998</v>
      </c>
      <c r="S40" s="2">
        <v>244089.5239</v>
      </c>
      <c r="T40" s="2">
        <v>0</v>
      </c>
      <c r="U40" s="2">
        <v>1066012.7385372</v>
      </c>
      <c r="V40" s="11">
        <v>6.5927646000000006E-2</v>
      </c>
      <c r="W40" s="11">
        <v>23.745360170000001</v>
      </c>
      <c r="X40" s="11">
        <v>32.050161060000001</v>
      </c>
      <c r="Y40" s="11">
        <v>26.32473087</v>
      </c>
    </row>
    <row r="41" spans="1:25" x14ac:dyDescent="0.25">
      <c r="A41" s="1" t="s">
        <v>258</v>
      </c>
      <c r="B41" s="2">
        <v>1843</v>
      </c>
      <c r="C41" s="2">
        <v>6335370.0889999997</v>
      </c>
      <c r="D41" s="2">
        <v>4001779</v>
      </c>
      <c r="E41" s="2">
        <v>12376604.15</v>
      </c>
      <c r="F41" s="2">
        <v>5382734</v>
      </c>
      <c r="G41" s="2">
        <v>3389996.8539999998</v>
      </c>
      <c r="H41" s="2">
        <v>343.05337839999999</v>
      </c>
      <c r="I41" s="2">
        <v>4987.9680677259803</v>
      </c>
      <c r="J41" s="2">
        <v>52.035352410000002</v>
      </c>
      <c r="K41" s="2">
        <v>166.6232225</v>
      </c>
      <c r="L41" s="3">
        <f t="shared" si="0"/>
        <v>4539668.3215560196</v>
      </c>
      <c r="M41" s="3">
        <f t="shared" si="1"/>
        <v>3749699.49867525</v>
      </c>
      <c r="N41" s="2">
        <v>63470.219360000003</v>
      </c>
      <c r="O41" s="2">
        <v>37193.817289999999</v>
      </c>
      <c r="P41" s="2">
        <v>2691.4211319999999</v>
      </c>
      <c r="Q41" s="2">
        <v>2601.7676200000001</v>
      </c>
      <c r="R41" s="2">
        <v>331091.91810000001</v>
      </c>
      <c r="S41" s="2">
        <v>736567.45299999998</v>
      </c>
      <c r="T41" s="2">
        <v>0</v>
      </c>
      <c r="U41" s="2">
        <v>1078589.1089999999</v>
      </c>
      <c r="V41" s="11">
        <v>0.177771176</v>
      </c>
      <c r="W41" s="11">
        <v>10.46963397</v>
      </c>
      <c r="X41" s="11">
        <v>13.634872229999999</v>
      </c>
      <c r="Y41" s="11">
        <v>11.47557904</v>
      </c>
    </row>
    <row r="42" spans="1:25" x14ac:dyDescent="0.25">
      <c r="A42" s="1" t="s">
        <v>224</v>
      </c>
      <c r="B42" s="2">
        <v>669</v>
      </c>
      <c r="C42" s="2">
        <v>10978384.43</v>
      </c>
      <c r="D42" s="2">
        <v>7306631</v>
      </c>
      <c r="E42" s="2">
        <v>7866305.3880000003</v>
      </c>
      <c r="F42" s="2">
        <v>2765891</v>
      </c>
      <c r="G42" s="2">
        <v>3326630.094</v>
      </c>
      <c r="H42" s="2">
        <v>316.1730743</v>
      </c>
      <c r="I42" s="2">
        <v>5776.0437342961004</v>
      </c>
      <c r="J42" s="2">
        <v>779.23535360000005</v>
      </c>
      <c r="K42" s="2">
        <v>167.46950340000001</v>
      </c>
      <c r="L42" s="3">
        <f t="shared" si="0"/>
        <v>4442887.5637018001</v>
      </c>
      <c r="M42" s="3">
        <f t="shared" si="1"/>
        <v>3680572.6567231999</v>
      </c>
      <c r="N42" s="2">
        <v>71861.187160000001</v>
      </c>
      <c r="O42" s="2">
        <v>43150.103819999997</v>
      </c>
      <c r="P42" s="2">
        <v>2798.4934640000001</v>
      </c>
      <c r="Q42" s="2">
        <v>2769.646405</v>
      </c>
      <c r="R42" s="2">
        <v>178756.58309999999</v>
      </c>
      <c r="S42" s="2">
        <v>867474.51619999995</v>
      </c>
      <c r="T42" s="2">
        <v>11762.73655</v>
      </c>
      <c r="U42" s="2">
        <v>1064230.03</v>
      </c>
      <c r="V42" s="11">
        <v>0.30563763300000002</v>
      </c>
      <c r="W42" s="11">
        <v>7.4572753450000002</v>
      </c>
      <c r="X42" s="11">
        <v>9.6684200189999991</v>
      </c>
      <c r="Y42" s="11">
        <v>8.1714888460000008</v>
      </c>
    </row>
    <row r="43" spans="1:25" x14ac:dyDescent="0.25">
      <c r="A43" s="1" t="s">
        <v>106</v>
      </c>
      <c r="B43" s="2">
        <v>1093</v>
      </c>
      <c r="C43" s="2">
        <v>1075021.5730000001</v>
      </c>
      <c r="D43" s="2">
        <v>1666383</v>
      </c>
      <c r="E43" s="2">
        <v>7323159.9000000004</v>
      </c>
      <c r="F43" s="2">
        <v>2416961</v>
      </c>
      <c r="G43" s="2">
        <v>3113695.32</v>
      </c>
      <c r="H43" s="2">
        <v>234.56507809999999</v>
      </c>
      <c r="I43" s="2">
        <v>1266.81136475637</v>
      </c>
      <c r="J43" s="2">
        <v>1300.6352870000001</v>
      </c>
      <c r="K43" s="2">
        <v>136.79568080000001</v>
      </c>
      <c r="L43" s="3">
        <f t="shared" si="0"/>
        <v>3997483.2623351999</v>
      </c>
      <c r="M43" s="3">
        <f t="shared" si="1"/>
        <v>3398084.8853433998</v>
      </c>
      <c r="N43" s="2">
        <v>19063.800940000001</v>
      </c>
      <c r="O43" s="2">
        <v>5601.2862009999999</v>
      </c>
      <c r="P43" s="2">
        <v>2685.0115799999999</v>
      </c>
      <c r="Q43" s="2">
        <v>2351.6892520000001</v>
      </c>
      <c r="R43" s="2">
        <v>852866.93359999999</v>
      </c>
      <c r="S43" s="2">
        <v>61588.80328</v>
      </c>
      <c r="T43" s="2">
        <v>23537.71241</v>
      </c>
      <c r="U43" s="2">
        <v>976392.91249999998</v>
      </c>
      <c r="V43" s="11">
        <v>0.12859236600000001</v>
      </c>
      <c r="W43" s="11">
        <v>19.648541560000002</v>
      </c>
      <c r="X43" s="11">
        <v>24.99855101</v>
      </c>
      <c r="Y43" s="11">
        <v>21.38677878</v>
      </c>
    </row>
    <row r="44" spans="1:25" x14ac:dyDescent="0.25">
      <c r="A44" s="1" t="s">
        <v>116</v>
      </c>
      <c r="B44" s="2">
        <v>574</v>
      </c>
      <c r="C44" s="2">
        <v>3326678.0520000001</v>
      </c>
      <c r="D44" s="2">
        <v>2788327</v>
      </c>
      <c r="E44" s="2">
        <v>11523171.300000001</v>
      </c>
      <c r="F44" s="2">
        <v>2536220</v>
      </c>
      <c r="G44" s="2">
        <v>3097050.8760000002</v>
      </c>
      <c r="H44" s="2">
        <v>276.00354820000001</v>
      </c>
      <c r="I44" s="2">
        <v>4421.27335433799</v>
      </c>
      <c r="J44" s="2">
        <v>51.205296560000001</v>
      </c>
      <c r="K44" s="2">
        <v>150.77418539999999</v>
      </c>
      <c r="L44" s="3">
        <f t="shared" si="0"/>
        <v>4027522.7511729207</v>
      </c>
      <c r="M44" s="3">
        <f t="shared" si="1"/>
        <v>3391664.9090432003</v>
      </c>
      <c r="N44" s="2">
        <v>53849.547380000004</v>
      </c>
      <c r="O44" s="2">
        <v>31231.383699999998</v>
      </c>
      <c r="P44" s="2">
        <v>2564.830492</v>
      </c>
      <c r="Q44" s="2">
        <v>2560.2648279999999</v>
      </c>
      <c r="R44" s="2">
        <v>359773.75339999999</v>
      </c>
      <c r="S44" s="2">
        <v>614635.51370000001</v>
      </c>
      <c r="T44" s="2">
        <v>0</v>
      </c>
      <c r="U44" s="2">
        <v>983683.56599999999</v>
      </c>
      <c r="V44" s="11">
        <v>0.19143290099999999</v>
      </c>
      <c r="W44" s="11">
        <v>12.65094588</v>
      </c>
      <c r="X44" s="11">
        <v>16.203783820000002</v>
      </c>
      <c r="Y44" s="11">
        <v>13.78510127</v>
      </c>
    </row>
    <row r="45" spans="1:25" x14ac:dyDescent="0.25">
      <c r="A45" s="1" t="s">
        <v>130</v>
      </c>
      <c r="B45" s="2">
        <v>968</v>
      </c>
      <c r="C45" s="2">
        <v>6116820.9460000005</v>
      </c>
      <c r="D45" s="2">
        <v>3961257</v>
      </c>
      <c r="E45" s="2">
        <v>6223426.9460000005</v>
      </c>
      <c r="F45" s="2">
        <v>4032170</v>
      </c>
      <c r="G45" s="2">
        <v>3059387.33</v>
      </c>
      <c r="H45" s="2">
        <v>283.31200380000001</v>
      </c>
      <c r="I45" s="2">
        <v>4207.9372669233599</v>
      </c>
      <c r="J45" s="2">
        <v>47.106256729999998</v>
      </c>
      <c r="K45" s="2">
        <v>148.4958274</v>
      </c>
      <c r="L45" s="3">
        <f t="shared" si="0"/>
        <v>4012292.6867631599</v>
      </c>
      <c r="M45" s="3">
        <f t="shared" si="1"/>
        <v>3359797.54640345</v>
      </c>
      <c r="N45" s="2">
        <v>62126.723940000003</v>
      </c>
      <c r="O45" s="2">
        <v>30086.11018</v>
      </c>
      <c r="P45" s="2">
        <v>2447.9672110000001</v>
      </c>
      <c r="Q45" s="2">
        <v>2355.3128360000001</v>
      </c>
      <c r="R45" s="2">
        <v>372534.02980000002</v>
      </c>
      <c r="S45" s="2">
        <v>591152.5183</v>
      </c>
      <c r="T45" s="2">
        <v>0</v>
      </c>
      <c r="U45" s="2">
        <v>971246.93480000005</v>
      </c>
      <c r="V45" s="11">
        <v>0.182431386</v>
      </c>
      <c r="W45" s="11">
        <v>8.6143308429999994</v>
      </c>
      <c r="X45" s="11">
        <v>10.918493290000001</v>
      </c>
      <c r="Y45" s="11">
        <v>9.3583000730000006</v>
      </c>
    </row>
    <row r="46" spans="1:25" x14ac:dyDescent="0.25">
      <c r="A46" s="1" t="s">
        <v>236</v>
      </c>
      <c r="B46" s="2">
        <v>806</v>
      </c>
      <c r="C46" s="2">
        <v>5013624.7810000004</v>
      </c>
      <c r="D46" s="2">
        <v>3120662</v>
      </c>
      <c r="E46" s="2">
        <v>8902458.3460000008</v>
      </c>
      <c r="F46" s="2">
        <v>3389306</v>
      </c>
      <c r="G46" s="2">
        <v>2926806.8960000002</v>
      </c>
      <c r="H46" s="2">
        <v>277.210757</v>
      </c>
      <c r="I46" s="2">
        <v>4344.4280433601098</v>
      </c>
      <c r="J46" s="2">
        <v>40.797683030000002</v>
      </c>
      <c r="K46" s="2">
        <v>144.61099759999999</v>
      </c>
      <c r="L46" s="3">
        <f t="shared" si="0"/>
        <v>3858611.3298845603</v>
      </c>
      <c r="M46" s="3">
        <f t="shared" si="1"/>
        <v>3220410.5966605498</v>
      </c>
      <c r="N46" s="2">
        <v>52452.52764</v>
      </c>
      <c r="O46" s="2">
        <v>34457.539519999998</v>
      </c>
      <c r="P46" s="2">
        <v>2138.9282429999998</v>
      </c>
      <c r="Q46" s="2">
        <v>2039.884151</v>
      </c>
      <c r="R46" s="2">
        <v>235550.78909999999</v>
      </c>
      <c r="S46" s="2">
        <v>684366.32149999996</v>
      </c>
      <c r="T46" s="2">
        <v>0</v>
      </c>
      <c r="U46" s="2">
        <v>932668.44160000002</v>
      </c>
      <c r="V46" s="11">
        <v>0.15146531499999999</v>
      </c>
      <c r="W46" s="11">
        <v>10.044430050000001</v>
      </c>
      <c r="X46" s="11">
        <v>12.781420600000001</v>
      </c>
      <c r="Y46" s="11">
        <v>10.92497039</v>
      </c>
    </row>
    <row r="47" spans="1:25" x14ac:dyDescent="0.25">
      <c r="A47" s="1" t="s">
        <v>225</v>
      </c>
      <c r="B47" s="2">
        <v>1497</v>
      </c>
      <c r="C47" s="2">
        <v>3760345.4730000002</v>
      </c>
      <c r="D47" s="2">
        <v>2871059</v>
      </c>
      <c r="E47" s="2">
        <v>10691639.310000001</v>
      </c>
      <c r="F47" s="2">
        <v>5430661</v>
      </c>
      <c r="G47" s="2">
        <v>2743777.2083899998</v>
      </c>
      <c r="H47" s="2">
        <v>261.002416004</v>
      </c>
      <c r="I47" s="2">
        <f>13.05552571+3397.47972244085</f>
        <v>3410.5352481508498</v>
      </c>
      <c r="J47" s="2">
        <v>42.972346922</v>
      </c>
      <c r="K47" s="2">
        <v>131.46791830500001</v>
      </c>
      <c r="L47" s="3">
        <f t="shared" si="0"/>
        <v>3620073.1769713289</v>
      </c>
      <c r="M47" s="3">
        <f t="shared" si="1"/>
        <v>3018931.1311215395</v>
      </c>
      <c r="N47" s="2">
        <v>50409.050218700002</v>
      </c>
      <c r="O47" s="2">
        <v>23932.552181129999</v>
      </c>
      <c r="P47" s="2">
        <v>2267.8443668</v>
      </c>
      <c r="Q47" s="2">
        <v>2148.6173460800001</v>
      </c>
      <c r="R47" s="2">
        <v>377947.54470000003</v>
      </c>
      <c r="S47" s="2">
        <v>462549.69510000001</v>
      </c>
      <c r="T47" s="2">
        <v>0</v>
      </c>
      <c r="U47" s="2">
        <v>869165.52983999997</v>
      </c>
      <c r="V47" s="11">
        <v>0.12617441700000001</v>
      </c>
      <c r="W47" s="11">
        <v>11.941500339999999</v>
      </c>
      <c r="X47" s="11">
        <v>15.20528163</v>
      </c>
      <c r="Y47" s="11">
        <v>12.989081560000001</v>
      </c>
    </row>
    <row r="48" spans="1:25" x14ac:dyDescent="0.25">
      <c r="A48" s="1" t="s">
        <v>207</v>
      </c>
      <c r="B48" s="2">
        <v>484</v>
      </c>
      <c r="C48" s="2">
        <v>4563478.949</v>
      </c>
      <c r="D48" s="2">
        <v>3324968</v>
      </c>
      <c r="E48" s="2">
        <v>5735809.9869999997</v>
      </c>
      <c r="F48" s="2">
        <v>1888111</v>
      </c>
      <c r="G48" s="2">
        <v>2728008.5750000002</v>
      </c>
      <c r="H48" s="2">
        <v>228.09218849999999</v>
      </c>
      <c r="I48" s="2">
        <v>4878.83591530585</v>
      </c>
      <c r="J48" s="2">
        <v>46.96383453</v>
      </c>
      <c r="K48" s="2">
        <v>136.77530390000001</v>
      </c>
      <c r="L48" s="3">
        <f t="shared" si="0"/>
        <v>3500813.0371132605</v>
      </c>
      <c r="M48" s="3">
        <f t="shared" si="1"/>
        <v>2975224.68107545</v>
      </c>
      <c r="N48" s="2">
        <v>60716.765319999999</v>
      </c>
      <c r="O48" s="2">
        <v>35511.590459999999</v>
      </c>
      <c r="P48" s="2">
        <v>2282.1839719999998</v>
      </c>
      <c r="Q48" s="2">
        <v>2348.191726</v>
      </c>
      <c r="R48" s="2">
        <v>151147.31659999999</v>
      </c>
      <c r="S48" s="2">
        <v>712333.83959999995</v>
      </c>
      <c r="T48" s="2">
        <v>0</v>
      </c>
      <c r="U48" s="2">
        <v>871414.02289999998</v>
      </c>
      <c r="V48" s="11">
        <v>0.27621354999999997</v>
      </c>
      <c r="W48" s="11">
        <v>7.3379076029999997</v>
      </c>
      <c r="X48" s="11">
        <v>9.1435261170000004</v>
      </c>
      <c r="Y48" s="11">
        <v>7.92757997</v>
      </c>
    </row>
    <row r="49" spans="1:25" x14ac:dyDescent="0.25">
      <c r="A49" s="1" t="s">
        <v>221</v>
      </c>
      <c r="B49" s="2">
        <v>177</v>
      </c>
      <c r="C49" s="2">
        <v>1763175.1910000001</v>
      </c>
      <c r="D49" s="2">
        <v>2105720</v>
      </c>
      <c r="E49" s="2">
        <v>5985831.7999999998</v>
      </c>
      <c r="F49" s="2">
        <v>1420115</v>
      </c>
      <c r="G49" s="2">
        <v>2549833.801</v>
      </c>
      <c r="H49" s="2">
        <v>199.71356929999999</v>
      </c>
      <c r="I49" s="2">
        <v>2640.6012571690499</v>
      </c>
      <c r="J49" s="2">
        <v>13417.32854</v>
      </c>
      <c r="K49" s="2">
        <v>117.3911908</v>
      </c>
      <c r="L49" s="3">
        <f t="shared" si="0"/>
        <v>4188890.9317811998</v>
      </c>
      <c r="M49" s="3">
        <f t="shared" si="1"/>
        <v>3099991.8017283999</v>
      </c>
      <c r="N49" s="2">
        <v>36438.312790000004</v>
      </c>
      <c r="O49" s="2">
        <v>19308.818569999999</v>
      </c>
      <c r="P49" s="2">
        <v>3501.9762689999998</v>
      </c>
      <c r="Q49" s="2">
        <v>2137.1393499999999</v>
      </c>
      <c r="R49" s="2">
        <v>199168.59179999999</v>
      </c>
      <c r="S49" s="2">
        <v>375803.79930000001</v>
      </c>
      <c r="T49" s="2">
        <v>255523.8248</v>
      </c>
      <c r="U49" s="2">
        <v>842634.87080000003</v>
      </c>
      <c r="V49" s="11">
        <v>0.15974842</v>
      </c>
      <c r="W49" s="11">
        <v>12.307973199999999</v>
      </c>
      <c r="X49" s="11">
        <v>21.192285089999999</v>
      </c>
      <c r="Y49" s="11">
        <v>15.326551869999999</v>
      </c>
    </row>
    <row r="50" spans="1:25" x14ac:dyDescent="0.25">
      <c r="A50" s="1" t="s">
        <v>65</v>
      </c>
      <c r="B50" s="2">
        <v>1216</v>
      </c>
      <c r="C50" s="2">
        <v>3763295.4929999998</v>
      </c>
      <c r="D50" s="2">
        <v>2633934</v>
      </c>
      <c r="E50" s="2">
        <v>6101763.1859999998</v>
      </c>
      <c r="F50" s="2">
        <v>3697188</v>
      </c>
      <c r="G50" s="2">
        <v>2520143.193</v>
      </c>
      <c r="H50" s="2">
        <v>252.66556560000001</v>
      </c>
      <c r="I50" s="2">
        <v>2980.3776731078301</v>
      </c>
      <c r="J50" s="2">
        <v>38.764556829999997</v>
      </c>
      <c r="K50" s="2">
        <v>121.5704061</v>
      </c>
      <c r="L50" s="3">
        <f t="shared" si="0"/>
        <v>3366597.8983746599</v>
      </c>
      <c r="M50" s="3">
        <f t="shared" si="1"/>
        <v>2784739.29697855</v>
      </c>
      <c r="N50" s="2">
        <v>44531.269719999997</v>
      </c>
      <c r="O50" s="2">
        <v>22150.03556</v>
      </c>
      <c r="P50" s="2">
        <v>2026.5402690000001</v>
      </c>
      <c r="Q50" s="2">
        <v>1938.2278409999999</v>
      </c>
      <c r="R50" s="2">
        <v>326605.61060000001</v>
      </c>
      <c r="S50" s="2">
        <v>426318.6569</v>
      </c>
      <c r="T50" s="2">
        <v>0</v>
      </c>
      <c r="U50" s="2">
        <v>798426.97230000002</v>
      </c>
      <c r="V50" s="11">
        <v>0.115454987</v>
      </c>
      <c r="W50" s="11">
        <v>8.8759983059999996</v>
      </c>
      <c r="X50" s="11">
        <v>11.380963380000001</v>
      </c>
      <c r="Y50" s="11">
        <v>9.6800377530000006</v>
      </c>
    </row>
    <row r="51" spans="1:25" x14ac:dyDescent="0.25">
      <c r="A51" s="1" t="s">
        <v>78</v>
      </c>
      <c r="B51" s="2">
        <v>443</v>
      </c>
      <c r="C51" s="2">
        <v>7662371.5659999996</v>
      </c>
      <c r="D51" s="2">
        <v>4904381</v>
      </c>
      <c r="E51" s="2">
        <v>5992504.3689999999</v>
      </c>
      <c r="F51" s="2">
        <v>1999619</v>
      </c>
      <c r="G51" s="2">
        <v>2368908.2429999998</v>
      </c>
      <c r="H51" s="2">
        <v>227.65456040000001</v>
      </c>
      <c r="I51" s="2">
        <v>4253.0364287268203</v>
      </c>
      <c r="J51" s="2">
        <v>454.99867769999997</v>
      </c>
      <c r="K51" s="2">
        <v>119.9050696</v>
      </c>
      <c r="L51" s="3">
        <f t="shared" si="0"/>
        <v>3164815.3061887999</v>
      </c>
      <c r="M51" s="3">
        <f t="shared" si="1"/>
        <v>2620904.0250432999</v>
      </c>
      <c r="N51" s="2">
        <v>53594.72479</v>
      </c>
      <c r="O51" s="2">
        <v>31373.38651</v>
      </c>
      <c r="P51" s="2">
        <v>1999.7156070000001</v>
      </c>
      <c r="Q51" s="2">
        <v>2014.3219240000001</v>
      </c>
      <c r="R51" s="2">
        <v>115666.34759999999</v>
      </c>
      <c r="S51" s="2">
        <v>631826.27419999999</v>
      </c>
      <c r="T51" s="2">
        <v>7587.0282699999998</v>
      </c>
      <c r="U51" s="2">
        <v>758129.29130000004</v>
      </c>
      <c r="V51" s="11">
        <v>0.264936065</v>
      </c>
      <c r="W51" s="11">
        <v>6.4586691380000003</v>
      </c>
      <c r="X51" s="11">
        <v>8.3975588329999997</v>
      </c>
      <c r="Y51" s="11">
        <v>7.0829122199999999</v>
      </c>
    </row>
    <row r="52" spans="1:25" x14ac:dyDescent="0.25">
      <c r="A52" s="1" t="s">
        <v>48</v>
      </c>
      <c r="B52" s="2">
        <v>3973</v>
      </c>
      <c r="C52" s="2">
        <v>1985160.2109999999</v>
      </c>
      <c r="D52" s="2">
        <v>1733887</v>
      </c>
      <c r="E52" s="2">
        <v>4928707</v>
      </c>
      <c r="F52" s="2">
        <v>5393572</v>
      </c>
      <c r="G52" s="2">
        <v>2308231.7760000001</v>
      </c>
      <c r="H52" s="2">
        <v>208.6494175</v>
      </c>
      <c r="I52" s="2">
        <v>1406.3465372057301</v>
      </c>
      <c r="J52" s="2">
        <v>2806.6543809999998</v>
      </c>
      <c r="K52" s="2">
        <v>104.16657120000001</v>
      </c>
      <c r="L52" s="3">
        <f t="shared" si="0"/>
        <v>3208093.1665087999</v>
      </c>
      <c r="M52" s="3">
        <f t="shared" si="1"/>
        <v>2597224.2494926006</v>
      </c>
      <c r="N52" s="2">
        <v>32545.96544</v>
      </c>
      <c r="O52" s="2">
        <v>8437.3304100000005</v>
      </c>
      <c r="P52" s="2">
        <v>2150.8891840000001</v>
      </c>
      <c r="Q52" s="2">
        <v>1681.717394</v>
      </c>
      <c r="R52" s="2">
        <v>422378.21389999997</v>
      </c>
      <c r="S52" s="2">
        <v>134841.12520000001</v>
      </c>
      <c r="T52" s="2">
        <v>52676.870900000002</v>
      </c>
      <c r="U52" s="2">
        <v>731532.9057</v>
      </c>
      <c r="V52" s="11">
        <v>4.4730172999999998E-2</v>
      </c>
      <c r="W52" s="11">
        <v>14.134459339999999</v>
      </c>
      <c r="X52" s="11">
        <v>22.297246699999999</v>
      </c>
      <c r="Y52" s="11">
        <v>16.876300449999999</v>
      </c>
    </row>
    <row r="53" spans="1:25" x14ac:dyDescent="0.25">
      <c r="A53" s="1" t="s">
        <v>168</v>
      </c>
      <c r="B53" s="2">
        <v>3134</v>
      </c>
      <c r="C53" s="2">
        <v>2259214.2110000001</v>
      </c>
      <c r="D53" s="2">
        <v>1712430</v>
      </c>
      <c r="E53" s="2">
        <v>6254757.2470000004</v>
      </c>
      <c r="F53" s="2">
        <v>4452250</v>
      </c>
      <c r="G53" s="2">
        <v>2207200.2609999999</v>
      </c>
      <c r="H53" s="2">
        <v>216.72085870000001</v>
      </c>
      <c r="I53" s="2">
        <v>1832.3177964883</v>
      </c>
      <c r="J53" s="2">
        <v>33.902235300000001</v>
      </c>
      <c r="K53" s="2">
        <v>102.6570198</v>
      </c>
      <c r="L53" s="3">
        <f t="shared" si="0"/>
        <v>2932815.8485038006</v>
      </c>
      <c r="M53" s="3">
        <f t="shared" si="1"/>
        <v>2433688.3816129002</v>
      </c>
      <c r="N53" s="2">
        <v>37147.399490000003</v>
      </c>
      <c r="O53" s="2">
        <v>11817.760340000001</v>
      </c>
      <c r="P53" s="2">
        <v>1848.4243530000001</v>
      </c>
      <c r="Q53" s="2">
        <v>1695.1117650000001</v>
      </c>
      <c r="R53" s="2">
        <v>454360.27750000003</v>
      </c>
      <c r="S53" s="2">
        <v>212150.22200000001</v>
      </c>
      <c r="T53" s="2">
        <v>0</v>
      </c>
      <c r="U53" s="2">
        <v>694592.36349999998</v>
      </c>
      <c r="V53" s="11">
        <v>6.1504169999999997E-2</v>
      </c>
      <c r="W53" s="11">
        <v>9.1109415239999993</v>
      </c>
      <c r="X53" s="11">
        <v>11.567979360000001</v>
      </c>
      <c r="Y53" s="11">
        <v>9.9024609380000008</v>
      </c>
    </row>
    <row r="54" spans="1:25" x14ac:dyDescent="0.25">
      <c r="A54" s="1" t="s">
        <v>156</v>
      </c>
      <c r="B54" s="2">
        <v>385</v>
      </c>
      <c r="C54" s="2">
        <v>2991336.6409999998</v>
      </c>
      <c r="D54" s="2">
        <v>2373034</v>
      </c>
      <c r="E54" s="2">
        <v>3729853.2</v>
      </c>
      <c r="F54" s="2">
        <v>1669080</v>
      </c>
      <c r="G54" s="2">
        <v>2148510.7990000001</v>
      </c>
      <c r="H54" s="2">
        <v>184.092816</v>
      </c>
      <c r="I54" s="2">
        <v>3583.4897868887801</v>
      </c>
      <c r="J54" s="2">
        <v>39.370094899999998</v>
      </c>
      <c r="K54" s="2">
        <v>106.636312</v>
      </c>
      <c r="L54" s="3">
        <f t="shared" si="0"/>
        <v>2771260.3512008004</v>
      </c>
      <c r="M54" s="3">
        <f t="shared" si="1"/>
        <v>2346956.2067485</v>
      </c>
      <c r="N54" s="2">
        <v>46635.548629999998</v>
      </c>
      <c r="O54" s="2">
        <v>24687.025399999999</v>
      </c>
      <c r="P54" s="2">
        <v>1888.20299</v>
      </c>
      <c r="Q54" s="2">
        <v>1968.504745</v>
      </c>
      <c r="R54" s="2">
        <v>176164.37210000001</v>
      </c>
      <c r="S54" s="2">
        <v>488539.06390000001</v>
      </c>
      <c r="T54" s="2">
        <v>0</v>
      </c>
      <c r="U54" s="2">
        <v>684274.56359999999</v>
      </c>
      <c r="V54" s="11">
        <v>0.17899838000000001</v>
      </c>
      <c r="W54" s="11">
        <v>8.7594327350000007</v>
      </c>
      <c r="X54" s="11">
        <v>10.98796329</v>
      </c>
      <c r="Y54" s="11">
        <v>9.4840161609999996</v>
      </c>
    </row>
    <row r="55" spans="1:25" x14ac:dyDescent="0.25">
      <c r="A55" s="1" t="s">
        <v>220</v>
      </c>
      <c r="B55" s="2">
        <v>4115</v>
      </c>
      <c r="C55" s="2">
        <v>290915.625</v>
      </c>
      <c r="D55" s="2">
        <v>406823</v>
      </c>
      <c r="E55" s="2">
        <v>14840536.83</v>
      </c>
      <c r="F55" s="2">
        <v>7612491</v>
      </c>
      <c r="G55" s="2">
        <v>1977623.531</v>
      </c>
      <c r="H55" s="2">
        <v>189.68384180000001</v>
      </c>
      <c r="I55" s="2">
        <v>758.90270463428999</v>
      </c>
      <c r="J55" s="2">
        <v>661.3663368</v>
      </c>
      <c r="K55" s="2">
        <v>87.844314539999999</v>
      </c>
      <c r="L55" s="3">
        <f t="shared" si="0"/>
        <v>2657617.2079116604</v>
      </c>
      <c r="M55" s="3">
        <f t="shared" si="1"/>
        <v>2191050.7527729203</v>
      </c>
      <c r="N55" s="2">
        <v>28560.551510000001</v>
      </c>
      <c r="O55" s="2">
        <v>3110.9369270000002</v>
      </c>
      <c r="P55" s="2">
        <v>1722.372429</v>
      </c>
      <c r="Q55" s="2">
        <v>1446.47694</v>
      </c>
      <c r="R55" s="2">
        <v>450716.348</v>
      </c>
      <c r="S55" s="2">
        <v>27878.646700000001</v>
      </c>
      <c r="T55" s="2">
        <v>12105.144190000001</v>
      </c>
      <c r="U55" s="2">
        <v>619473.34439999994</v>
      </c>
      <c r="V55" s="11">
        <v>8.4988419999999995E-3</v>
      </c>
      <c r="W55" s="11">
        <v>14.769815680000001</v>
      </c>
      <c r="X55" s="11">
        <v>30.022427260000001</v>
      </c>
      <c r="Y55" s="11">
        <v>20.088472029999998</v>
      </c>
    </row>
    <row r="56" spans="1:25" x14ac:dyDescent="0.25">
      <c r="A56" s="1" t="s">
        <v>255</v>
      </c>
      <c r="B56" s="2">
        <v>700</v>
      </c>
      <c r="C56" s="2">
        <v>3250672.3569999998</v>
      </c>
      <c r="D56" s="2">
        <v>2810641</v>
      </c>
      <c r="E56" s="2">
        <v>6631917.4970000004</v>
      </c>
      <c r="F56" s="2">
        <v>3733368</v>
      </c>
      <c r="G56" s="2">
        <v>1846664.2209999999</v>
      </c>
      <c r="H56" s="2">
        <v>170.2887082</v>
      </c>
      <c r="I56" s="2">
        <v>1608.3485162039001</v>
      </c>
      <c r="J56" s="2">
        <v>28.933163709999999</v>
      </c>
      <c r="K56" s="2">
        <v>85.554395020000001</v>
      </c>
      <c r="L56" s="3">
        <f t="shared" si="0"/>
        <v>2418396.4951879</v>
      </c>
      <c r="M56" s="3">
        <f t="shared" si="1"/>
        <v>2026142.59718871</v>
      </c>
      <c r="N56" s="2">
        <v>33541.611570000001</v>
      </c>
      <c r="O56" s="2">
        <v>10150.86607</v>
      </c>
      <c r="P56" s="2">
        <v>1554.1539560000001</v>
      </c>
      <c r="Q56" s="2">
        <v>1446.6581859999999</v>
      </c>
      <c r="R56" s="2">
        <v>387025.36450000003</v>
      </c>
      <c r="S56" s="2">
        <v>183377.70129999999</v>
      </c>
      <c r="T56" s="2">
        <v>0</v>
      </c>
      <c r="U56" s="2">
        <v>581296.07999999996</v>
      </c>
      <c r="V56" s="11">
        <v>8.9057121000000003E-2</v>
      </c>
      <c r="W56" s="11">
        <v>7.0645454269999997</v>
      </c>
      <c r="X56" s="11">
        <v>8.7752186339999998</v>
      </c>
      <c r="Y56" s="11">
        <v>7.6225021220000002</v>
      </c>
    </row>
    <row r="57" spans="1:25" x14ac:dyDescent="0.25">
      <c r="A57" s="1" t="s">
        <v>57</v>
      </c>
      <c r="B57" s="2">
        <v>852</v>
      </c>
      <c r="C57" s="2">
        <v>3215354.415</v>
      </c>
      <c r="D57" s="2">
        <v>2176035</v>
      </c>
      <c r="E57" s="2">
        <v>9394378.8139999993</v>
      </c>
      <c r="F57" s="2">
        <v>3572447</v>
      </c>
      <c r="G57" s="2">
        <v>1778361.58</v>
      </c>
      <c r="H57" s="2">
        <v>171.4528243</v>
      </c>
      <c r="I57" s="2">
        <v>2627.4574055969401</v>
      </c>
      <c r="J57" s="2">
        <v>27.987049949999999</v>
      </c>
      <c r="K57" s="2">
        <v>86.94703792</v>
      </c>
      <c r="L57" s="3">
        <f t="shared" si="0"/>
        <v>2354153.3793152799</v>
      </c>
      <c r="M57" s="3">
        <f t="shared" si="1"/>
        <v>1959279.0154189102</v>
      </c>
      <c r="N57" s="2">
        <v>34986.994650000001</v>
      </c>
      <c r="O57" s="2">
        <v>19078.689490000001</v>
      </c>
      <c r="P57" s="2">
        <v>1448.141417</v>
      </c>
      <c r="Q57" s="2">
        <v>1399.3524970000001</v>
      </c>
      <c r="R57" s="2">
        <v>173975.22820000001</v>
      </c>
      <c r="S57" s="2">
        <v>375803.31219999999</v>
      </c>
      <c r="T57" s="2">
        <v>0</v>
      </c>
      <c r="U57" s="2">
        <v>565550.49690000003</v>
      </c>
      <c r="V57" s="11">
        <v>9.9696970999999995E-2</v>
      </c>
      <c r="W57" s="11">
        <v>11.6010942</v>
      </c>
      <c r="X57" s="11">
        <v>14.89051529</v>
      </c>
      <c r="Y57" s="11">
        <v>12.652660539999999</v>
      </c>
    </row>
    <row r="58" spans="1:25" x14ac:dyDescent="0.25">
      <c r="A58" s="1" t="s">
        <v>146</v>
      </c>
      <c r="B58" s="2">
        <v>245</v>
      </c>
      <c r="C58" s="2">
        <v>5155330.4189999998</v>
      </c>
      <c r="D58" s="2">
        <v>2918612</v>
      </c>
      <c r="E58" s="2">
        <v>2248387.1</v>
      </c>
      <c r="F58" s="2">
        <v>499312</v>
      </c>
      <c r="G58" s="2">
        <v>1771543.9920000001</v>
      </c>
      <c r="H58" s="2">
        <v>132.5459864</v>
      </c>
      <c r="I58" s="2">
        <v>3298.5319540027299</v>
      </c>
      <c r="J58" s="2">
        <v>30.903966140000001</v>
      </c>
      <c r="K58" s="2">
        <v>88.893361780000006</v>
      </c>
      <c r="L58" s="3">
        <f t="shared" si="0"/>
        <v>2223606.4155965</v>
      </c>
      <c r="M58" s="3">
        <f t="shared" si="1"/>
        <v>1918098.2007239403</v>
      </c>
      <c r="N58" s="2">
        <v>39983.61477</v>
      </c>
      <c r="O58" s="2">
        <v>23905.532889999999</v>
      </c>
      <c r="P58" s="2">
        <v>1488.8598629999999</v>
      </c>
      <c r="Q58" s="2">
        <v>1545.1983070000001</v>
      </c>
      <c r="R58" s="2">
        <v>82507.91</v>
      </c>
      <c r="S58" s="2">
        <v>482100.26650000003</v>
      </c>
      <c r="T58" s="2">
        <v>0</v>
      </c>
      <c r="U58" s="2">
        <v>566409.93429999996</v>
      </c>
      <c r="V58" s="11">
        <v>0.34519793500000001</v>
      </c>
      <c r="W58" s="11">
        <v>4.0291367830000002</v>
      </c>
      <c r="X58" s="11">
        <v>4.9381428270000001</v>
      </c>
      <c r="Y58" s="11">
        <v>4.3298444460000001</v>
      </c>
    </row>
    <row r="59" spans="1:25" x14ac:dyDescent="0.25">
      <c r="A59" s="1" t="s">
        <v>247</v>
      </c>
      <c r="B59" s="2">
        <v>833</v>
      </c>
      <c r="C59" s="2">
        <v>1236596.6769999999</v>
      </c>
      <c r="D59" s="2">
        <v>1111677</v>
      </c>
      <c r="E59" s="2">
        <v>3741986.53</v>
      </c>
      <c r="F59" s="2">
        <v>4127896</v>
      </c>
      <c r="G59" s="2">
        <v>1486822.615</v>
      </c>
      <c r="H59" s="2">
        <v>142.5309153</v>
      </c>
      <c r="I59" s="2">
        <v>981.93600630871504</v>
      </c>
      <c r="J59" s="2">
        <v>19.863817470000001</v>
      </c>
      <c r="K59" s="2">
        <v>68.006187870000005</v>
      </c>
      <c r="L59" s="3">
        <f t="shared" si="0"/>
        <v>1964005.5271122698</v>
      </c>
      <c r="M59" s="3">
        <f t="shared" si="1"/>
        <v>1635862.8781920099</v>
      </c>
      <c r="N59" s="2">
        <v>24636.69327</v>
      </c>
      <c r="O59" s="2">
        <v>6203.4899169999999</v>
      </c>
      <c r="P59" s="2">
        <v>1142.3761400000001</v>
      </c>
      <c r="Q59" s="2">
        <v>993.19087349999995</v>
      </c>
      <c r="R59" s="2">
        <v>332667.09740000003</v>
      </c>
      <c r="S59" s="2">
        <v>103222.1857</v>
      </c>
      <c r="T59" s="2">
        <v>0</v>
      </c>
      <c r="U59" s="2">
        <v>466808.89250000002</v>
      </c>
      <c r="V59" s="11">
        <v>2.8238564000000001E-2</v>
      </c>
      <c r="W59" s="11">
        <v>10.07419383</v>
      </c>
      <c r="X59" s="11">
        <v>13.217386960000001</v>
      </c>
      <c r="Y59" s="11">
        <v>11.06901167</v>
      </c>
    </row>
    <row r="60" spans="1:25" x14ac:dyDescent="0.25">
      <c r="A60" s="1" t="s">
        <v>237</v>
      </c>
      <c r="B60" s="2">
        <v>515</v>
      </c>
      <c r="C60" s="2">
        <v>3121248.2310000001</v>
      </c>
      <c r="D60" s="2">
        <v>2106923</v>
      </c>
      <c r="E60" s="2">
        <v>5933533</v>
      </c>
      <c r="F60" s="2">
        <v>2711479</v>
      </c>
      <c r="G60" s="2">
        <v>1448050.5279999999</v>
      </c>
      <c r="H60" s="2">
        <v>161.24796370000001</v>
      </c>
      <c r="I60" s="2">
        <v>2273.13232212809</v>
      </c>
      <c r="J60" s="2">
        <v>20.744066960000001</v>
      </c>
      <c r="K60" s="2">
        <v>72.011181269999994</v>
      </c>
      <c r="L60" s="3">
        <f t="shared" si="0"/>
        <v>1986348.8160481502</v>
      </c>
      <c r="M60" s="3">
        <f t="shared" si="1"/>
        <v>1615151.62902246</v>
      </c>
      <c r="N60" s="2">
        <v>27896.994630000001</v>
      </c>
      <c r="O60" s="2">
        <v>17750.586879999999</v>
      </c>
      <c r="P60" s="2">
        <v>1104.697639</v>
      </c>
      <c r="Q60" s="2">
        <v>1037.203348</v>
      </c>
      <c r="R60" s="2">
        <v>100367.023</v>
      </c>
      <c r="S60" s="2">
        <v>353515.10119999998</v>
      </c>
      <c r="T60" s="2">
        <v>0</v>
      </c>
      <c r="U60" s="2">
        <v>461876.853</v>
      </c>
      <c r="V60" s="11">
        <v>7.6484710999999997E-2</v>
      </c>
      <c r="W60" s="11">
        <v>10.287985279999999</v>
      </c>
      <c r="X60" s="11">
        <v>13.8435691</v>
      </c>
      <c r="Y60" s="11">
        <v>11.40101737</v>
      </c>
    </row>
    <row r="61" spans="1:25" x14ac:dyDescent="0.25">
      <c r="A61" s="1" t="s">
        <v>189</v>
      </c>
      <c r="B61" s="2">
        <v>251</v>
      </c>
      <c r="C61" s="2">
        <v>2262977.02</v>
      </c>
      <c r="D61" s="2">
        <v>1795922</v>
      </c>
      <c r="E61" s="2">
        <v>3903383.7760000001</v>
      </c>
      <c r="F61" s="2">
        <v>1360505</v>
      </c>
      <c r="G61" s="2">
        <v>1437017.6680000001</v>
      </c>
      <c r="H61" s="2">
        <v>137.45682640000001</v>
      </c>
      <c r="I61" s="2">
        <v>2558.1036933764299</v>
      </c>
      <c r="J61" s="2">
        <v>25.239968940000001</v>
      </c>
      <c r="K61" s="2">
        <v>72.450377380000006</v>
      </c>
      <c r="L61" s="3">
        <f t="shared" si="0"/>
        <v>1899634.9493065001</v>
      </c>
      <c r="M61" s="3">
        <f t="shared" si="1"/>
        <v>1582950.0234427401</v>
      </c>
      <c r="N61" s="2">
        <v>32097.731619999999</v>
      </c>
      <c r="O61" s="2">
        <v>18412.058000000001</v>
      </c>
      <c r="P61" s="2">
        <v>1229.1713420000001</v>
      </c>
      <c r="Q61" s="2">
        <v>1261.9984469999999</v>
      </c>
      <c r="R61" s="2">
        <v>87677.776320000004</v>
      </c>
      <c r="S61" s="2">
        <v>367772.29729999998</v>
      </c>
      <c r="T61" s="2">
        <v>0</v>
      </c>
      <c r="U61" s="2">
        <v>458848.69990000001</v>
      </c>
      <c r="V61" s="11">
        <v>0.11250318199999999</v>
      </c>
      <c r="W61" s="11">
        <v>9.3321951480000003</v>
      </c>
      <c r="X61" s="11">
        <v>12.00493238</v>
      </c>
      <c r="Y61" s="11">
        <v>10.188242799999999</v>
      </c>
    </row>
    <row r="62" spans="1:25" x14ac:dyDescent="0.25">
      <c r="A62" s="1" t="s">
        <v>183</v>
      </c>
      <c r="B62" s="2">
        <v>965</v>
      </c>
      <c r="C62" s="2">
        <v>2681556.3640000001</v>
      </c>
      <c r="D62" s="2">
        <v>1738718</v>
      </c>
      <c r="E62" s="2">
        <v>2318979.2519999999</v>
      </c>
      <c r="F62" s="2">
        <v>2923066</v>
      </c>
      <c r="G62" s="2">
        <v>1393549.8089999999</v>
      </c>
      <c r="H62" s="2">
        <v>145.56702229999999</v>
      </c>
      <c r="I62" s="2">
        <v>825.23970197595804</v>
      </c>
      <c r="J62" s="2">
        <v>18.702471289999998</v>
      </c>
      <c r="K62" s="2">
        <v>64.090038550000003</v>
      </c>
      <c r="L62" s="3">
        <f t="shared" si="0"/>
        <v>1879232.8794338298</v>
      </c>
      <c r="M62" s="3">
        <f t="shared" si="1"/>
        <v>1544126.5223401499</v>
      </c>
      <c r="N62" s="2">
        <v>19496.729589999999</v>
      </c>
      <c r="O62" s="2">
        <v>5828.6166270000003</v>
      </c>
      <c r="P62" s="2">
        <v>1079.5782790000001</v>
      </c>
      <c r="Q62" s="2">
        <v>935.12356460000001</v>
      </c>
      <c r="R62" s="2">
        <v>321231.66029999999</v>
      </c>
      <c r="S62" s="2">
        <v>98661.374639999995</v>
      </c>
      <c r="T62" s="2">
        <v>0</v>
      </c>
      <c r="U62" s="2">
        <v>437532.6447</v>
      </c>
      <c r="V62" s="11">
        <v>1.0578275E-2</v>
      </c>
      <c r="W62" s="11">
        <v>9.2832510280000005</v>
      </c>
      <c r="X62" s="11">
        <v>12.79386768</v>
      </c>
      <c r="Y62" s="11">
        <v>10.37330255</v>
      </c>
    </row>
    <row r="63" spans="1:25" x14ac:dyDescent="0.25">
      <c r="A63" s="1" t="s">
        <v>89</v>
      </c>
      <c r="B63" s="2">
        <v>2321</v>
      </c>
      <c r="C63" s="2">
        <v>141425.69529999999</v>
      </c>
      <c r="D63" s="2">
        <v>255013</v>
      </c>
      <c r="E63" s="2">
        <v>3759873</v>
      </c>
      <c r="F63" s="2">
        <v>4816525</v>
      </c>
      <c r="G63" s="2">
        <v>1360988.9790000001</v>
      </c>
      <c r="H63" s="2">
        <v>116.4608362</v>
      </c>
      <c r="I63" s="2">
        <v>474.46815456947002</v>
      </c>
      <c r="J63" s="2">
        <v>33.404012850000001</v>
      </c>
      <c r="K63" s="2">
        <v>60.153686909999998</v>
      </c>
      <c r="L63" s="3">
        <f t="shared" si="0"/>
        <v>1753453.15928219</v>
      </c>
      <c r="M63" s="3">
        <f t="shared" si="1"/>
        <v>1484564.6306004301</v>
      </c>
      <c r="N63" s="2">
        <v>12505.17625</v>
      </c>
      <c r="O63" s="2">
        <v>1874.4476790000001</v>
      </c>
      <c r="P63" s="2">
        <v>1091.4662519999999</v>
      </c>
      <c r="Q63" s="2">
        <v>944.50244959999998</v>
      </c>
      <c r="R63" s="2">
        <v>238120.28099999999</v>
      </c>
      <c r="S63" s="2">
        <v>4042.3190260000001</v>
      </c>
      <c r="T63" s="2">
        <v>267.61100699999997</v>
      </c>
      <c r="U63" s="2">
        <v>424986.74949999998</v>
      </c>
      <c r="V63" s="11">
        <v>8.7204980000000001E-3</v>
      </c>
      <c r="W63" s="11">
        <v>42.977445729999999</v>
      </c>
      <c r="X63" s="11">
        <v>52.041916090000001</v>
      </c>
      <c r="Y63" s="11">
        <v>45.9371394</v>
      </c>
    </row>
    <row r="64" spans="1:25" x14ac:dyDescent="0.25">
      <c r="A64" s="1" t="s">
        <v>84</v>
      </c>
      <c r="B64" s="2">
        <v>694</v>
      </c>
      <c r="C64" s="2">
        <v>1896857.2879999999</v>
      </c>
      <c r="D64" s="2">
        <v>1194154</v>
      </c>
      <c r="E64" s="2">
        <v>3854109.7</v>
      </c>
      <c r="F64" s="2">
        <v>1431227</v>
      </c>
      <c r="G64" s="2">
        <v>1254383.2439999999</v>
      </c>
      <c r="H64" s="2">
        <v>95.76561031</v>
      </c>
      <c r="I64" s="2">
        <v>1201.0769998281701</v>
      </c>
      <c r="J64" s="2">
        <v>19.481053280000001</v>
      </c>
      <c r="K64" s="2">
        <v>58.305658059999999</v>
      </c>
      <c r="L64" s="3">
        <f t="shared" si="0"/>
        <v>1579086.1680075</v>
      </c>
      <c r="M64" s="3">
        <f t="shared" si="1"/>
        <v>1358434.40571288</v>
      </c>
      <c r="N64" s="2">
        <v>21216.9247</v>
      </c>
      <c r="O64" s="2">
        <v>7895.4024140000001</v>
      </c>
      <c r="P64" s="2">
        <v>1021.6291670000001</v>
      </c>
      <c r="Q64" s="2">
        <v>974.05266410000002</v>
      </c>
      <c r="R64" s="2">
        <v>234921.7923</v>
      </c>
      <c r="S64" s="2">
        <v>145884.11120000001</v>
      </c>
      <c r="T64" s="2">
        <v>0</v>
      </c>
      <c r="U64" s="2">
        <v>395475.46130000002</v>
      </c>
      <c r="V64" s="11">
        <v>0.10093347499999999</v>
      </c>
      <c r="W64" s="11">
        <v>6.3208258490000002</v>
      </c>
      <c r="X64" s="11">
        <v>7.6802296060000002</v>
      </c>
      <c r="Y64" s="11">
        <v>6.7697160529999998</v>
      </c>
    </row>
    <row r="65" spans="1:25" x14ac:dyDescent="0.25">
      <c r="A65" s="1" t="s">
        <v>76</v>
      </c>
      <c r="B65" s="2">
        <v>697</v>
      </c>
      <c r="C65" s="2">
        <v>1282115.9539999999</v>
      </c>
      <c r="D65" s="2">
        <v>912467</v>
      </c>
      <c r="E65" s="2">
        <v>5998144.0999999996</v>
      </c>
      <c r="F65" s="2">
        <v>2487222</v>
      </c>
      <c r="G65" s="2">
        <v>1224017.175</v>
      </c>
      <c r="H65" s="2">
        <v>112.4175961</v>
      </c>
      <c r="I65" s="2">
        <v>1291.47502191116</v>
      </c>
      <c r="J65" s="2">
        <v>17.87350052</v>
      </c>
      <c r="K65" s="2">
        <v>57.776578979999996</v>
      </c>
      <c r="L65" s="3">
        <f t="shared" si="0"/>
        <v>1601737.8058826602</v>
      </c>
      <c r="M65" s="3">
        <f t="shared" si="1"/>
        <v>1342857.26953904</v>
      </c>
      <c r="N65" s="2">
        <v>21622.793559999998</v>
      </c>
      <c r="O65" s="2">
        <v>9267.3693359999997</v>
      </c>
      <c r="P65" s="2">
        <v>968.9872067</v>
      </c>
      <c r="Q65" s="2">
        <v>893.67502590000004</v>
      </c>
      <c r="R65" s="2">
        <v>197765.49280000001</v>
      </c>
      <c r="S65" s="2">
        <v>175361.9896</v>
      </c>
      <c r="T65" s="2">
        <v>0</v>
      </c>
      <c r="U65" s="2">
        <v>386869.08140000002</v>
      </c>
      <c r="V65" s="11">
        <v>4.7288147000000003E-2</v>
      </c>
      <c r="W65" s="11">
        <v>10.599350100000001</v>
      </c>
      <c r="X65" s="11">
        <v>13.54019205</v>
      </c>
      <c r="Y65" s="11">
        <v>11.541404999999999</v>
      </c>
    </row>
    <row r="66" spans="1:25" x14ac:dyDescent="0.25">
      <c r="A66" s="1" t="s">
        <v>211</v>
      </c>
      <c r="B66" s="2">
        <v>645</v>
      </c>
      <c r="C66" s="2">
        <v>2845847.8029999998</v>
      </c>
      <c r="D66" s="2">
        <v>1946302</v>
      </c>
      <c r="E66" s="2">
        <v>5177832</v>
      </c>
      <c r="F66" s="2">
        <v>2557055</v>
      </c>
      <c r="G66" s="2">
        <v>1209628.3500000001</v>
      </c>
      <c r="H66" s="2">
        <v>132.5151864</v>
      </c>
      <c r="I66" s="2">
        <v>1757.16958953481</v>
      </c>
      <c r="J66" s="2">
        <v>16.63963656</v>
      </c>
      <c r="K66" s="2">
        <v>59.708150119999999</v>
      </c>
      <c r="L66" s="3">
        <f t="shared" si="0"/>
        <v>1652130.6556970002</v>
      </c>
      <c r="M66" s="3">
        <f t="shared" si="1"/>
        <v>1347101.0374097601</v>
      </c>
      <c r="N66" s="2">
        <v>21420.517230000001</v>
      </c>
      <c r="O66" s="2">
        <v>14014.8644</v>
      </c>
      <c r="P66" s="2">
        <v>899.14322270000002</v>
      </c>
      <c r="Q66" s="2">
        <v>831.9818282</v>
      </c>
      <c r="R66" s="2">
        <v>99807.273700000005</v>
      </c>
      <c r="S66" s="2">
        <v>276808.78080000001</v>
      </c>
      <c r="T66" s="2">
        <v>0</v>
      </c>
      <c r="U66" s="2">
        <v>385325.7697</v>
      </c>
      <c r="V66" s="11">
        <v>6.8395887000000002E-2</v>
      </c>
      <c r="W66" s="11">
        <v>9.5698638240000005</v>
      </c>
      <c r="X66" s="11">
        <v>12.719010170000001</v>
      </c>
      <c r="Y66" s="11">
        <v>10.55953283</v>
      </c>
    </row>
    <row r="67" spans="1:25" x14ac:dyDescent="0.25">
      <c r="A67" s="1" t="s">
        <v>257</v>
      </c>
      <c r="B67" s="2">
        <v>766</v>
      </c>
      <c r="C67" s="2">
        <v>1695276.328</v>
      </c>
      <c r="D67" s="2">
        <v>1127707</v>
      </c>
      <c r="E67" s="2">
        <v>1846533.9</v>
      </c>
      <c r="F67" s="2">
        <v>1530320</v>
      </c>
      <c r="G67" s="2">
        <v>1059512.8130000001</v>
      </c>
      <c r="H67" s="2">
        <v>108.8644607</v>
      </c>
      <c r="I67" s="2">
        <v>835.37310437252995</v>
      </c>
      <c r="J67" s="2">
        <v>13.70496322</v>
      </c>
      <c r="K67" s="2">
        <v>49.788988760000002</v>
      </c>
      <c r="L67" s="3">
        <f t="shared" ref="L67:L130" si="3">G67+(H67*3200)+(J67*72)+(K67*289)</f>
        <v>1423254.8623434799</v>
      </c>
      <c r="M67" s="3">
        <f t="shared" ref="M67:M130" si="4">G67+(H67*900)+(J67*25)+(K67*298)</f>
        <v>1172670.5703609802</v>
      </c>
      <c r="N67" s="2">
        <v>14481.97709</v>
      </c>
      <c r="O67" s="2">
        <v>6843.3122560000002</v>
      </c>
      <c r="P67" s="2">
        <v>780.06198270000004</v>
      </c>
      <c r="Q67" s="2">
        <v>685.24816120000003</v>
      </c>
      <c r="R67" s="2">
        <v>184294.15719999999</v>
      </c>
      <c r="S67" s="2">
        <v>126840.4039</v>
      </c>
      <c r="T67" s="2">
        <v>0</v>
      </c>
      <c r="U67" s="2">
        <v>334146.5074</v>
      </c>
      <c r="V67" s="11">
        <v>2.3516782E-2</v>
      </c>
      <c r="W67" s="11">
        <v>8.4887908260000007</v>
      </c>
      <c r="X67" s="11">
        <v>11.63177935</v>
      </c>
      <c r="Y67" s="11">
        <v>9.4647196630000003</v>
      </c>
    </row>
    <row r="68" spans="1:25" x14ac:dyDescent="0.25">
      <c r="A68" s="1" t="s">
        <v>86</v>
      </c>
      <c r="B68" s="2">
        <v>184</v>
      </c>
      <c r="C68" s="2">
        <v>1653866.0460000001</v>
      </c>
      <c r="D68" s="2">
        <v>1206990</v>
      </c>
      <c r="E68" s="2">
        <v>2716899.4</v>
      </c>
      <c r="F68" s="2">
        <v>720963</v>
      </c>
      <c r="G68" s="2">
        <v>991316.16559999995</v>
      </c>
      <c r="H68" s="2">
        <v>79.764122560000004</v>
      </c>
      <c r="I68" s="2">
        <v>1613.50029681306</v>
      </c>
      <c r="J68" s="2">
        <v>16.612489100000001</v>
      </c>
      <c r="K68" s="2">
        <v>48.619259110000002</v>
      </c>
      <c r="L68" s="3">
        <f t="shared" si="3"/>
        <v>1261808.42288999</v>
      </c>
      <c r="M68" s="3">
        <f t="shared" si="4"/>
        <v>1078007.7273462799</v>
      </c>
      <c r="N68" s="2">
        <v>22015.89055</v>
      </c>
      <c r="O68" s="2">
        <v>11537.77606</v>
      </c>
      <c r="P68" s="2">
        <v>831.78315469999995</v>
      </c>
      <c r="Q68" s="2">
        <v>830.62445520000006</v>
      </c>
      <c r="R68" s="2">
        <v>81412.365919999997</v>
      </c>
      <c r="S68" s="2">
        <v>229766.5405</v>
      </c>
      <c r="T68" s="2">
        <v>0</v>
      </c>
      <c r="U68" s="2">
        <v>315813.57579999999</v>
      </c>
      <c r="V68" s="11">
        <v>5.9865486000000002E-2</v>
      </c>
      <c r="W68" s="11">
        <v>14.02898493</v>
      </c>
      <c r="X68" s="11">
        <v>17.5391832</v>
      </c>
      <c r="Y68" s="11">
        <v>15.16759188</v>
      </c>
    </row>
    <row r="69" spans="1:25" x14ac:dyDescent="0.25">
      <c r="A69" s="1" t="s">
        <v>95</v>
      </c>
      <c r="B69" s="2">
        <v>428</v>
      </c>
      <c r="C69" s="2">
        <v>1481825.9080000001</v>
      </c>
      <c r="D69" s="2">
        <v>1046902</v>
      </c>
      <c r="E69" s="2">
        <v>1594971.2</v>
      </c>
      <c r="F69" s="2">
        <v>1059179</v>
      </c>
      <c r="G69" s="2">
        <v>988915.23</v>
      </c>
      <c r="H69" s="2">
        <v>99.14694446</v>
      </c>
      <c r="I69" s="2">
        <v>1005.97213909108</v>
      </c>
      <c r="J69" s="2">
        <v>13.67117678</v>
      </c>
      <c r="K69" s="2">
        <v>46.789545850000003</v>
      </c>
      <c r="L69" s="3">
        <f t="shared" si="3"/>
        <v>1320691.95575081</v>
      </c>
      <c r="M69" s="3">
        <f t="shared" si="4"/>
        <v>1092432.5440968</v>
      </c>
      <c r="N69" s="2">
        <v>16205.94147</v>
      </c>
      <c r="O69" s="2">
        <v>7297.7107400000004</v>
      </c>
      <c r="P69" s="2">
        <v>750.54435709999996</v>
      </c>
      <c r="Q69" s="2">
        <v>683.5588391</v>
      </c>
      <c r="R69" s="2">
        <v>169176.29980000001</v>
      </c>
      <c r="S69" s="2">
        <v>138484.25229999999</v>
      </c>
      <c r="T69" s="2">
        <v>0</v>
      </c>
      <c r="U69" s="2">
        <v>312445.24219999998</v>
      </c>
      <c r="V69" s="11">
        <v>4.6478953000000003E-2</v>
      </c>
      <c r="W69" s="11">
        <v>6.5148516250000004</v>
      </c>
      <c r="X69" s="11">
        <v>8.3972671289999994</v>
      </c>
      <c r="Y69" s="11">
        <v>7.1159728280000003</v>
      </c>
    </row>
    <row r="70" spans="1:25" x14ac:dyDescent="0.25">
      <c r="A70" s="1" t="s">
        <v>45</v>
      </c>
      <c r="B70" s="2">
        <v>902</v>
      </c>
      <c r="C70" s="2">
        <v>678588.21799999999</v>
      </c>
      <c r="D70" s="2">
        <v>488661</v>
      </c>
      <c r="E70" s="2">
        <v>5351197.46</v>
      </c>
      <c r="F70" s="2">
        <v>3220699</v>
      </c>
      <c r="G70" s="2">
        <v>979471.60789999994</v>
      </c>
      <c r="H70" s="2">
        <v>102.8542222</v>
      </c>
      <c r="I70" s="2">
        <v>798.62497069551102</v>
      </c>
      <c r="J70" s="2">
        <v>14.373629169999999</v>
      </c>
      <c r="K70" s="2">
        <v>45.732007770000003</v>
      </c>
      <c r="L70" s="3">
        <f t="shared" si="3"/>
        <v>1322856.57048577</v>
      </c>
      <c r="M70" s="3">
        <f t="shared" si="4"/>
        <v>1086027.8869247099</v>
      </c>
      <c r="N70" s="2">
        <v>16710.82951</v>
      </c>
      <c r="O70" s="2">
        <v>5393.7474469999997</v>
      </c>
      <c r="P70" s="2">
        <v>796.70815019999998</v>
      </c>
      <c r="Q70" s="2">
        <v>718.68145849999996</v>
      </c>
      <c r="R70" s="2">
        <v>166438.92329999999</v>
      </c>
      <c r="S70" s="2">
        <v>92826.166240000006</v>
      </c>
      <c r="T70" s="2">
        <v>0</v>
      </c>
      <c r="U70" s="2">
        <v>308326.60960000003</v>
      </c>
      <c r="V70" s="11">
        <v>1.8805292000000001E-2</v>
      </c>
      <c r="W70" s="11">
        <v>9.5394165470000001</v>
      </c>
      <c r="X70" s="11">
        <v>11.926833650000001</v>
      </c>
      <c r="Y70" s="11">
        <v>10.314713899999999</v>
      </c>
    </row>
    <row r="71" spans="1:25" x14ac:dyDescent="0.25">
      <c r="A71" s="1" t="s">
        <v>244</v>
      </c>
      <c r="B71" s="2">
        <v>325</v>
      </c>
      <c r="C71" s="2">
        <v>2082032.0090000001</v>
      </c>
      <c r="D71" s="2">
        <v>1420309</v>
      </c>
      <c r="E71" s="2">
        <v>3175331</v>
      </c>
      <c r="F71" s="2">
        <v>1057613</v>
      </c>
      <c r="G71" s="2">
        <v>947179.57929999998</v>
      </c>
      <c r="H71" s="2">
        <v>90.240562769999997</v>
      </c>
      <c r="I71" s="2">
        <v>1647.88606623029</v>
      </c>
      <c r="J71" s="2">
        <v>16.521933709999999</v>
      </c>
      <c r="K71" s="2">
        <v>47.41374004</v>
      </c>
      <c r="L71" s="3">
        <f t="shared" si="3"/>
        <v>1250841.5302626798</v>
      </c>
      <c r="M71" s="3">
        <f t="shared" si="4"/>
        <v>1042938.4286676699</v>
      </c>
      <c r="N71" s="2">
        <v>21155.330580000002</v>
      </c>
      <c r="O71" s="2">
        <v>11825.682989999999</v>
      </c>
      <c r="P71" s="2">
        <v>809.45778140000004</v>
      </c>
      <c r="Q71" s="2">
        <v>826.0966856</v>
      </c>
      <c r="R71" s="2">
        <v>59635.695959999997</v>
      </c>
      <c r="S71" s="2">
        <v>236469.2145</v>
      </c>
      <c r="T71" s="2">
        <v>0</v>
      </c>
      <c r="U71" s="2">
        <v>302248.27389999997</v>
      </c>
      <c r="V71" s="11">
        <v>7.8452996999999997E-2</v>
      </c>
      <c r="W71" s="11">
        <v>8.6463142150000003</v>
      </c>
      <c r="X71" s="11">
        <v>11.13754436</v>
      </c>
      <c r="Y71" s="11">
        <v>9.4435868949999993</v>
      </c>
    </row>
    <row r="72" spans="1:25" x14ac:dyDescent="0.25">
      <c r="A72" s="1" t="s">
        <v>230</v>
      </c>
      <c r="B72" s="2">
        <v>566</v>
      </c>
      <c r="C72" s="2">
        <v>1342326.4809999999</v>
      </c>
      <c r="D72" s="2">
        <v>828113</v>
      </c>
      <c r="E72" s="2">
        <v>2573952.7000000002</v>
      </c>
      <c r="F72" s="2">
        <v>1289434</v>
      </c>
      <c r="G72" s="2">
        <v>898092.29890000005</v>
      </c>
      <c r="H72" s="2">
        <v>67.022065789999999</v>
      </c>
      <c r="I72" s="2">
        <v>1418.4335697761401</v>
      </c>
      <c r="J72" s="2">
        <v>14.756251560000001</v>
      </c>
      <c r="K72" s="2">
        <v>43.960774880000002</v>
      </c>
      <c r="L72" s="3">
        <f t="shared" si="3"/>
        <v>1126330.02348064</v>
      </c>
      <c r="M72" s="3">
        <f t="shared" si="4"/>
        <v>971881.37531423999</v>
      </c>
      <c r="N72" s="2">
        <v>18080.455590000001</v>
      </c>
      <c r="O72" s="2">
        <v>10058.709080000001</v>
      </c>
      <c r="P72" s="2">
        <v>729.99473739999996</v>
      </c>
      <c r="Q72" s="2">
        <v>737.81257800000003</v>
      </c>
      <c r="R72" s="2">
        <v>33146.87932</v>
      </c>
      <c r="S72" s="2">
        <v>191319.51930000001</v>
      </c>
      <c r="T72" s="2">
        <v>0</v>
      </c>
      <c r="U72" s="2">
        <v>285870.8199</v>
      </c>
      <c r="V72" s="11">
        <v>7.8246998999999998E-2</v>
      </c>
      <c r="W72" s="11">
        <v>8.0199773309999998</v>
      </c>
      <c r="X72" s="11">
        <v>9.778907792</v>
      </c>
      <c r="Y72" s="11">
        <v>8.6028018769999992</v>
      </c>
    </row>
    <row r="73" spans="1:25" x14ac:dyDescent="0.25">
      <c r="A73" s="1" t="s">
        <v>172</v>
      </c>
      <c r="B73" s="2">
        <v>426</v>
      </c>
      <c r="C73" s="2">
        <v>3236990.4929999998</v>
      </c>
      <c r="D73" s="2">
        <v>1829708</v>
      </c>
      <c r="E73" s="2">
        <v>2274764.7999999998</v>
      </c>
      <c r="F73" s="2">
        <v>1263648</v>
      </c>
      <c r="G73" s="2">
        <v>870653.14619999996</v>
      </c>
      <c r="H73" s="2">
        <v>90.577476480000001</v>
      </c>
      <c r="I73" s="2">
        <v>1370.7197058555701</v>
      </c>
      <c r="J73" s="2">
        <v>11.254849979999999</v>
      </c>
      <c r="K73" s="2">
        <v>43.726142439999997</v>
      </c>
      <c r="L73" s="3">
        <f t="shared" si="3"/>
        <v>1173948.27529972</v>
      </c>
      <c r="M73" s="3">
        <f t="shared" si="4"/>
        <v>965484.63672861992</v>
      </c>
      <c r="N73" s="2">
        <v>15005.092000000001</v>
      </c>
      <c r="O73" s="2">
        <v>11562.57922</v>
      </c>
      <c r="P73" s="2">
        <v>607.67868720000001</v>
      </c>
      <c r="Q73" s="2">
        <v>562.74249910000003</v>
      </c>
      <c r="R73" s="2">
        <v>37347.812639999996</v>
      </c>
      <c r="S73" s="2">
        <v>231648.74069999999</v>
      </c>
      <c r="T73" s="2">
        <v>0</v>
      </c>
      <c r="U73" s="2">
        <v>278257.90299999999</v>
      </c>
      <c r="V73" s="11">
        <v>5.7884528999999997E-2</v>
      </c>
      <c r="W73" s="11">
        <v>7.1209158700000001</v>
      </c>
      <c r="X73" s="11">
        <v>9.2960376179999997</v>
      </c>
      <c r="Y73" s="11">
        <v>7.8118123280000002</v>
      </c>
    </row>
    <row r="74" spans="1:25" x14ac:dyDescent="0.25">
      <c r="A74" s="1" t="s">
        <v>50</v>
      </c>
      <c r="B74" s="2">
        <v>377</v>
      </c>
      <c r="C74" s="2">
        <v>647959.97519999999</v>
      </c>
      <c r="D74" s="2">
        <v>736028</v>
      </c>
      <c r="E74" s="2">
        <v>1913833.9450000001</v>
      </c>
      <c r="F74" s="2">
        <v>1863201</v>
      </c>
      <c r="G74" s="2">
        <v>840753.38619999995</v>
      </c>
      <c r="H74" s="2">
        <v>98.307677249999998</v>
      </c>
      <c r="I74" s="2">
        <v>871.55438277427004</v>
      </c>
      <c r="J74" s="2">
        <v>9.6334770330000001</v>
      </c>
      <c r="K74" s="2">
        <v>40.736558270000003</v>
      </c>
      <c r="L74" s="3">
        <f t="shared" si="3"/>
        <v>1167804.429086406</v>
      </c>
      <c r="M74" s="3">
        <f t="shared" si="4"/>
        <v>941610.62701528496</v>
      </c>
      <c r="N74" s="2">
        <v>12297.2781</v>
      </c>
      <c r="O74" s="2">
        <v>7673.4270630000001</v>
      </c>
      <c r="P74" s="2">
        <v>566.78123559999995</v>
      </c>
      <c r="Q74" s="2">
        <v>481.6738517</v>
      </c>
      <c r="R74" s="2">
        <v>113807.0327</v>
      </c>
      <c r="S74" s="2">
        <v>149325.21309999999</v>
      </c>
      <c r="T74" s="2">
        <v>0</v>
      </c>
      <c r="U74" s="2">
        <v>266542.90419999999</v>
      </c>
      <c r="V74" s="11">
        <v>9.8307529999999994E-3</v>
      </c>
      <c r="W74" s="11">
        <v>19.63821806</v>
      </c>
      <c r="X74" s="11">
        <v>27.271477059999999</v>
      </c>
      <c r="Y74" s="11">
        <v>21.99625245</v>
      </c>
    </row>
    <row r="75" spans="1:25" x14ac:dyDescent="0.25">
      <c r="A75" s="1" t="s">
        <v>81</v>
      </c>
      <c r="B75" s="2">
        <v>405</v>
      </c>
      <c r="C75" s="2">
        <v>2803725.6850000001</v>
      </c>
      <c r="D75" s="2">
        <v>1702509</v>
      </c>
      <c r="E75" s="2">
        <v>4412547.4000000004</v>
      </c>
      <c r="F75" s="2">
        <v>1860081</v>
      </c>
      <c r="G75" s="2">
        <v>817154.12829999998</v>
      </c>
      <c r="H75" s="2">
        <v>85.572719489999997</v>
      </c>
      <c r="I75" s="2">
        <v>1111.9912955919399</v>
      </c>
      <c r="J75" s="2">
        <v>12.41865535</v>
      </c>
      <c r="K75" s="2">
        <v>39.734418249999997</v>
      </c>
      <c r="L75" s="3">
        <f t="shared" si="3"/>
        <v>1103364.22072745</v>
      </c>
      <c r="M75" s="3">
        <f t="shared" si="4"/>
        <v>906320.89886324992</v>
      </c>
      <c r="N75" s="2">
        <v>15302.04808</v>
      </c>
      <c r="O75" s="2">
        <v>8209.0659259999993</v>
      </c>
      <c r="P75" s="2">
        <v>654.23073729999999</v>
      </c>
      <c r="Q75" s="2">
        <v>620.93276739999999</v>
      </c>
      <c r="R75" s="2">
        <v>92966.933520000006</v>
      </c>
      <c r="S75" s="2">
        <v>160887.1366</v>
      </c>
      <c r="T75" s="2">
        <v>0</v>
      </c>
      <c r="U75" s="2">
        <v>259524.7248</v>
      </c>
      <c r="V75" s="11">
        <v>5.6263253999999999E-2</v>
      </c>
      <c r="W75" s="11">
        <v>8.7786186879999999</v>
      </c>
      <c r="X75" s="11">
        <v>11.537327469999999</v>
      </c>
      <c r="Y75" s="11">
        <v>9.6491024109999994</v>
      </c>
    </row>
    <row r="76" spans="1:25" x14ac:dyDescent="0.25">
      <c r="A76" s="1" t="s">
        <v>54</v>
      </c>
      <c r="B76" s="2">
        <v>249</v>
      </c>
      <c r="C76" s="2">
        <v>1438985.933</v>
      </c>
      <c r="D76" s="2">
        <v>969248</v>
      </c>
      <c r="E76" s="2">
        <v>4108169.7</v>
      </c>
      <c r="F76" s="2">
        <v>960539</v>
      </c>
      <c r="G76" s="2">
        <v>785552.9632</v>
      </c>
      <c r="H76" s="2">
        <v>63.92645958</v>
      </c>
      <c r="I76" s="2">
        <v>1070.06874958509</v>
      </c>
      <c r="J76" s="2">
        <v>12.93846798</v>
      </c>
      <c r="K76" s="2">
        <v>37.819267979999999</v>
      </c>
      <c r="L76" s="3">
        <f t="shared" si="3"/>
        <v>1001978.97199678</v>
      </c>
      <c r="M76" s="3">
        <f t="shared" si="4"/>
        <v>854680.38037954003</v>
      </c>
      <c r="N76" s="2">
        <v>14770.76316</v>
      </c>
      <c r="O76" s="2">
        <v>7513.2833710000004</v>
      </c>
      <c r="P76" s="2">
        <v>654.97183159999997</v>
      </c>
      <c r="Q76" s="2">
        <v>646.92339919999995</v>
      </c>
      <c r="R76" s="2">
        <v>99391.997270000007</v>
      </c>
      <c r="S76" s="2">
        <v>146795.59599999999</v>
      </c>
      <c r="T76" s="2">
        <v>0</v>
      </c>
      <c r="U76" s="2">
        <v>249253.59349999999</v>
      </c>
      <c r="V76" s="11">
        <v>5.5306934000000002E-2</v>
      </c>
      <c r="W76" s="11">
        <v>11.72005691</v>
      </c>
      <c r="X76" s="11">
        <v>14.60917688</v>
      </c>
      <c r="Y76" s="11">
        <v>12.656119029999999</v>
      </c>
    </row>
    <row r="77" spans="1:25" x14ac:dyDescent="0.25">
      <c r="A77" s="1" t="s">
        <v>197</v>
      </c>
      <c r="B77" s="2">
        <v>998</v>
      </c>
      <c r="C77" s="2">
        <v>144604.8774</v>
      </c>
      <c r="D77" s="2">
        <v>173126</v>
      </c>
      <c r="E77" s="2">
        <v>4068920.6</v>
      </c>
      <c r="F77" s="2">
        <v>1877780</v>
      </c>
      <c r="G77" s="2">
        <v>781088.91590000002</v>
      </c>
      <c r="H77" s="2">
        <v>79.006520960000003</v>
      </c>
      <c r="I77" s="2">
        <v>490.57654917430199</v>
      </c>
      <c r="J77" s="2">
        <v>11.753021990000001</v>
      </c>
      <c r="K77" s="2">
        <v>35.585230950000003</v>
      </c>
      <c r="L77" s="3">
        <f t="shared" si="3"/>
        <v>1045040.1322998301</v>
      </c>
      <c r="M77" s="3">
        <f t="shared" si="4"/>
        <v>863093.00913685001</v>
      </c>
      <c r="N77" s="2">
        <v>11715.81302</v>
      </c>
      <c r="O77" s="2">
        <v>2808.8913309999998</v>
      </c>
      <c r="P77" s="2">
        <v>657.43616680000002</v>
      </c>
      <c r="Q77" s="2">
        <v>587.65109970000003</v>
      </c>
      <c r="R77" s="2">
        <v>167076.07449999999</v>
      </c>
      <c r="S77" s="2">
        <v>43885.343209999999</v>
      </c>
      <c r="T77" s="2">
        <v>0</v>
      </c>
      <c r="U77" s="2">
        <v>244955.07629999999</v>
      </c>
      <c r="V77" s="11">
        <v>5.381289E-3</v>
      </c>
      <c r="W77" s="11">
        <v>40.715070480000001</v>
      </c>
      <c r="X77" s="11">
        <v>54.430654789999998</v>
      </c>
      <c r="Y77" s="11">
        <v>44.997335329999999</v>
      </c>
    </row>
    <row r="78" spans="1:25" x14ac:dyDescent="0.25">
      <c r="A78" s="1" t="s">
        <v>94</v>
      </c>
      <c r="B78" s="2">
        <v>286</v>
      </c>
      <c r="C78" s="2">
        <v>429301.77850000001</v>
      </c>
      <c r="D78" s="2">
        <v>315209</v>
      </c>
      <c r="E78" s="2">
        <v>1605138.6</v>
      </c>
      <c r="F78" s="2">
        <v>677578</v>
      </c>
      <c r="G78" s="2">
        <v>739061.68610000005</v>
      </c>
      <c r="H78" s="2">
        <v>65.55307827</v>
      </c>
      <c r="I78" s="2">
        <v>410.97930757310598</v>
      </c>
      <c r="J78" s="2">
        <v>8.2033299900000003</v>
      </c>
      <c r="K78" s="2">
        <v>33.63945434</v>
      </c>
      <c r="L78" s="3">
        <f t="shared" si="3"/>
        <v>959143.97862754005</v>
      </c>
      <c r="M78" s="3">
        <f t="shared" si="4"/>
        <v>808289.09718607005</v>
      </c>
      <c r="N78" s="2">
        <v>9049.9303650000002</v>
      </c>
      <c r="O78" s="2">
        <v>3101.9392400000002</v>
      </c>
      <c r="P78" s="2">
        <v>491.7466278</v>
      </c>
      <c r="Q78" s="2">
        <v>410.16649949999999</v>
      </c>
      <c r="R78" s="2">
        <v>174165.42009999999</v>
      </c>
      <c r="S78" s="2">
        <v>52651.953600000001</v>
      </c>
      <c r="T78" s="2">
        <v>0</v>
      </c>
      <c r="U78" s="2">
        <v>232051.1488</v>
      </c>
      <c r="V78" s="11">
        <v>7.9847470000000004E-3</v>
      </c>
      <c r="W78" s="11">
        <v>12.825057210000001</v>
      </c>
      <c r="X78" s="11">
        <v>16.931488739999999</v>
      </c>
      <c r="Y78" s="11">
        <v>14.115462239999999</v>
      </c>
    </row>
    <row r="79" spans="1:25" x14ac:dyDescent="0.25">
      <c r="A79" s="1" t="s">
        <v>99</v>
      </c>
      <c r="B79" s="2">
        <v>215</v>
      </c>
      <c r="C79" s="2">
        <v>88907.667459999997</v>
      </c>
      <c r="D79" s="2">
        <v>416546</v>
      </c>
      <c r="E79" s="2">
        <v>1483005.8</v>
      </c>
      <c r="F79" s="2">
        <v>786295</v>
      </c>
      <c r="G79" s="2">
        <v>711081.26340000005</v>
      </c>
      <c r="H79" s="2">
        <v>53.132221719999997</v>
      </c>
      <c r="I79" s="2">
        <v>238.06643337394399</v>
      </c>
      <c r="J79" s="2">
        <v>10.638370780000001</v>
      </c>
      <c r="K79" s="2">
        <v>31.02142568</v>
      </c>
      <c r="L79" s="3">
        <f t="shared" si="3"/>
        <v>890835.52762168006</v>
      </c>
      <c r="M79" s="3">
        <f t="shared" si="4"/>
        <v>768410.60707014007</v>
      </c>
      <c r="N79" s="2">
        <v>4508.3935750000001</v>
      </c>
      <c r="O79" s="2">
        <v>797.13450139999998</v>
      </c>
      <c r="P79" s="2">
        <v>586.28067060000001</v>
      </c>
      <c r="Q79" s="2">
        <v>531.91853909999998</v>
      </c>
      <c r="R79" s="2">
        <v>210337.64550000001</v>
      </c>
      <c r="S79" s="2">
        <v>3906.9022329999998</v>
      </c>
      <c r="T79" s="2">
        <v>0</v>
      </c>
      <c r="U79" s="2">
        <v>221910.90470000001</v>
      </c>
      <c r="V79" s="11">
        <v>2.6272180999999999E-2</v>
      </c>
      <c r="W79" s="11">
        <v>20.7092536</v>
      </c>
      <c r="X79" s="11">
        <v>25.394010940000001</v>
      </c>
      <c r="Y79" s="11">
        <v>22.222944120000001</v>
      </c>
    </row>
    <row r="80" spans="1:25" x14ac:dyDescent="0.25">
      <c r="A80" s="1" t="s">
        <v>246</v>
      </c>
      <c r="B80" s="2">
        <v>954</v>
      </c>
      <c r="C80" s="2">
        <v>286784.18359999999</v>
      </c>
      <c r="D80" s="2">
        <v>334987</v>
      </c>
      <c r="E80" s="2">
        <v>1351162.3</v>
      </c>
      <c r="F80" s="2">
        <v>2084724</v>
      </c>
      <c r="G80" s="2">
        <v>701941.32039999997</v>
      </c>
      <c r="H80" s="2">
        <v>71.491753419999995</v>
      </c>
      <c r="I80" s="2">
        <v>358.478981990308</v>
      </c>
      <c r="J80" s="2">
        <v>9.8466157120000002</v>
      </c>
      <c r="K80" s="2">
        <v>31.78730243</v>
      </c>
      <c r="L80" s="3">
        <f t="shared" si="3"/>
        <v>940610.41807753395</v>
      </c>
      <c r="M80" s="3">
        <f t="shared" si="4"/>
        <v>776002.67999493994</v>
      </c>
      <c r="N80" s="2">
        <v>9968.104061</v>
      </c>
      <c r="O80" s="2">
        <v>1999.915338</v>
      </c>
      <c r="P80" s="2">
        <v>560.40980109999998</v>
      </c>
      <c r="Q80" s="2">
        <v>492.33078560000001</v>
      </c>
      <c r="R80" s="2">
        <v>145085.73620000001</v>
      </c>
      <c r="S80" s="2">
        <v>25839.420010000002</v>
      </c>
      <c r="T80" s="2">
        <v>0</v>
      </c>
      <c r="U80" s="2">
        <v>219809.86809999999</v>
      </c>
      <c r="V80" s="11">
        <v>3.7541839999999998E-3</v>
      </c>
      <c r="W80" s="11">
        <v>15.432770619999999</v>
      </c>
      <c r="X80" s="11">
        <v>21.730060460000001</v>
      </c>
      <c r="Y80" s="11">
        <v>17.362416840000002</v>
      </c>
    </row>
    <row r="81" spans="1:25" x14ac:dyDescent="0.25">
      <c r="A81" s="1" t="s">
        <v>194</v>
      </c>
      <c r="B81" s="2">
        <v>309</v>
      </c>
      <c r="C81" s="2">
        <v>673841.87509999995</v>
      </c>
      <c r="D81" s="2">
        <v>516022</v>
      </c>
      <c r="E81" s="2">
        <v>891405</v>
      </c>
      <c r="F81" s="2">
        <v>617311</v>
      </c>
      <c r="G81" s="2">
        <v>675731.07640000002</v>
      </c>
      <c r="H81" s="2">
        <v>64.879944499999993</v>
      </c>
      <c r="I81" s="2">
        <v>620.55627594397197</v>
      </c>
      <c r="J81" s="2">
        <v>9.2258085889999997</v>
      </c>
      <c r="K81" s="2">
        <v>31.95922187</v>
      </c>
      <c r="L81" s="3">
        <f t="shared" si="3"/>
        <v>893247.37213883793</v>
      </c>
      <c r="M81" s="3">
        <f t="shared" si="4"/>
        <v>743877.51978198509</v>
      </c>
      <c r="N81" s="2">
        <v>9308.69146</v>
      </c>
      <c r="O81" s="2">
        <v>4886.2848379999996</v>
      </c>
      <c r="P81" s="2">
        <v>511.64115020000003</v>
      </c>
      <c r="Q81" s="2">
        <v>461.29042939999999</v>
      </c>
      <c r="R81" s="2">
        <v>115916.5775</v>
      </c>
      <c r="S81" s="2">
        <v>92356.044240000003</v>
      </c>
      <c r="T81" s="2">
        <v>0</v>
      </c>
      <c r="U81" s="2">
        <v>213432.72940000001</v>
      </c>
      <c r="V81" s="11">
        <v>1.4655059E-2</v>
      </c>
      <c r="W81" s="11">
        <v>10.412905289999999</v>
      </c>
      <c r="X81" s="11">
        <v>13.14130645</v>
      </c>
      <c r="Y81" s="11">
        <v>11.295886060000001</v>
      </c>
    </row>
    <row r="82" spans="1:25" x14ac:dyDescent="0.25">
      <c r="A82" s="1" t="s">
        <v>53</v>
      </c>
      <c r="B82" s="2">
        <v>216</v>
      </c>
      <c r="C82" s="2">
        <v>2215669</v>
      </c>
      <c r="D82" s="2">
        <v>1311205</v>
      </c>
      <c r="E82" s="2">
        <v>1494229</v>
      </c>
      <c r="F82" s="2">
        <v>496265</v>
      </c>
      <c r="G82" s="2">
        <v>654327.45169999998</v>
      </c>
      <c r="H82" s="2">
        <v>58.284475329999999</v>
      </c>
      <c r="I82" s="2">
        <v>1090.6321188817899</v>
      </c>
      <c r="J82" s="2">
        <v>11.323412530000001</v>
      </c>
      <c r="K82" s="2">
        <v>32.681617920000001</v>
      </c>
      <c r="L82" s="3">
        <f t="shared" si="3"/>
        <v>851098.04603703995</v>
      </c>
      <c r="M82" s="3">
        <f t="shared" si="4"/>
        <v>716805.6869504099</v>
      </c>
      <c r="N82" s="2">
        <v>14336.337750000001</v>
      </c>
      <c r="O82" s="2">
        <v>7828.1437059999998</v>
      </c>
      <c r="P82" s="2">
        <v>552.78620060000003</v>
      </c>
      <c r="Q82" s="2">
        <v>566.17062659999999</v>
      </c>
      <c r="R82" s="2">
        <v>50012.82213</v>
      </c>
      <c r="S82" s="2">
        <v>155919.1734</v>
      </c>
      <c r="T82" s="2">
        <v>0</v>
      </c>
      <c r="U82" s="2">
        <v>208587.0301</v>
      </c>
      <c r="V82" s="11">
        <v>6.6029105000000005E-2</v>
      </c>
      <c r="W82" s="11">
        <v>5.7583239349999999</v>
      </c>
      <c r="X82" s="11">
        <v>7.1026654730000001</v>
      </c>
      <c r="Y82" s="11">
        <v>6.2014535940000002</v>
      </c>
    </row>
    <row r="83" spans="1:25" x14ac:dyDescent="0.25">
      <c r="A83" s="1" t="s">
        <v>127</v>
      </c>
      <c r="B83" s="2">
        <v>2029</v>
      </c>
      <c r="C83" s="2">
        <v>117313.3008</v>
      </c>
      <c r="D83" s="2">
        <v>160868</v>
      </c>
      <c r="E83" s="2">
        <v>3229952.9</v>
      </c>
      <c r="F83" s="2">
        <v>3036111</v>
      </c>
      <c r="G83" s="2">
        <v>650699.81999999995</v>
      </c>
      <c r="H83" s="2">
        <v>67.35414093</v>
      </c>
      <c r="I83" s="2">
        <v>284.30062161902799</v>
      </c>
      <c r="J83" s="2">
        <v>10.04193062</v>
      </c>
      <c r="K83" s="2">
        <v>29.472556340000001</v>
      </c>
      <c r="L83" s="3">
        <f t="shared" si="3"/>
        <v>875473.65876289993</v>
      </c>
      <c r="M83" s="3">
        <f t="shared" si="4"/>
        <v>720352.41689181991</v>
      </c>
      <c r="N83" s="2">
        <v>9980.3279230000007</v>
      </c>
      <c r="O83" s="2">
        <v>1284.259495</v>
      </c>
      <c r="P83" s="2">
        <v>560.09698760000003</v>
      </c>
      <c r="Q83" s="2">
        <v>502.0965309</v>
      </c>
      <c r="R83" s="2">
        <v>115047.6091</v>
      </c>
      <c r="S83" s="2">
        <v>14553.858329999999</v>
      </c>
      <c r="T83" s="2">
        <v>0</v>
      </c>
      <c r="U83" s="2">
        <v>203410.87400000001</v>
      </c>
      <c r="V83" s="11">
        <v>2.4862170000000002E-3</v>
      </c>
      <c r="W83" s="11">
        <v>89.485002649999998</v>
      </c>
      <c r="X83" s="11">
        <v>117.49022600000001</v>
      </c>
      <c r="Y83" s="11">
        <v>98.295022189999997</v>
      </c>
    </row>
    <row r="84" spans="1:25" x14ac:dyDescent="0.25">
      <c r="A84" s="1" t="s">
        <v>199</v>
      </c>
      <c r="B84" s="2">
        <v>580</v>
      </c>
      <c r="C84" s="2">
        <v>950983.97439999995</v>
      </c>
      <c r="D84" s="2">
        <v>656853</v>
      </c>
      <c r="E84" s="2">
        <v>1507990.2</v>
      </c>
      <c r="F84" s="2">
        <v>1028615</v>
      </c>
      <c r="G84" s="2">
        <v>636185.49529999995</v>
      </c>
      <c r="H84" s="2">
        <v>54.065675210000002</v>
      </c>
      <c r="I84" s="2">
        <v>957.97690683594897</v>
      </c>
      <c r="J84" s="2">
        <v>10.68544953</v>
      </c>
      <c r="K84" s="2">
        <v>31.16641555</v>
      </c>
      <c r="L84" s="3">
        <f t="shared" si="3"/>
        <v>818972.10243211</v>
      </c>
      <c r="M84" s="3">
        <f t="shared" si="4"/>
        <v>694399.33106114983</v>
      </c>
      <c r="N84" s="2">
        <v>13633.638059999999</v>
      </c>
      <c r="O84" s="2">
        <v>6790.3426579999996</v>
      </c>
      <c r="P84" s="2">
        <v>533.99004669999999</v>
      </c>
      <c r="Q84" s="2">
        <v>534.27247650000004</v>
      </c>
      <c r="R84" s="2">
        <v>59478.148809999999</v>
      </c>
      <c r="S84" s="2">
        <v>134277.77489999999</v>
      </c>
      <c r="T84" s="2">
        <v>0</v>
      </c>
      <c r="U84" s="2">
        <v>202295.9908</v>
      </c>
      <c r="V84" s="11">
        <v>4.8769034000000003E-2</v>
      </c>
      <c r="W84" s="11">
        <v>7.8036554530000002</v>
      </c>
      <c r="X84" s="11">
        <v>9.6473531930000007</v>
      </c>
      <c r="Y84" s="11">
        <v>8.4094281389999992</v>
      </c>
    </row>
    <row r="85" spans="1:25" x14ac:dyDescent="0.25">
      <c r="A85" s="1" t="s">
        <v>40</v>
      </c>
      <c r="B85" s="2">
        <v>154</v>
      </c>
      <c r="C85" s="2">
        <v>596880.30969999998</v>
      </c>
      <c r="D85" s="2">
        <v>651840</v>
      </c>
      <c r="E85" s="2">
        <v>1380046.3</v>
      </c>
      <c r="F85" s="2">
        <v>412240</v>
      </c>
      <c r="G85" s="2">
        <v>583813.13</v>
      </c>
      <c r="H85" s="2">
        <v>42.41739741</v>
      </c>
      <c r="I85" s="2">
        <v>641.92037983118905</v>
      </c>
      <c r="J85" s="2">
        <v>2157.761825</v>
      </c>
      <c r="K85" s="2">
        <v>27.443403709999998</v>
      </c>
      <c r="L85" s="3">
        <f t="shared" si="3"/>
        <v>882838.79678419011</v>
      </c>
      <c r="M85" s="3">
        <f t="shared" si="4"/>
        <v>684110.96759958006</v>
      </c>
      <c r="N85" s="2">
        <v>8860.3419610000001</v>
      </c>
      <c r="O85" s="2">
        <v>4658.6570110000002</v>
      </c>
      <c r="P85" s="2">
        <v>687.21840569999995</v>
      </c>
      <c r="Q85" s="2">
        <v>492.38144940000001</v>
      </c>
      <c r="R85" s="2">
        <v>63423.771580000001</v>
      </c>
      <c r="S85" s="2">
        <v>89032.727419999996</v>
      </c>
      <c r="T85" s="2">
        <v>33492.682580000001</v>
      </c>
      <c r="U85" s="2">
        <v>189483.61780000001</v>
      </c>
      <c r="V85" s="11">
        <v>2.8299807E-2</v>
      </c>
      <c r="W85" s="11">
        <v>14.10084721</v>
      </c>
      <c r="X85" s="11">
        <v>21.395964769999999</v>
      </c>
      <c r="Y85" s="11">
        <v>16.574916089999999</v>
      </c>
    </row>
    <row r="86" spans="1:25" x14ac:dyDescent="0.25">
      <c r="A86" s="1" t="s">
        <v>133</v>
      </c>
      <c r="B86" s="2">
        <v>248</v>
      </c>
      <c r="C86" s="2">
        <v>332519.16850000003</v>
      </c>
      <c r="D86" s="2">
        <v>250890</v>
      </c>
      <c r="E86" s="2">
        <v>2758388.1</v>
      </c>
      <c r="F86" s="2">
        <v>1316331</v>
      </c>
      <c r="G86" s="2">
        <v>579110.34770000004</v>
      </c>
      <c r="H86" s="2">
        <v>54.839069070000001</v>
      </c>
      <c r="I86" s="2">
        <v>427.68384916055402</v>
      </c>
      <c r="J86" s="2">
        <v>8.3717144920000006</v>
      </c>
      <c r="K86" s="2">
        <v>26.472617759999999</v>
      </c>
      <c r="L86" s="3">
        <f t="shared" si="3"/>
        <v>762848.71870006411</v>
      </c>
      <c r="M86" s="3">
        <f t="shared" si="4"/>
        <v>636563.64281777991</v>
      </c>
      <c r="N86" s="2">
        <v>8499.0329029999994</v>
      </c>
      <c r="O86" s="2">
        <v>2654.3022890000002</v>
      </c>
      <c r="P86" s="2">
        <v>475.38687520000002</v>
      </c>
      <c r="Q86" s="2">
        <v>418.58572459999999</v>
      </c>
      <c r="R86" s="2">
        <v>133513.14559999999</v>
      </c>
      <c r="S86" s="2">
        <v>46121.130660000003</v>
      </c>
      <c r="T86" s="2">
        <v>0</v>
      </c>
      <c r="U86" s="2">
        <v>181966.80050000001</v>
      </c>
      <c r="V86" s="11">
        <v>1.2781196E-2</v>
      </c>
      <c r="W86" s="11">
        <v>14.863286130000001</v>
      </c>
      <c r="X86" s="11">
        <v>19.468200929999998</v>
      </c>
      <c r="Y86" s="11">
        <v>16.31474678</v>
      </c>
    </row>
    <row r="87" spans="1:25" x14ac:dyDescent="0.25">
      <c r="A87" s="1" t="s">
        <v>153</v>
      </c>
      <c r="B87" s="2">
        <v>183</v>
      </c>
      <c r="C87" s="2">
        <v>1862748.004</v>
      </c>
      <c r="D87" s="2">
        <v>1014845</v>
      </c>
      <c r="E87" s="2">
        <v>627998.30000000005</v>
      </c>
      <c r="F87" s="2">
        <v>252950</v>
      </c>
      <c r="G87" s="2">
        <v>578997.59580000001</v>
      </c>
      <c r="H87" s="2">
        <v>56.20927416</v>
      </c>
      <c r="I87" s="2">
        <v>791.11035725804902</v>
      </c>
      <c r="J87" s="2">
        <v>8.4634838769999998</v>
      </c>
      <c r="K87" s="2">
        <v>28.46827643</v>
      </c>
      <c r="L87" s="3">
        <f t="shared" si="3"/>
        <v>767703.97583941394</v>
      </c>
      <c r="M87" s="3">
        <f t="shared" si="4"/>
        <v>638281.07601706497</v>
      </c>
      <c r="N87" s="2">
        <v>9841.4572339999995</v>
      </c>
      <c r="O87" s="2">
        <v>6249.8065409999999</v>
      </c>
      <c r="P87" s="2">
        <v>442.04089640000001</v>
      </c>
      <c r="Q87" s="2">
        <v>423.17419389999998</v>
      </c>
      <c r="R87" s="2">
        <v>57310.009720000002</v>
      </c>
      <c r="S87" s="2">
        <v>122975.1801</v>
      </c>
      <c r="T87" s="2">
        <v>0</v>
      </c>
      <c r="U87" s="2">
        <v>184154.83309999999</v>
      </c>
      <c r="V87" s="11">
        <v>6.3630854000000001E-2</v>
      </c>
      <c r="W87" s="11">
        <v>3.850663876</v>
      </c>
      <c r="X87" s="11">
        <v>4.8486798689999997</v>
      </c>
      <c r="Y87" s="11">
        <v>4.1744267160000001</v>
      </c>
    </row>
    <row r="88" spans="1:25" x14ac:dyDescent="0.25">
      <c r="A88" s="1" t="s">
        <v>52</v>
      </c>
      <c r="B88" s="2">
        <v>403</v>
      </c>
      <c r="C88" s="2">
        <v>480974.08960000001</v>
      </c>
      <c r="D88" s="2">
        <v>440432</v>
      </c>
      <c r="E88" s="2">
        <v>1451271.5</v>
      </c>
      <c r="F88" s="2">
        <v>1750946</v>
      </c>
      <c r="G88" s="2">
        <v>578301.88190000004</v>
      </c>
      <c r="H88" s="2">
        <v>58.395706509999997</v>
      </c>
      <c r="I88" s="2">
        <v>534.45526816487904</v>
      </c>
      <c r="J88" s="2">
        <v>9.3233866469999995</v>
      </c>
      <c r="K88" s="2">
        <v>27.093117979999999</v>
      </c>
      <c r="L88" s="3">
        <f t="shared" si="3"/>
        <v>773669.33766680397</v>
      </c>
      <c r="M88" s="3">
        <f t="shared" si="4"/>
        <v>639164.85158321506</v>
      </c>
      <c r="N88" s="2">
        <v>11002.52642</v>
      </c>
      <c r="O88" s="2">
        <v>3282.7849719999999</v>
      </c>
      <c r="P88" s="2">
        <v>495.67146339999999</v>
      </c>
      <c r="Q88" s="2">
        <v>466.16933230000001</v>
      </c>
      <c r="R88" s="2">
        <v>115305.52529999999</v>
      </c>
      <c r="S88" s="2">
        <v>59732.058669999999</v>
      </c>
      <c r="T88" s="2">
        <v>0</v>
      </c>
      <c r="U88" s="2">
        <v>182103.3541</v>
      </c>
      <c r="V88" s="11">
        <v>1.7006522999999999E-2</v>
      </c>
      <c r="W88" s="11">
        <v>9.3097918689999997</v>
      </c>
      <c r="X88" s="11">
        <v>12.014919770000001</v>
      </c>
      <c r="Y88" s="11">
        <v>10.17744927</v>
      </c>
    </row>
    <row r="89" spans="1:25" x14ac:dyDescent="0.25">
      <c r="A89" s="1" t="s">
        <v>174</v>
      </c>
      <c r="B89" s="2">
        <v>329</v>
      </c>
      <c r="C89" s="2">
        <v>184464.8584</v>
      </c>
      <c r="D89" s="2">
        <v>219880</v>
      </c>
      <c r="E89" s="2">
        <v>927909.83389999997</v>
      </c>
      <c r="F89" s="2">
        <v>519998</v>
      </c>
      <c r="G89" s="2">
        <v>577227.92070000002</v>
      </c>
      <c r="H89" s="2">
        <v>61.886317490000003</v>
      </c>
      <c r="I89" s="2">
        <v>497.740664893847</v>
      </c>
      <c r="J89" s="2">
        <v>8.9838585010000003</v>
      </c>
      <c r="K89" s="2">
        <v>27.036413329999998</v>
      </c>
      <c r="L89" s="3">
        <f t="shared" si="3"/>
        <v>783724.497932442</v>
      </c>
      <c r="M89" s="3">
        <f t="shared" si="4"/>
        <v>641207.05407586496</v>
      </c>
      <c r="N89" s="2">
        <v>8945.154579</v>
      </c>
      <c r="O89" s="2">
        <v>3238.7439260000001</v>
      </c>
      <c r="P89" s="2">
        <v>489.7215147</v>
      </c>
      <c r="Q89" s="2">
        <v>449.19292510000002</v>
      </c>
      <c r="R89" s="2">
        <v>115747.1179</v>
      </c>
      <c r="S89" s="2">
        <v>57663.627370000002</v>
      </c>
      <c r="T89" s="2">
        <v>0</v>
      </c>
      <c r="U89" s="2">
        <v>181741.9222</v>
      </c>
      <c r="V89" s="11">
        <v>5.7567859999999998E-3</v>
      </c>
      <c r="W89" s="11">
        <v>21.157841099999999</v>
      </c>
      <c r="X89" s="11">
        <v>27.93106912</v>
      </c>
      <c r="Y89" s="11">
        <v>23.298905359999999</v>
      </c>
    </row>
    <row r="90" spans="1:25" x14ac:dyDescent="0.25">
      <c r="A90" s="1" t="s">
        <v>155</v>
      </c>
      <c r="B90" s="2">
        <v>170</v>
      </c>
      <c r="C90" s="2">
        <v>208076.7996</v>
      </c>
      <c r="D90" s="2">
        <v>339265</v>
      </c>
      <c r="E90" s="2">
        <v>1897678.8</v>
      </c>
      <c r="F90" s="2">
        <v>625890</v>
      </c>
      <c r="G90" s="2">
        <v>572367.21810000006</v>
      </c>
      <c r="H90" s="2">
        <v>47.825358790000003</v>
      </c>
      <c r="I90" s="2">
        <v>384.043907239703</v>
      </c>
      <c r="J90" s="2">
        <v>8.4830587009999991</v>
      </c>
      <c r="K90" s="2">
        <v>25.837556920000001</v>
      </c>
      <c r="L90" s="3">
        <f t="shared" si="3"/>
        <v>733486.20040435193</v>
      </c>
      <c r="M90" s="3">
        <f t="shared" si="4"/>
        <v>623321.70944068499</v>
      </c>
      <c r="N90" s="2">
        <v>5613.1372659999997</v>
      </c>
      <c r="O90" s="2">
        <v>2325.8101150000002</v>
      </c>
      <c r="P90" s="2">
        <v>465.6184374</v>
      </c>
      <c r="Q90" s="2">
        <v>424.15293509999998</v>
      </c>
      <c r="R90" s="2">
        <v>138394.01420000001</v>
      </c>
      <c r="S90" s="2">
        <v>39213.540300000001</v>
      </c>
      <c r="T90" s="2">
        <v>0</v>
      </c>
      <c r="U90" s="2">
        <v>179663.44020000001</v>
      </c>
      <c r="V90" s="11">
        <v>2.0554146999999998E-2</v>
      </c>
      <c r="W90" s="11">
        <v>21.380698760000001</v>
      </c>
      <c r="X90" s="11">
        <v>26.816783959999999</v>
      </c>
      <c r="Y90" s="11">
        <v>23.119068049999999</v>
      </c>
    </row>
    <row r="91" spans="1:25" x14ac:dyDescent="0.25">
      <c r="A91" s="1" t="s">
        <v>143</v>
      </c>
      <c r="B91" s="2">
        <v>281</v>
      </c>
      <c r="C91" s="2">
        <v>735335.6925</v>
      </c>
      <c r="D91" s="2">
        <v>479949</v>
      </c>
      <c r="E91" s="2">
        <v>2558580.327</v>
      </c>
      <c r="F91" s="2">
        <v>735840</v>
      </c>
      <c r="G91" s="2">
        <v>570022.66209999996</v>
      </c>
      <c r="H91" s="2">
        <v>58.137647270000002</v>
      </c>
      <c r="I91" s="2">
        <v>937.06483964846495</v>
      </c>
      <c r="J91" s="2">
        <v>8.5782943320000005</v>
      </c>
      <c r="K91" s="2">
        <v>28.29080746</v>
      </c>
      <c r="L91" s="3">
        <f t="shared" si="3"/>
        <v>764856.81391184393</v>
      </c>
      <c r="M91" s="3">
        <f t="shared" si="4"/>
        <v>630991.66262437997</v>
      </c>
      <c r="N91" s="2">
        <v>11383.050149999999</v>
      </c>
      <c r="O91" s="2">
        <v>7116.836969</v>
      </c>
      <c r="P91" s="2">
        <v>451.49264870000002</v>
      </c>
      <c r="Q91" s="2">
        <v>428.91471660000002</v>
      </c>
      <c r="R91" s="2">
        <v>31028.038369999998</v>
      </c>
      <c r="S91" s="2">
        <v>141335.5588</v>
      </c>
      <c r="T91" s="2">
        <v>0</v>
      </c>
      <c r="U91" s="2">
        <v>181896.61670000001</v>
      </c>
      <c r="V91" s="11">
        <v>3.0512701E-2</v>
      </c>
      <c r="W91" s="11">
        <v>11.3456805</v>
      </c>
      <c r="X91" s="11">
        <v>15.14527037</v>
      </c>
      <c r="Y91" s="11">
        <v>12.540249920000001</v>
      </c>
    </row>
    <row r="92" spans="1:25" x14ac:dyDescent="0.25">
      <c r="A92" s="1" t="s">
        <v>70</v>
      </c>
      <c r="B92" s="2">
        <v>741</v>
      </c>
      <c r="C92" s="2">
        <v>948335.66319999995</v>
      </c>
      <c r="D92" s="2">
        <v>660683</v>
      </c>
      <c r="E92" s="2">
        <v>3054930.1</v>
      </c>
      <c r="F92" s="2">
        <v>1430079</v>
      </c>
      <c r="G92" s="2">
        <v>541520.05989999999</v>
      </c>
      <c r="H92" s="2">
        <v>65.001432059999999</v>
      </c>
      <c r="I92" s="2">
        <v>821.158124308879</v>
      </c>
      <c r="J92" s="2">
        <v>7.2649910609999999</v>
      </c>
      <c r="K92" s="2">
        <v>26.7445743</v>
      </c>
      <c r="L92" s="3">
        <f t="shared" si="3"/>
        <v>757776.9038210921</v>
      </c>
      <c r="M92" s="3">
        <f t="shared" si="4"/>
        <v>608172.85667192494</v>
      </c>
      <c r="N92" s="2">
        <v>9763.9795379999996</v>
      </c>
      <c r="O92" s="2">
        <v>6457.4769580000002</v>
      </c>
      <c r="P92" s="2">
        <v>405.97277329999997</v>
      </c>
      <c r="Q92" s="2">
        <v>363.24955299999999</v>
      </c>
      <c r="R92" s="2">
        <v>29292.493920000001</v>
      </c>
      <c r="S92" s="2">
        <v>125325.05869999999</v>
      </c>
      <c r="T92" s="2">
        <v>0</v>
      </c>
      <c r="U92" s="2">
        <v>172614.3469</v>
      </c>
      <c r="V92" s="11">
        <v>1.5673499E-2</v>
      </c>
      <c r="W92" s="11">
        <v>17.3902435</v>
      </c>
      <c r="X92" s="11">
        <v>24.098093380000002</v>
      </c>
      <c r="Y92" s="11">
        <v>19.46636462</v>
      </c>
    </row>
    <row r="93" spans="1:25" x14ac:dyDescent="0.25">
      <c r="A93" s="1" t="s">
        <v>235</v>
      </c>
      <c r="B93" s="2">
        <v>196</v>
      </c>
      <c r="C93" s="2">
        <v>1163045.0379999999</v>
      </c>
      <c r="D93" s="2">
        <v>825597</v>
      </c>
      <c r="E93" s="2">
        <v>2213240.9</v>
      </c>
      <c r="F93" s="2">
        <v>1244843</v>
      </c>
      <c r="G93" s="2">
        <v>541471.31299999997</v>
      </c>
      <c r="H93" s="2">
        <v>65.33539596</v>
      </c>
      <c r="I93" s="2">
        <v>767.45043333030605</v>
      </c>
      <c r="J93" s="2">
        <v>7.0370016130000002</v>
      </c>
      <c r="K93" s="2">
        <v>26.865545399999998</v>
      </c>
      <c r="L93" s="3">
        <f t="shared" si="3"/>
        <v>758815.3868087359</v>
      </c>
      <c r="M93" s="3">
        <f t="shared" si="4"/>
        <v>608455.02693352499</v>
      </c>
      <c r="N93" s="2">
        <v>9351.5066069999993</v>
      </c>
      <c r="O93" s="2">
        <v>6357.1287709999997</v>
      </c>
      <c r="P93" s="2">
        <v>391.6591876</v>
      </c>
      <c r="Q93" s="2">
        <v>351.85008069999998</v>
      </c>
      <c r="R93" s="2">
        <v>44956.326950000002</v>
      </c>
      <c r="S93" s="2">
        <v>126416.5395</v>
      </c>
      <c r="T93" s="2">
        <v>0</v>
      </c>
      <c r="U93" s="2">
        <v>172536.75769999999</v>
      </c>
      <c r="V93" s="11">
        <v>1.5860016000000001E-2</v>
      </c>
      <c r="W93" s="11">
        <v>14.381245590000001</v>
      </c>
      <c r="X93" s="11">
        <v>19.865620700000001</v>
      </c>
      <c r="Y93" s="11">
        <v>16.080218380000002</v>
      </c>
    </row>
    <row r="94" spans="1:25" x14ac:dyDescent="0.25">
      <c r="A94" s="1" t="s">
        <v>180</v>
      </c>
      <c r="B94" s="2">
        <v>742</v>
      </c>
      <c r="C94" s="2">
        <v>148723.98319999999</v>
      </c>
      <c r="D94" s="2">
        <v>198821</v>
      </c>
      <c r="E94" s="2">
        <v>2111195.9</v>
      </c>
      <c r="F94" s="2">
        <v>872999</v>
      </c>
      <c r="G94" s="2">
        <v>473024.08159999998</v>
      </c>
      <c r="H94" s="2">
        <v>52.543940890000002</v>
      </c>
      <c r="I94" s="2">
        <v>363.03164241490902</v>
      </c>
      <c r="J94" s="2">
        <v>7.6667814930000002</v>
      </c>
      <c r="K94" s="2">
        <v>22.0898234</v>
      </c>
      <c r="L94" s="3">
        <f t="shared" si="3"/>
        <v>648100.65967809595</v>
      </c>
      <c r="M94" s="3">
        <f t="shared" si="4"/>
        <v>527088.06531152502</v>
      </c>
      <c r="N94" s="2">
        <v>8020.9314709999999</v>
      </c>
      <c r="O94" s="2">
        <v>2158.8909290000001</v>
      </c>
      <c r="P94" s="2">
        <v>404.9179623</v>
      </c>
      <c r="Q94" s="2">
        <v>383.33907470000003</v>
      </c>
      <c r="R94" s="2">
        <v>92629.62874</v>
      </c>
      <c r="S94" s="2">
        <v>37064.661610000003</v>
      </c>
      <c r="T94" s="2">
        <v>0</v>
      </c>
      <c r="U94" s="2">
        <v>148626.95499999999</v>
      </c>
      <c r="V94" s="11">
        <v>8.0272199999999998E-3</v>
      </c>
      <c r="W94" s="11">
        <v>18.965460889999999</v>
      </c>
      <c r="X94" s="11">
        <v>24.791225699999998</v>
      </c>
      <c r="Y94" s="11">
        <v>20.799319050000001</v>
      </c>
    </row>
    <row r="95" spans="1:25" x14ac:dyDescent="0.25">
      <c r="A95" s="1" t="s">
        <v>144</v>
      </c>
      <c r="B95" s="2">
        <v>305</v>
      </c>
      <c r="C95" s="2">
        <v>825807.54929999996</v>
      </c>
      <c r="D95" s="2">
        <v>564964</v>
      </c>
      <c r="E95" s="2">
        <v>1181003.412</v>
      </c>
      <c r="F95" s="2">
        <v>1214946</v>
      </c>
      <c r="G95" s="2">
        <v>453103.45010000002</v>
      </c>
      <c r="H95" s="2">
        <v>51.350064840000002</v>
      </c>
      <c r="I95" s="2">
        <v>680.64194934240902</v>
      </c>
      <c r="J95" s="2">
        <v>6.26377805</v>
      </c>
      <c r="K95" s="2">
        <v>22.367202509999998</v>
      </c>
      <c r="L95" s="3">
        <f t="shared" si="3"/>
        <v>624338.77113299002</v>
      </c>
      <c r="M95" s="3">
        <f t="shared" si="4"/>
        <v>506140.52925522998</v>
      </c>
      <c r="N95" s="2">
        <v>8295.3313699999999</v>
      </c>
      <c r="O95" s="2">
        <v>5347.1955699999999</v>
      </c>
      <c r="P95" s="2">
        <v>345.26458150000002</v>
      </c>
      <c r="Q95" s="2">
        <v>313.18890249999998</v>
      </c>
      <c r="R95" s="2">
        <v>33198.046309999998</v>
      </c>
      <c r="S95" s="2">
        <v>103427.59910000001</v>
      </c>
      <c r="T95" s="2">
        <v>0</v>
      </c>
      <c r="U95" s="2">
        <v>144395.78049999999</v>
      </c>
      <c r="V95" s="11">
        <v>6.1167749999999996E-3</v>
      </c>
      <c r="W95" s="11">
        <v>20.127814900000001</v>
      </c>
      <c r="X95" s="11">
        <v>27.177741439999998</v>
      </c>
      <c r="Y95" s="11">
        <v>22.3295034</v>
      </c>
    </row>
    <row r="96" spans="1:25" x14ac:dyDescent="0.25">
      <c r="A96" s="1" t="s">
        <v>192</v>
      </c>
      <c r="B96" s="2">
        <v>200</v>
      </c>
      <c r="C96" s="2">
        <v>176767.8652</v>
      </c>
      <c r="D96" s="2">
        <v>156504</v>
      </c>
      <c r="E96" s="2">
        <v>1226897</v>
      </c>
      <c r="F96" s="2">
        <v>575667</v>
      </c>
      <c r="G96" s="2">
        <v>438681.3664</v>
      </c>
      <c r="H96" s="2">
        <v>38.919444900000002</v>
      </c>
      <c r="I96" s="2">
        <v>153.116359527344</v>
      </c>
      <c r="J96" s="2">
        <v>5.6858864760000003</v>
      </c>
      <c r="K96" s="2">
        <v>19.35079017</v>
      </c>
      <c r="L96" s="3">
        <f t="shared" si="3"/>
        <v>569225.35226540198</v>
      </c>
      <c r="M96" s="3">
        <f t="shared" si="4"/>
        <v>479617.54944256</v>
      </c>
      <c r="N96" s="2">
        <v>6365.9058699999996</v>
      </c>
      <c r="O96" s="2">
        <v>629.5518869</v>
      </c>
      <c r="P96" s="2">
        <v>334.50975499999998</v>
      </c>
      <c r="Q96" s="2">
        <v>284.29432379999997</v>
      </c>
      <c r="R96" s="2">
        <v>129110.41009999999</v>
      </c>
      <c r="S96" s="2">
        <v>4933.5372479999996</v>
      </c>
      <c r="T96" s="2">
        <v>0</v>
      </c>
      <c r="U96" s="2">
        <v>136987.73629999999</v>
      </c>
      <c r="V96" s="11">
        <v>3.6711220000000002E-3</v>
      </c>
      <c r="W96" s="11">
        <v>29.797577029999999</v>
      </c>
      <c r="X96" s="11">
        <v>39.108919419999999</v>
      </c>
      <c r="Y96" s="11">
        <v>32.702674909999999</v>
      </c>
    </row>
    <row r="97" spans="1:25" x14ac:dyDescent="0.25">
      <c r="A97" s="1" t="s">
        <v>125</v>
      </c>
      <c r="B97" s="2">
        <v>230</v>
      </c>
      <c r="C97" s="2">
        <v>119644.30499999999</v>
      </c>
      <c r="D97" s="2">
        <v>103771</v>
      </c>
      <c r="E97" s="2">
        <v>587921.20310000004</v>
      </c>
      <c r="F97" s="2">
        <v>370536</v>
      </c>
      <c r="G97" s="2">
        <v>436040.40360000002</v>
      </c>
      <c r="H97" s="2">
        <v>44.229454799999999</v>
      </c>
      <c r="I97" s="2">
        <v>307.92262483001798</v>
      </c>
      <c r="J97" s="2">
        <v>5.7845442809999996</v>
      </c>
      <c r="K97" s="2">
        <v>20.041631290000002</v>
      </c>
      <c r="L97" s="3">
        <f t="shared" si="3"/>
        <v>583783.17759104201</v>
      </c>
      <c r="M97" s="3">
        <f t="shared" si="4"/>
        <v>481963.93265144504</v>
      </c>
      <c r="N97" s="2">
        <v>5774.1600630000003</v>
      </c>
      <c r="O97" s="2">
        <v>2140.8362149999998</v>
      </c>
      <c r="P97" s="2">
        <v>339.47054630000002</v>
      </c>
      <c r="Q97" s="2">
        <v>289.227214</v>
      </c>
      <c r="R97" s="2">
        <v>97382.310580000005</v>
      </c>
      <c r="S97" s="2">
        <v>37872.218289999997</v>
      </c>
      <c r="T97" s="2">
        <v>0</v>
      </c>
      <c r="U97" s="2">
        <v>137099.67240000001</v>
      </c>
      <c r="V97" s="11">
        <v>1.7092800000000001E-3</v>
      </c>
      <c r="W97" s="11">
        <v>39.269015099999997</v>
      </c>
      <c r="X97" s="11">
        <v>56.315562499999999</v>
      </c>
      <c r="Y97" s="11">
        <v>44.494143700000002</v>
      </c>
    </row>
    <row r="98" spans="1:25" x14ac:dyDescent="0.25">
      <c r="A98" s="1" t="s">
        <v>170</v>
      </c>
      <c r="B98" s="2">
        <v>383</v>
      </c>
      <c r="C98" s="2">
        <v>818872.7929</v>
      </c>
      <c r="D98" s="2">
        <v>611887</v>
      </c>
      <c r="E98" s="2">
        <v>2465064.0830000001</v>
      </c>
      <c r="F98" s="2">
        <v>1429379</v>
      </c>
      <c r="G98" s="2">
        <v>424939.25219999999</v>
      </c>
      <c r="H98" s="2">
        <v>48.06894818</v>
      </c>
      <c r="I98" s="2">
        <v>458.20843109480398</v>
      </c>
      <c r="J98" s="2">
        <v>5.3690171720000004</v>
      </c>
      <c r="K98" s="2">
        <v>20.309318480000002</v>
      </c>
      <c r="L98" s="3">
        <f t="shared" si="3"/>
        <v>585015.84865310404</v>
      </c>
      <c r="M98" s="3">
        <f t="shared" si="4"/>
        <v>474387.70789833996</v>
      </c>
      <c r="N98" s="2">
        <v>7089.8714049999999</v>
      </c>
      <c r="O98" s="2">
        <v>3650.853928</v>
      </c>
      <c r="P98" s="2">
        <v>309.35377</v>
      </c>
      <c r="Q98" s="2">
        <v>268.4508586</v>
      </c>
      <c r="R98" s="2">
        <v>58445.935039999997</v>
      </c>
      <c r="S98" s="2">
        <v>69685.587820000001</v>
      </c>
      <c r="T98" s="2">
        <v>0</v>
      </c>
      <c r="U98" s="2">
        <v>134577.05160000001</v>
      </c>
      <c r="V98" s="11">
        <v>1.1219226000000001E-2</v>
      </c>
      <c r="W98" s="11">
        <v>17.203170719999999</v>
      </c>
      <c r="X98" s="11">
        <v>23.652421709999999</v>
      </c>
      <c r="Y98" s="11">
        <v>19.196793209999999</v>
      </c>
    </row>
    <row r="99" spans="1:25" x14ac:dyDescent="0.25">
      <c r="A99" s="1" t="s">
        <v>101</v>
      </c>
      <c r="B99" s="2">
        <v>125</v>
      </c>
      <c r="C99" s="2">
        <v>229592.2568</v>
      </c>
      <c r="D99" s="2">
        <v>257890</v>
      </c>
      <c r="E99" s="2">
        <v>2484260.3840000001</v>
      </c>
      <c r="F99" s="2">
        <v>918038</v>
      </c>
      <c r="G99" s="2">
        <v>423091.37709999998</v>
      </c>
      <c r="H99" s="2">
        <v>42.479259280000001</v>
      </c>
      <c r="I99" s="2">
        <v>317.13926580452198</v>
      </c>
      <c r="J99" s="2">
        <v>328.99046399999997</v>
      </c>
      <c r="K99" s="2">
        <v>19.592186099999999</v>
      </c>
      <c r="L99" s="3">
        <f t="shared" si="3"/>
        <v>588374.46198689996</v>
      </c>
      <c r="M99" s="3">
        <f t="shared" si="4"/>
        <v>475385.94350980001</v>
      </c>
      <c r="N99" s="2">
        <v>6132.6853229999997</v>
      </c>
      <c r="O99" s="2">
        <v>1929.4050689999999</v>
      </c>
      <c r="P99" s="2">
        <v>400.85692399999999</v>
      </c>
      <c r="Q99" s="2">
        <v>350.5937022</v>
      </c>
      <c r="R99" s="2">
        <v>92581.967749999996</v>
      </c>
      <c r="S99" s="2">
        <v>33184.780420000003</v>
      </c>
      <c r="T99" s="2">
        <v>6065.0155500000001</v>
      </c>
      <c r="U99" s="2">
        <v>133808.16709999999</v>
      </c>
      <c r="V99" s="11">
        <v>1.2124328E-2</v>
      </c>
      <c r="W99" s="11">
        <v>15.34373426</v>
      </c>
      <c r="X99" s="11">
        <v>20.650271249999999</v>
      </c>
      <c r="Y99" s="11">
        <v>17.067141060000001</v>
      </c>
    </row>
    <row r="100" spans="1:25" x14ac:dyDescent="0.25">
      <c r="A100" s="1" t="s">
        <v>218</v>
      </c>
      <c r="B100" s="2">
        <v>475</v>
      </c>
      <c r="C100" s="2">
        <v>469136.65360000002</v>
      </c>
      <c r="D100" s="2">
        <v>304120</v>
      </c>
      <c r="E100" s="2">
        <v>1903331.8</v>
      </c>
      <c r="F100" s="2">
        <v>831469</v>
      </c>
      <c r="G100" s="2">
        <v>419763.0675</v>
      </c>
      <c r="H100" s="2">
        <v>39.93348452</v>
      </c>
      <c r="I100" s="2">
        <v>328.50468806450198</v>
      </c>
      <c r="J100" s="2">
        <v>6.7846197659999996</v>
      </c>
      <c r="K100" s="2">
        <v>19.424190880000001</v>
      </c>
      <c r="L100" s="3">
        <f t="shared" si="3"/>
        <v>553652.30175147206</v>
      </c>
      <c r="M100" s="3">
        <f t="shared" si="4"/>
        <v>461661.22794439003</v>
      </c>
      <c r="N100" s="2">
        <v>7139.2344009999997</v>
      </c>
      <c r="O100" s="2">
        <v>1929.8338249999999</v>
      </c>
      <c r="P100" s="2">
        <v>361.87622729999998</v>
      </c>
      <c r="Q100" s="2">
        <v>339.23098829999998</v>
      </c>
      <c r="R100" s="2">
        <v>88460.215190000003</v>
      </c>
      <c r="S100" s="2">
        <v>33645.353320000002</v>
      </c>
      <c r="T100" s="2">
        <v>0</v>
      </c>
      <c r="U100" s="2">
        <v>131900.283</v>
      </c>
      <c r="V100" s="11">
        <v>2.6958293000000001E-2</v>
      </c>
      <c r="W100" s="11">
        <v>2.8260137090000002</v>
      </c>
      <c r="X100" s="11">
        <v>3.4862057790000001</v>
      </c>
      <c r="Y100" s="11">
        <v>3.0434618059999998</v>
      </c>
    </row>
    <row r="101" spans="1:25" x14ac:dyDescent="0.25">
      <c r="A101" s="1" t="s">
        <v>66</v>
      </c>
      <c r="B101" s="2">
        <v>118</v>
      </c>
      <c r="C101" s="2">
        <v>530367.48309999995</v>
      </c>
      <c r="D101" s="2">
        <v>671170</v>
      </c>
      <c r="E101" s="2">
        <v>691500.7</v>
      </c>
      <c r="F101" s="2">
        <v>263356</v>
      </c>
      <c r="G101" s="2">
        <v>415191.72210000001</v>
      </c>
      <c r="H101" s="2">
        <v>16.943820179999999</v>
      </c>
      <c r="I101" s="2">
        <v>85.914698768708902</v>
      </c>
      <c r="J101" s="2">
        <v>4704.2588290000003</v>
      </c>
      <c r="K101" s="2">
        <v>17.301158640000001</v>
      </c>
      <c r="L101" s="3">
        <f t="shared" si="3"/>
        <v>813118.61721096002</v>
      </c>
      <c r="M101" s="3">
        <f t="shared" si="4"/>
        <v>553203.37626171997</v>
      </c>
      <c r="N101" s="2">
        <v>3240.6540209999998</v>
      </c>
      <c r="O101" s="2">
        <v>312.3399296</v>
      </c>
      <c r="P101" s="2">
        <v>839.62568069999998</v>
      </c>
      <c r="Q101" s="2">
        <v>393.59802889999997</v>
      </c>
      <c r="R101" s="2">
        <v>50662.421750000001</v>
      </c>
      <c r="S101" s="2">
        <v>3381.108671</v>
      </c>
      <c r="T101" s="2">
        <v>87455.446500000005</v>
      </c>
      <c r="U101" s="2">
        <v>142043.04620000001</v>
      </c>
      <c r="V101" s="11">
        <v>3.0834251999999999E-2</v>
      </c>
      <c r="W101" s="11">
        <v>7.4780310009999997</v>
      </c>
      <c r="X101" s="11">
        <v>17.919225310000002</v>
      </c>
      <c r="Y101" s="11">
        <v>11.147168389999999</v>
      </c>
    </row>
    <row r="102" spans="1:25" x14ac:dyDescent="0.25">
      <c r="A102" s="1" t="s">
        <v>252</v>
      </c>
      <c r="B102" s="2">
        <v>7691</v>
      </c>
      <c r="C102" s="2"/>
      <c r="D102" s="2"/>
      <c r="E102" s="2"/>
      <c r="F102" s="2">
        <v>1761761</v>
      </c>
      <c r="G102" s="2">
        <v>412442.17969999998</v>
      </c>
      <c r="H102" s="2">
        <v>36.137465040000002</v>
      </c>
      <c r="I102" s="2">
        <v>178.625345614292</v>
      </c>
      <c r="J102" s="2">
        <v>4.2799725720000001</v>
      </c>
      <c r="K102" s="2">
        <v>18.41988417</v>
      </c>
      <c r="L102" s="3">
        <f t="shared" si="3"/>
        <v>533713.57237831387</v>
      </c>
      <c r="M102" s="3">
        <f t="shared" si="4"/>
        <v>450562.02303296002</v>
      </c>
      <c r="N102" s="2">
        <v>3646.8438660000002</v>
      </c>
      <c r="O102" s="2">
        <v>1116.1435610000001</v>
      </c>
      <c r="P102" s="2">
        <v>271.59127840000002</v>
      </c>
      <c r="Q102" s="2">
        <v>213.99862859999999</v>
      </c>
      <c r="R102" s="2"/>
      <c r="S102" s="2"/>
      <c r="T102" s="2"/>
      <c r="U102" s="2">
        <v>129119.0393</v>
      </c>
      <c r="V102" s="2"/>
      <c r="W102" s="11"/>
      <c r="X102" s="11"/>
      <c r="Y102" s="11"/>
    </row>
    <row r="103" spans="1:25" x14ac:dyDescent="0.25">
      <c r="A103" s="1" t="s">
        <v>240</v>
      </c>
      <c r="B103" s="2">
        <v>91</v>
      </c>
      <c r="C103" s="2">
        <v>177866</v>
      </c>
      <c r="D103" s="2">
        <v>247980</v>
      </c>
      <c r="E103" s="2">
        <v>521925.7</v>
      </c>
      <c r="F103" s="2">
        <v>123918</v>
      </c>
      <c r="G103" s="2">
        <v>407521.60479999997</v>
      </c>
      <c r="H103" s="2">
        <v>46.672806029999997</v>
      </c>
      <c r="I103" s="2">
        <v>660.04390943984902</v>
      </c>
      <c r="J103" s="2">
        <v>6.0850058010000003</v>
      </c>
      <c r="K103" s="2">
        <v>20.110166079999999</v>
      </c>
      <c r="L103" s="3">
        <f t="shared" si="3"/>
        <v>563124.54251079191</v>
      </c>
      <c r="M103" s="3">
        <f t="shared" si="4"/>
        <v>455672.08486386499</v>
      </c>
      <c r="N103" s="2">
        <v>7161.9557800000002</v>
      </c>
      <c r="O103" s="2">
        <v>4941.0598149999996</v>
      </c>
      <c r="P103" s="2">
        <v>333.5923497</v>
      </c>
      <c r="Q103" s="2">
        <v>304.25029000000001</v>
      </c>
      <c r="R103" s="2">
        <v>30228.504280000001</v>
      </c>
      <c r="S103" s="2">
        <v>94241.682400000005</v>
      </c>
      <c r="T103" s="2">
        <v>0</v>
      </c>
      <c r="U103" s="2">
        <v>129952.1617</v>
      </c>
      <c r="V103" s="2">
        <v>1.2359063E-2</v>
      </c>
      <c r="W103" s="11">
        <v>23.35547347</v>
      </c>
      <c r="X103" s="11">
        <v>32.482066690000003</v>
      </c>
      <c r="Y103" s="11">
        <v>26.181172459999999</v>
      </c>
    </row>
    <row r="104" spans="1:25" x14ac:dyDescent="0.25">
      <c r="A104" s="1" t="s">
        <v>135</v>
      </c>
      <c r="B104" s="2">
        <v>121</v>
      </c>
      <c r="C104" s="2">
        <v>323858.43160000001</v>
      </c>
      <c r="D104" s="2">
        <v>265776</v>
      </c>
      <c r="E104" s="2">
        <v>706548.3</v>
      </c>
      <c r="F104" s="2">
        <v>285626</v>
      </c>
      <c r="G104" s="2">
        <v>385874.01620000001</v>
      </c>
      <c r="H104" s="2">
        <v>31.594974570000002</v>
      </c>
      <c r="I104" s="2">
        <v>680.71664593381604</v>
      </c>
      <c r="J104" s="2">
        <v>7.1958502160000002</v>
      </c>
      <c r="K104" s="2">
        <v>19.231593870000001</v>
      </c>
      <c r="L104" s="3">
        <f t="shared" si="3"/>
        <v>493053.96666798199</v>
      </c>
      <c r="M104" s="3">
        <f t="shared" si="4"/>
        <v>420220.40454165998</v>
      </c>
      <c r="N104" s="2">
        <v>8655.0786590000007</v>
      </c>
      <c r="O104" s="2">
        <v>4724.1553389999999</v>
      </c>
      <c r="P104" s="2">
        <v>340.14294610000002</v>
      </c>
      <c r="Q104" s="2">
        <v>359.7925108</v>
      </c>
      <c r="R104" s="2">
        <v>22679.425520000001</v>
      </c>
      <c r="S104" s="2">
        <v>94475.258669999996</v>
      </c>
      <c r="T104" s="2">
        <v>0</v>
      </c>
      <c r="U104" s="2">
        <v>123075.64079999999</v>
      </c>
      <c r="V104" s="2">
        <v>3.2384184000000003E-2</v>
      </c>
      <c r="W104" s="11">
        <v>10.049144399999999</v>
      </c>
      <c r="X104" s="11">
        <v>12.701225750000001</v>
      </c>
      <c r="Y104" s="11">
        <v>10.906257439999999</v>
      </c>
    </row>
    <row r="105" spans="1:25" x14ac:dyDescent="0.25">
      <c r="A105" s="1" t="s">
        <v>196</v>
      </c>
      <c r="B105" s="2">
        <v>832</v>
      </c>
      <c r="C105" s="2">
        <v>77619.177670000005</v>
      </c>
      <c r="D105" s="2">
        <v>93415</v>
      </c>
      <c r="E105" s="2">
        <v>1348211.1</v>
      </c>
      <c r="F105" s="2">
        <v>1747746</v>
      </c>
      <c r="G105" s="2">
        <v>383881.79389999999</v>
      </c>
      <c r="H105" s="2">
        <v>37.00895328</v>
      </c>
      <c r="I105" s="2">
        <v>153.50576494297701</v>
      </c>
      <c r="J105" s="2">
        <v>5.1522015750000003</v>
      </c>
      <c r="K105" s="2">
        <v>17.126739529999998</v>
      </c>
      <c r="L105" s="3">
        <f t="shared" si="3"/>
        <v>507631.03063356999</v>
      </c>
      <c r="M105" s="3">
        <f t="shared" si="4"/>
        <v>422422.42527131498</v>
      </c>
      <c r="N105" s="2">
        <v>4053.135722</v>
      </c>
      <c r="O105" s="2">
        <v>708.28788710000003</v>
      </c>
      <c r="P105" s="2">
        <v>302.00952799999999</v>
      </c>
      <c r="Q105" s="2">
        <v>257.61007869999997</v>
      </c>
      <c r="R105" s="2">
        <v>66070.081980000003</v>
      </c>
      <c r="S105" s="2">
        <v>4196.754801</v>
      </c>
      <c r="T105" s="2">
        <v>0</v>
      </c>
      <c r="U105" s="2">
        <v>119972.59880000001</v>
      </c>
      <c r="V105" s="2">
        <v>1.326813E-3</v>
      </c>
      <c r="W105" s="11">
        <v>22.239235919999999</v>
      </c>
      <c r="X105" s="11">
        <v>30.527048109999999</v>
      </c>
      <c r="Y105" s="11">
        <v>24.788633359999999</v>
      </c>
    </row>
    <row r="106" spans="1:25" x14ac:dyDescent="0.25">
      <c r="A106" s="1" t="s">
        <v>77</v>
      </c>
      <c r="B106" s="2">
        <v>283</v>
      </c>
      <c r="C106" s="2">
        <v>76135.539929999999</v>
      </c>
      <c r="D106" s="2">
        <v>72536</v>
      </c>
      <c r="E106" s="2">
        <v>890704.7</v>
      </c>
      <c r="F106" s="2">
        <v>674818</v>
      </c>
      <c r="G106" s="2">
        <v>340712.38219999999</v>
      </c>
      <c r="H106" s="2">
        <v>29.80567272</v>
      </c>
      <c r="I106" s="2">
        <v>136.980009266981</v>
      </c>
      <c r="J106" s="2">
        <v>4.8208430020000002</v>
      </c>
      <c r="K106" s="2">
        <v>15.211401889999999</v>
      </c>
      <c r="L106" s="3">
        <f t="shared" si="3"/>
        <v>440833.73074635398</v>
      </c>
      <c r="M106" s="3">
        <f t="shared" si="4"/>
        <v>372191.00648626999</v>
      </c>
      <c r="N106" s="2">
        <v>4551.3402070000002</v>
      </c>
      <c r="O106" s="2">
        <v>687.93517989999998</v>
      </c>
      <c r="P106" s="2">
        <v>271.93926549999998</v>
      </c>
      <c r="Q106" s="2">
        <v>241.04215009999999</v>
      </c>
      <c r="R106" s="2">
        <v>91183.169219999996</v>
      </c>
      <c r="S106" s="2">
        <v>7922.7573400000001</v>
      </c>
      <c r="T106" s="2">
        <v>0</v>
      </c>
      <c r="U106" s="2">
        <v>106517.54090000001</v>
      </c>
      <c r="V106" s="2">
        <v>1.0482969999999999E-3</v>
      </c>
      <c r="W106" s="11">
        <v>31.986051799999998</v>
      </c>
      <c r="X106" s="11">
        <v>43.696204530000003</v>
      </c>
      <c r="Y106" s="11">
        <v>35.607480199999998</v>
      </c>
    </row>
    <row r="107" spans="1:25" x14ac:dyDescent="0.25">
      <c r="A107" s="1" t="s">
        <v>208</v>
      </c>
      <c r="B107" s="2">
        <v>199</v>
      </c>
      <c r="C107" s="2">
        <v>20338.562160000001</v>
      </c>
      <c r="D107" s="2">
        <v>49103</v>
      </c>
      <c r="E107" s="2">
        <v>318999.59999999998</v>
      </c>
      <c r="F107" s="2">
        <v>127919</v>
      </c>
      <c r="G107" s="2">
        <v>323861.799</v>
      </c>
      <c r="H107" s="2">
        <v>30.526559899999999</v>
      </c>
      <c r="I107" s="2">
        <v>133.44383448327801</v>
      </c>
      <c r="J107" s="2">
        <v>4.7221191249999999</v>
      </c>
      <c r="K107" s="2">
        <v>14.4467432</v>
      </c>
      <c r="L107" s="3">
        <f t="shared" si="3"/>
        <v>426061.89204179996</v>
      </c>
      <c r="M107" s="3">
        <f t="shared" si="4"/>
        <v>355758.885361725</v>
      </c>
      <c r="N107" s="2">
        <v>4007.8881120000001</v>
      </c>
      <c r="O107" s="2">
        <v>574.8337262</v>
      </c>
      <c r="P107" s="2">
        <v>270.27260159999997</v>
      </c>
      <c r="Q107" s="2">
        <v>236.10595620000001</v>
      </c>
      <c r="R107" s="2">
        <v>93235.269010000004</v>
      </c>
      <c r="S107" s="2">
        <v>6051.4927150000003</v>
      </c>
      <c r="T107" s="2">
        <v>0</v>
      </c>
      <c r="U107" s="2">
        <v>101200.4896</v>
      </c>
      <c r="V107" s="2">
        <v>4.3951100000000001E-4</v>
      </c>
      <c r="W107" s="11">
        <v>48.237198550000002</v>
      </c>
      <c r="X107" s="11">
        <v>59.560332359999997</v>
      </c>
      <c r="Y107" s="11">
        <v>51.877234520000002</v>
      </c>
    </row>
    <row r="108" spans="1:25" x14ac:dyDescent="0.25">
      <c r="A108" s="1" t="s">
        <v>102</v>
      </c>
      <c r="B108" s="2">
        <v>66</v>
      </c>
      <c r="C108" s="2">
        <v>206592.23449999999</v>
      </c>
      <c r="D108" s="2">
        <v>164996</v>
      </c>
      <c r="E108" s="2">
        <v>2038872.8</v>
      </c>
      <c r="F108" s="2">
        <v>566133</v>
      </c>
      <c r="G108" s="2">
        <v>319781.16769999999</v>
      </c>
      <c r="H108" s="2">
        <v>26.196429640000002</v>
      </c>
      <c r="I108" s="2">
        <v>184.23712276487899</v>
      </c>
      <c r="J108" s="2">
        <v>4.5943524330000001</v>
      </c>
      <c r="K108" s="2">
        <v>14.30986145</v>
      </c>
      <c r="L108" s="3">
        <f t="shared" si="3"/>
        <v>408076.08588222606</v>
      </c>
      <c r="M108" s="3">
        <f t="shared" si="4"/>
        <v>347737.15189892496</v>
      </c>
      <c r="N108" s="2">
        <v>3437.4757570000002</v>
      </c>
      <c r="O108" s="2">
        <v>1051.342752</v>
      </c>
      <c r="P108" s="2">
        <v>257.9823973</v>
      </c>
      <c r="Q108" s="2">
        <v>229.7176216</v>
      </c>
      <c r="R108" s="2">
        <v>83426.926049999995</v>
      </c>
      <c r="S108" s="2">
        <v>16699.500800000002</v>
      </c>
      <c r="T108" s="2">
        <v>0</v>
      </c>
      <c r="U108" s="2">
        <v>100224.6214</v>
      </c>
      <c r="V108" s="2">
        <v>8.7843910000000008E-3</v>
      </c>
      <c r="W108" s="11">
        <v>27.10501919</v>
      </c>
      <c r="X108" s="11">
        <v>33.955691639999998</v>
      </c>
      <c r="Y108" s="11">
        <v>29.296900780000001</v>
      </c>
    </row>
    <row r="109" spans="1:25" x14ac:dyDescent="0.25">
      <c r="A109" s="1" t="s">
        <v>169</v>
      </c>
      <c r="B109" s="2">
        <v>132</v>
      </c>
      <c r="C109" s="2">
        <v>241890.59409999999</v>
      </c>
      <c r="D109" s="2">
        <v>190900</v>
      </c>
      <c r="E109" s="2">
        <v>2708142.821</v>
      </c>
      <c r="F109" s="2">
        <v>740502</v>
      </c>
      <c r="G109" s="2">
        <v>311237.56920000003</v>
      </c>
      <c r="H109" s="2">
        <v>32.737481840000001</v>
      </c>
      <c r="I109" s="2">
        <v>382.42228209589098</v>
      </c>
      <c r="J109" s="2">
        <v>4.5239736180000003</v>
      </c>
      <c r="K109" s="2">
        <v>14.84944449</v>
      </c>
      <c r="L109" s="3">
        <f t="shared" si="3"/>
        <v>420614.72664610605</v>
      </c>
      <c r="M109" s="3">
        <f t="shared" si="4"/>
        <v>345239.53665447002</v>
      </c>
      <c r="N109" s="2">
        <v>5617.8616179999999</v>
      </c>
      <c r="O109" s="2">
        <v>2782.7617749999999</v>
      </c>
      <c r="P109" s="2">
        <v>249.6224843</v>
      </c>
      <c r="Q109" s="2">
        <v>226.1986809</v>
      </c>
      <c r="R109" s="2">
        <v>42480.853589999999</v>
      </c>
      <c r="S109" s="2">
        <v>54159.852129999999</v>
      </c>
      <c r="T109" s="2">
        <v>0</v>
      </c>
      <c r="U109" s="2">
        <v>98635.299889999995</v>
      </c>
      <c r="V109" s="2">
        <v>6.4230839999999999E-3</v>
      </c>
      <c r="W109" s="11">
        <v>27.508170870000001</v>
      </c>
      <c r="X109" s="11">
        <v>37.81448357</v>
      </c>
      <c r="Y109" s="11">
        <v>30.704585030000001</v>
      </c>
    </row>
    <row r="110" spans="1:25" x14ac:dyDescent="0.25">
      <c r="A110" s="1" t="s">
        <v>149</v>
      </c>
      <c r="B110" s="2">
        <v>267</v>
      </c>
      <c r="C110" s="2">
        <v>126615.5543</v>
      </c>
      <c r="D110" s="2">
        <v>165900</v>
      </c>
      <c r="E110" s="2">
        <v>1264637.7</v>
      </c>
      <c r="F110" s="2">
        <v>1081299</v>
      </c>
      <c r="G110" s="2">
        <v>310045.66310000001</v>
      </c>
      <c r="H110" s="2">
        <v>28.493904650000001</v>
      </c>
      <c r="I110" s="2">
        <v>149.20688031038901</v>
      </c>
      <c r="J110" s="2">
        <v>4.4012428029999997</v>
      </c>
      <c r="K110" s="2">
        <v>13.836947370000001</v>
      </c>
      <c r="L110" s="3">
        <f t="shared" si="3"/>
        <v>405541.92525174597</v>
      </c>
      <c r="M110" s="3">
        <f t="shared" si="4"/>
        <v>339923.61867133499</v>
      </c>
      <c r="N110" s="2">
        <v>3977.9814000000001</v>
      </c>
      <c r="O110" s="2">
        <v>719.90949809999995</v>
      </c>
      <c r="P110" s="2">
        <v>252.39470019999999</v>
      </c>
      <c r="Q110" s="2">
        <v>220.06214009999999</v>
      </c>
      <c r="R110" s="2">
        <v>76314.10673</v>
      </c>
      <c r="S110" s="2">
        <v>9301.9314109999996</v>
      </c>
      <c r="T110" s="2">
        <v>0</v>
      </c>
      <c r="U110" s="2">
        <v>96988.134109999999</v>
      </c>
      <c r="V110" s="2">
        <v>6.0901929999999998E-3</v>
      </c>
      <c r="W110" s="11">
        <v>15.6205587</v>
      </c>
      <c r="X110" s="11">
        <v>19.414516150000001</v>
      </c>
      <c r="Y110" s="11">
        <v>16.839106910000002</v>
      </c>
    </row>
    <row r="111" spans="1:25" x14ac:dyDescent="0.25">
      <c r="A111" s="1" t="s">
        <v>253</v>
      </c>
      <c r="B111" s="2">
        <v>259</v>
      </c>
      <c r="C111" s="2">
        <v>105419.2684</v>
      </c>
      <c r="D111" s="2">
        <v>116861</v>
      </c>
      <c r="E111" s="2">
        <v>822001.2</v>
      </c>
      <c r="F111" s="2">
        <v>894278</v>
      </c>
      <c r="G111" s="2">
        <v>304281.01799999998</v>
      </c>
      <c r="H111" s="2">
        <v>29.487947429999998</v>
      </c>
      <c r="I111" s="2">
        <v>180.55636453221999</v>
      </c>
      <c r="J111" s="2">
        <v>356.45183780000002</v>
      </c>
      <c r="K111" s="2">
        <v>13.81239997</v>
      </c>
      <c r="L111" s="3">
        <f t="shared" si="3"/>
        <v>428298.76568893</v>
      </c>
      <c r="M111" s="3">
        <f t="shared" si="4"/>
        <v>343847.56182305998</v>
      </c>
      <c r="N111" s="2">
        <v>4466.8984600000003</v>
      </c>
      <c r="O111" s="2">
        <v>1185.555128</v>
      </c>
      <c r="P111" s="2">
        <v>278.44326999999998</v>
      </c>
      <c r="Q111" s="2">
        <v>215.6772186</v>
      </c>
      <c r="R111" s="2">
        <v>47114.775249999999</v>
      </c>
      <c r="S111" s="2">
        <v>18980.820199999998</v>
      </c>
      <c r="T111" s="2">
        <v>6589.0757290000001</v>
      </c>
      <c r="U111" s="2">
        <v>96439.033549999993</v>
      </c>
      <c r="V111" s="2">
        <v>2.1112399999999999E-3</v>
      </c>
      <c r="W111" s="11">
        <v>37.077862400000001</v>
      </c>
      <c r="X111" s="11">
        <v>56.325982629999999</v>
      </c>
      <c r="Y111" s="11">
        <v>43.601781969999998</v>
      </c>
    </row>
    <row r="112" spans="1:25" x14ac:dyDescent="0.25">
      <c r="A112" s="1" t="s">
        <v>239</v>
      </c>
      <c r="B112" s="2">
        <v>171</v>
      </c>
      <c r="C112" s="2">
        <v>24249.178169999999</v>
      </c>
      <c r="D112" s="2">
        <v>41417</v>
      </c>
      <c r="E112" s="2">
        <v>476491.52549999999</v>
      </c>
      <c r="F112" s="2">
        <v>335722</v>
      </c>
      <c r="G112" s="2">
        <v>300273.46643999999</v>
      </c>
      <c r="H112" s="2">
        <v>27.345577276</v>
      </c>
      <c r="I112" s="2">
        <f>4.91840847813888+94.234698591632</f>
        <v>99.153107069770883</v>
      </c>
      <c r="J112" s="2">
        <v>4.3038195640000003</v>
      </c>
      <c r="K112" s="2">
        <v>13.265438579</v>
      </c>
      <c r="L112" s="3">
        <f t="shared" si="3"/>
        <v>391922.90048113896</v>
      </c>
      <c r="M112" s="3">
        <f t="shared" si="4"/>
        <v>328945.18217404198</v>
      </c>
      <c r="N112" s="2">
        <v>4073.1174624999999</v>
      </c>
      <c r="O112" s="2">
        <v>345.75166658000001</v>
      </c>
      <c r="P112" s="2">
        <v>245.178536732</v>
      </c>
      <c r="Q112" s="2">
        <v>215.19097815200001</v>
      </c>
      <c r="R112" s="2">
        <v>86969.943220000001</v>
      </c>
      <c r="S112" s="2">
        <v>1424.568853</v>
      </c>
      <c r="T112" s="2">
        <v>0</v>
      </c>
      <c r="U112" s="2">
        <v>93713.847615999999</v>
      </c>
      <c r="V112" s="2">
        <v>1.04565E-3</v>
      </c>
      <c r="W112" s="11">
        <v>58.855114489999998</v>
      </c>
      <c r="X112" s="11">
        <v>74.637675909999999</v>
      </c>
      <c r="Y112" s="11">
        <v>63.854039720000003</v>
      </c>
    </row>
    <row r="113" spans="1:25" x14ac:dyDescent="0.25">
      <c r="A113" s="1" t="s">
        <v>184</v>
      </c>
      <c r="B113" s="2">
        <v>89</v>
      </c>
      <c r="C113" s="2">
        <v>1176840.1129999999</v>
      </c>
      <c r="D113" s="2">
        <v>629496</v>
      </c>
      <c r="E113" s="2">
        <v>936475.2</v>
      </c>
      <c r="F113" s="2">
        <v>249658</v>
      </c>
      <c r="G113" s="2">
        <v>295581.51809999999</v>
      </c>
      <c r="H113" s="2">
        <v>24.860633320000002</v>
      </c>
      <c r="I113" s="2">
        <v>536.72932271449395</v>
      </c>
      <c r="J113" s="2">
        <v>4.9869903950000003</v>
      </c>
      <c r="K113" s="2">
        <v>14.842812159999999</v>
      </c>
      <c r="L113" s="3">
        <f t="shared" si="3"/>
        <v>379784.18074667995</v>
      </c>
      <c r="M113" s="3">
        <f t="shared" si="4"/>
        <v>322503.92087155493</v>
      </c>
      <c r="N113" s="2">
        <v>7098.0313660000002</v>
      </c>
      <c r="O113" s="2">
        <v>3953.4442749999998</v>
      </c>
      <c r="P113" s="2">
        <v>242.35956329999999</v>
      </c>
      <c r="Q113" s="2">
        <v>249.3495198</v>
      </c>
      <c r="R113" s="2">
        <v>14448.24201</v>
      </c>
      <c r="S113" s="2">
        <v>79661.616380000007</v>
      </c>
      <c r="T113" s="2">
        <v>0</v>
      </c>
      <c r="U113" s="2">
        <v>94483.723960000003</v>
      </c>
      <c r="V113" s="2">
        <v>6.4150357000000005E-2</v>
      </c>
      <c r="W113" s="11">
        <v>3.5209622729999999</v>
      </c>
      <c r="X113" s="11">
        <v>4.4126358349999997</v>
      </c>
      <c r="Y113" s="11">
        <v>3.8107804550000002</v>
      </c>
    </row>
    <row r="114" spans="1:25" x14ac:dyDescent="0.25">
      <c r="A114" s="1" t="s">
        <v>115</v>
      </c>
      <c r="B114" s="2">
        <v>275</v>
      </c>
      <c r="C114" s="2">
        <v>35160.921249999999</v>
      </c>
      <c r="D114" s="2">
        <v>56743</v>
      </c>
      <c r="E114" s="2">
        <v>199422.8</v>
      </c>
      <c r="F114" s="2">
        <v>291055</v>
      </c>
      <c r="G114" s="2">
        <v>295455.05780000001</v>
      </c>
      <c r="H114" s="2">
        <v>30.415022019999999</v>
      </c>
      <c r="I114" s="2">
        <v>179.21093153493001</v>
      </c>
      <c r="J114" s="2">
        <v>4.24161755</v>
      </c>
      <c r="K114" s="2">
        <v>13.40972846</v>
      </c>
      <c r="L114" s="3">
        <f t="shared" si="3"/>
        <v>396963.93625253998</v>
      </c>
      <c r="M114" s="3">
        <f t="shared" si="4"/>
        <v>326930.71713782998</v>
      </c>
      <c r="N114" s="2">
        <v>3647.2205309999999</v>
      </c>
      <c r="O114" s="2">
        <v>1050.936336</v>
      </c>
      <c r="P114" s="2">
        <v>245.1362426</v>
      </c>
      <c r="Q114" s="2">
        <v>212.08087750000001</v>
      </c>
      <c r="R114" s="2">
        <v>71247.602249999996</v>
      </c>
      <c r="S114" s="2">
        <v>16660.881270000002</v>
      </c>
      <c r="T114" s="2">
        <v>0</v>
      </c>
      <c r="U114" s="2">
        <v>92649.562699999995</v>
      </c>
      <c r="V114" s="2">
        <v>2.0216900000000001E-4</v>
      </c>
      <c r="W114" s="11">
        <v>20.73319858</v>
      </c>
      <c r="X114" s="11">
        <v>38.169189340000003</v>
      </c>
      <c r="Y114" s="11">
        <v>25.87964886</v>
      </c>
    </row>
    <row r="115" spans="1:25" x14ac:dyDescent="0.25">
      <c r="A115" s="1" t="s">
        <v>141</v>
      </c>
      <c r="B115" s="2">
        <v>182</v>
      </c>
      <c r="C115" s="2">
        <v>176096.08</v>
      </c>
      <c r="D115" s="2">
        <v>145387</v>
      </c>
      <c r="E115" s="2">
        <v>465424.3</v>
      </c>
      <c r="F115" s="2">
        <v>743390</v>
      </c>
      <c r="G115" s="2">
        <v>291949.40789999999</v>
      </c>
      <c r="H115" s="2">
        <v>33.048705220000002</v>
      </c>
      <c r="I115" s="2">
        <v>227.301280022545</v>
      </c>
      <c r="J115" s="2">
        <v>3.6014793869999999</v>
      </c>
      <c r="K115" s="2">
        <v>13.81265743</v>
      </c>
      <c r="L115" s="3">
        <f t="shared" si="3"/>
        <v>401956.42911713402</v>
      </c>
      <c r="M115" s="3">
        <f t="shared" si="4"/>
        <v>325899.45149681496</v>
      </c>
      <c r="N115" s="2">
        <v>4175.6087779999998</v>
      </c>
      <c r="O115" s="2">
        <v>1943.5239329999999</v>
      </c>
      <c r="P115" s="2">
        <v>210.66795579999999</v>
      </c>
      <c r="Q115" s="2">
        <v>180.07396929999999</v>
      </c>
      <c r="R115" s="2">
        <v>52779.080779999997</v>
      </c>
      <c r="S115" s="2">
        <v>36125.252809999998</v>
      </c>
      <c r="T115" s="2">
        <v>0</v>
      </c>
      <c r="U115" s="2">
        <v>92110.158500000005</v>
      </c>
      <c r="V115" s="2">
        <v>2.1962679999999999E-3</v>
      </c>
      <c r="W115" s="11">
        <v>14.443140509999999</v>
      </c>
      <c r="X115" s="11">
        <v>21.15465614</v>
      </c>
      <c r="Y115" s="11">
        <v>16.48998323</v>
      </c>
    </row>
    <row r="116" spans="1:25" x14ac:dyDescent="0.25">
      <c r="A116" s="1" t="s">
        <v>137</v>
      </c>
      <c r="B116" s="2">
        <v>130</v>
      </c>
      <c r="C116" s="2">
        <v>226489.58689999999</v>
      </c>
      <c r="D116" s="2">
        <v>213523</v>
      </c>
      <c r="E116" s="2">
        <v>1036512.142</v>
      </c>
      <c r="F116" s="2">
        <v>567127</v>
      </c>
      <c r="G116" s="2">
        <v>286370.82929999998</v>
      </c>
      <c r="H116" s="2">
        <v>38.749402539999998</v>
      </c>
      <c r="I116" s="2">
        <v>418.92661453150203</v>
      </c>
      <c r="J116" s="2">
        <v>4.1474273119999996</v>
      </c>
      <c r="K116" s="2">
        <v>14.060728190000001</v>
      </c>
      <c r="L116" s="3">
        <f t="shared" si="3"/>
        <v>414731.08264137397</v>
      </c>
      <c r="M116" s="3">
        <f t="shared" si="4"/>
        <v>325539.07426942</v>
      </c>
      <c r="N116" s="2">
        <v>4922.1269890000003</v>
      </c>
      <c r="O116" s="2">
        <v>3174.528667</v>
      </c>
      <c r="P116" s="2">
        <v>229.31938310000001</v>
      </c>
      <c r="Q116" s="2">
        <v>207.37136559999999</v>
      </c>
      <c r="R116" s="2">
        <v>25716.911400000001</v>
      </c>
      <c r="S116" s="2">
        <v>63034.051240000001</v>
      </c>
      <c r="T116" s="2">
        <v>0</v>
      </c>
      <c r="U116" s="2">
        <v>91134.6728</v>
      </c>
      <c r="V116" s="2">
        <v>1.0337809E-2</v>
      </c>
      <c r="W116" s="11">
        <v>16.295558249999999</v>
      </c>
      <c r="X116" s="11">
        <v>24.307380240000001</v>
      </c>
      <c r="Y116" s="11">
        <v>18.7283753</v>
      </c>
    </row>
    <row r="117" spans="1:25" x14ac:dyDescent="0.25">
      <c r="A117" s="1" t="s">
        <v>222</v>
      </c>
      <c r="B117" s="2">
        <v>139</v>
      </c>
      <c r="C117" s="2">
        <v>262275.3285</v>
      </c>
      <c r="D117" s="2">
        <v>184451</v>
      </c>
      <c r="E117" s="2">
        <v>785194.5</v>
      </c>
      <c r="F117" s="2">
        <v>378440</v>
      </c>
      <c r="G117" s="2">
        <v>286220.33490000002</v>
      </c>
      <c r="H117" s="2">
        <v>26.709475179999998</v>
      </c>
      <c r="I117" s="2">
        <v>409.90065745336</v>
      </c>
      <c r="J117" s="2">
        <v>4.2432052569999996</v>
      </c>
      <c r="K117" s="2">
        <v>14.038264509999999</v>
      </c>
      <c r="L117" s="3">
        <f t="shared" si="3"/>
        <v>376053.22469789407</v>
      </c>
      <c r="M117" s="3">
        <f t="shared" si="4"/>
        <v>314548.34551740502</v>
      </c>
      <c r="N117" s="2">
        <v>5041.934636</v>
      </c>
      <c r="O117" s="2">
        <v>3069.7537929999999</v>
      </c>
      <c r="P117" s="2">
        <v>219.90765200000001</v>
      </c>
      <c r="Q117" s="2">
        <v>212.1602628</v>
      </c>
      <c r="R117" s="2">
        <v>26729.929220000002</v>
      </c>
      <c r="S117" s="2">
        <v>60456.408329999998</v>
      </c>
      <c r="T117" s="2">
        <v>0</v>
      </c>
      <c r="U117" s="2">
        <v>91022.758010000005</v>
      </c>
      <c r="V117" s="2">
        <v>9.2659979999999992E-3</v>
      </c>
      <c r="W117" s="11">
        <v>15.644740759999999</v>
      </c>
      <c r="X117" s="11">
        <v>19.643719870000002</v>
      </c>
      <c r="Y117" s="11">
        <v>16.94357505</v>
      </c>
    </row>
    <row r="118" spans="1:25" x14ac:dyDescent="0.25">
      <c r="A118" s="1" t="s">
        <v>188</v>
      </c>
      <c r="B118" s="2">
        <v>50</v>
      </c>
      <c r="C118" s="2">
        <v>783066.10849999997</v>
      </c>
      <c r="D118" s="2">
        <v>433964</v>
      </c>
      <c r="E118" s="2">
        <v>570449.80000000005</v>
      </c>
      <c r="F118" s="2">
        <v>151312</v>
      </c>
      <c r="G118" s="2">
        <v>266973.08059999999</v>
      </c>
      <c r="H118" s="2">
        <v>22.106171509999999</v>
      </c>
      <c r="I118" s="2">
        <v>456.58640392272099</v>
      </c>
      <c r="J118" s="2">
        <v>4.2768242670000003</v>
      </c>
      <c r="K118" s="2">
        <v>13.34295801</v>
      </c>
      <c r="L118" s="3">
        <f t="shared" si="3"/>
        <v>341876.87564411398</v>
      </c>
      <c r="M118" s="3">
        <f t="shared" si="4"/>
        <v>290951.75705265498</v>
      </c>
      <c r="N118" s="2">
        <v>5645.8646280000003</v>
      </c>
      <c r="O118" s="2">
        <v>3424.597514</v>
      </c>
      <c r="P118" s="2">
        <v>210.10012359999999</v>
      </c>
      <c r="Q118" s="2">
        <v>213.84121339999999</v>
      </c>
      <c r="R118" s="2">
        <v>15546.993109999999</v>
      </c>
      <c r="S118" s="2">
        <v>68227.744709999999</v>
      </c>
      <c r="T118" s="2">
        <v>0</v>
      </c>
      <c r="U118" s="2">
        <v>85248.624519999998</v>
      </c>
      <c r="V118" s="2">
        <v>3.9013659999999999E-2</v>
      </c>
      <c r="W118" s="11">
        <v>4.5268413340000002</v>
      </c>
      <c r="X118" s="11">
        <v>5.5903308020000004</v>
      </c>
      <c r="Y118" s="11">
        <v>4.8764881349999998</v>
      </c>
    </row>
    <row r="119" spans="1:25" x14ac:dyDescent="0.25">
      <c r="A119" s="1" t="s">
        <v>92</v>
      </c>
      <c r="B119" s="2">
        <v>123</v>
      </c>
      <c r="C119" s="2">
        <v>1078059.595</v>
      </c>
      <c r="D119" s="2">
        <v>588722</v>
      </c>
      <c r="E119" s="2">
        <v>784083.6</v>
      </c>
      <c r="F119" s="2">
        <v>384169</v>
      </c>
      <c r="G119" s="2">
        <v>254517.38389999999</v>
      </c>
      <c r="H119" s="2">
        <v>27.377353630000002</v>
      </c>
      <c r="I119" s="2">
        <v>382.19685108755903</v>
      </c>
      <c r="J119" s="2">
        <v>3.7237954260000001</v>
      </c>
      <c r="K119" s="2">
        <v>12.62177646</v>
      </c>
      <c r="L119" s="3">
        <f t="shared" si="3"/>
        <v>346040.722183612</v>
      </c>
      <c r="M119" s="3">
        <f t="shared" si="4"/>
        <v>283011.38643772993</v>
      </c>
      <c r="N119" s="2">
        <v>5031.7457430000004</v>
      </c>
      <c r="O119" s="2">
        <v>2972.7225170000002</v>
      </c>
      <c r="P119" s="2">
        <v>196.54942539999999</v>
      </c>
      <c r="Q119" s="2">
        <v>186.18977129999999</v>
      </c>
      <c r="R119" s="2">
        <v>18735.177060000002</v>
      </c>
      <c r="S119" s="2">
        <v>59048.776019999998</v>
      </c>
      <c r="T119" s="2">
        <v>0</v>
      </c>
      <c r="U119" s="2">
        <v>81090.838170000003</v>
      </c>
      <c r="V119" s="2">
        <v>3.1456484999999999E-2</v>
      </c>
      <c r="W119" s="11">
        <v>4.5081955430000002</v>
      </c>
      <c r="X119" s="11">
        <v>6.0547478210000003</v>
      </c>
      <c r="Y119" s="11">
        <v>4.9932985690000002</v>
      </c>
    </row>
    <row r="120" spans="1:25" x14ac:dyDescent="0.25">
      <c r="A120" s="1" t="s">
        <v>105</v>
      </c>
      <c r="B120" s="2">
        <v>140</v>
      </c>
      <c r="C120" s="2">
        <v>13256.117</v>
      </c>
      <c r="D120" s="2">
        <v>35966</v>
      </c>
      <c r="E120" s="2">
        <v>192085.3</v>
      </c>
      <c r="F120" s="2">
        <v>103129</v>
      </c>
      <c r="G120" s="2">
        <v>239204.62419999999</v>
      </c>
      <c r="H120" s="2">
        <v>21.69365681</v>
      </c>
      <c r="I120" s="2">
        <v>96.895756205163806</v>
      </c>
      <c r="J120" s="2">
        <v>3.2467451129999998</v>
      </c>
      <c r="K120" s="2">
        <v>10.5758686</v>
      </c>
      <c r="L120" s="3">
        <f t="shared" si="3"/>
        <v>311914.51766553597</v>
      </c>
      <c r="M120" s="3">
        <f t="shared" si="4"/>
        <v>261961.69279962499</v>
      </c>
      <c r="N120" s="2">
        <v>2849.6497559999998</v>
      </c>
      <c r="O120" s="2">
        <v>432.9474836</v>
      </c>
      <c r="P120" s="2">
        <v>191.1314951</v>
      </c>
      <c r="Q120" s="2">
        <v>162.33725569999999</v>
      </c>
      <c r="R120" s="2">
        <v>68180.779269999999</v>
      </c>
      <c r="S120" s="2">
        <v>4676.918506</v>
      </c>
      <c r="T120" s="2">
        <v>0</v>
      </c>
      <c r="U120" s="2">
        <v>74752.032990000007</v>
      </c>
      <c r="V120" s="2">
        <v>6.3953700000000003E-4</v>
      </c>
      <c r="W120" s="11">
        <v>38.246458670000003</v>
      </c>
      <c r="X120" s="11">
        <v>55.344557199999997</v>
      </c>
      <c r="Y120" s="11">
        <v>43.443475249999999</v>
      </c>
    </row>
    <row r="121" spans="1:25" x14ac:dyDescent="0.25">
      <c r="A121" s="1" t="s">
        <v>67</v>
      </c>
      <c r="B121" s="2">
        <v>322</v>
      </c>
      <c r="C121" s="2">
        <v>104577.6562</v>
      </c>
      <c r="D121" s="2">
        <v>124750</v>
      </c>
      <c r="E121" s="2">
        <v>579368.1</v>
      </c>
      <c r="F121" s="2">
        <v>584546</v>
      </c>
      <c r="G121" s="2">
        <v>229388.9613</v>
      </c>
      <c r="H121" s="2">
        <v>22.084954369999998</v>
      </c>
      <c r="I121" s="2">
        <v>158.52048037125601</v>
      </c>
      <c r="J121" s="2">
        <v>2.9173715480000002</v>
      </c>
      <c r="K121" s="2">
        <v>10.58105012</v>
      </c>
      <c r="L121" s="3">
        <f t="shared" si="3"/>
        <v>303328.78952013602</v>
      </c>
      <c r="M121" s="3">
        <f t="shared" si="4"/>
        <v>252491.50745745999</v>
      </c>
      <c r="N121" s="2">
        <v>3237.73884</v>
      </c>
      <c r="O121" s="2">
        <v>1080.280618</v>
      </c>
      <c r="P121" s="2">
        <v>166.2159954</v>
      </c>
      <c r="Q121" s="2">
        <v>145.86857739999999</v>
      </c>
      <c r="R121" s="2">
        <v>39160.795579999998</v>
      </c>
      <c r="S121" s="2">
        <v>17037.36679</v>
      </c>
      <c r="T121" s="2">
        <v>0</v>
      </c>
      <c r="U121" s="2">
        <v>72096.321389999997</v>
      </c>
      <c r="V121" s="2">
        <v>4.2465150000000002E-3</v>
      </c>
      <c r="W121" s="11">
        <v>15.01832488</v>
      </c>
      <c r="X121" s="11">
        <v>19.289942159999999</v>
      </c>
      <c r="Y121" s="11">
        <v>16.374782079999999</v>
      </c>
    </row>
    <row r="122" spans="1:25" x14ac:dyDescent="0.25">
      <c r="A122" s="1" t="s">
        <v>150</v>
      </c>
      <c r="B122" s="2">
        <v>74</v>
      </c>
      <c r="C122" s="2">
        <v>155714</v>
      </c>
      <c r="D122" s="2">
        <v>200513</v>
      </c>
      <c r="E122" s="2">
        <v>982568.2</v>
      </c>
      <c r="F122" s="2">
        <v>251427</v>
      </c>
      <c r="G122" s="2">
        <v>213991.25750000001</v>
      </c>
      <c r="H122" s="2">
        <v>24.222298649999999</v>
      </c>
      <c r="I122" s="2">
        <v>380.71068439003602</v>
      </c>
      <c r="J122" s="2">
        <v>3.2028787400000001</v>
      </c>
      <c r="K122" s="2">
        <v>10.74207889</v>
      </c>
      <c r="L122" s="3">
        <f t="shared" si="3"/>
        <v>294837.68124849</v>
      </c>
      <c r="M122" s="3">
        <f t="shared" si="4"/>
        <v>239072.53776272002</v>
      </c>
      <c r="N122" s="2">
        <v>4240.066906</v>
      </c>
      <c r="O122" s="2">
        <v>2912.0755949999998</v>
      </c>
      <c r="P122" s="2">
        <v>171.85319870000001</v>
      </c>
      <c r="Q122" s="2">
        <v>160.14393699999999</v>
      </c>
      <c r="R122" s="2">
        <v>8582.4911929999998</v>
      </c>
      <c r="S122" s="2">
        <v>58486.445890000003</v>
      </c>
      <c r="T122" s="2">
        <v>0</v>
      </c>
      <c r="U122" s="2">
        <v>68434.636169999998</v>
      </c>
      <c r="V122" s="2">
        <v>5.8978570000000003E-3</v>
      </c>
      <c r="W122" s="11">
        <v>27.464192480000001</v>
      </c>
      <c r="X122" s="11">
        <v>37.458688379999998</v>
      </c>
      <c r="Y122" s="11">
        <v>30.57528138</v>
      </c>
    </row>
    <row r="123" spans="1:25" x14ac:dyDescent="0.25">
      <c r="A123" s="1" t="s">
        <v>176</v>
      </c>
      <c r="B123" s="2">
        <v>96</v>
      </c>
      <c r="C123" s="2">
        <v>163101.92800000001</v>
      </c>
      <c r="D123" s="2">
        <v>133459</v>
      </c>
      <c r="E123" s="2">
        <v>338530</v>
      </c>
      <c r="F123" s="2">
        <v>143417</v>
      </c>
      <c r="G123" s="2">
        <v>208016.71599999999</v>
      </c>
      <c r="H123" s="2">
        <v>21.28372925</v>
      </c>
      <c r="I123" s="2">
        <v>223.59772805760201</v>
      </c>
      <c r="J123" s="2">
        <v>3.1261388339999998</v>
      </c>
      <c r="K123" s="2">
        <v>9.9112989539999994</v>
      </c>
      <c r="L123" s="3">
        <f t="shared" si="3"/>
        <v>279214.09699375398</v>
      </c>
      <c r="M123" s="3">
        <f t="shared" si="4"/>
        <v>230203.79288414199</v>
      </c>
      <c r="N123" s="2">
        <v>3329.3726430000002</v>
      </c>
      <c r="O123" s="2">
        <v>1576.7355</v>
      </c>
      <c r="P123" s="2">
        <v>168.20957749999999</v>
      </c>
      <c r="Q123" s="2">
        <v>156.30694170000001</v>
      </c>
      <c r="R123" s="2">
        <v>35021.124329999999</v>
      </c>
      <c r="S123" s="2">
        <v>30029.671050000001</v>
      </c>
      <c r="T123" s="2">
        <v>0</v>
      </c>
      <c r="U123" s="2">
        <v>65747.967730000004</v>
      </c>
      <c r="V123" s="2">
        <v>3.4585620000000001E-3</v>
      </c>
      <c r="W123" s="11">
        <v>17.25702253</v>
      </c>
      <c r="X123" s="11">
        <v>21.5946058</v>
      </c>
      <c r="Y123" s="11">
        <v>18.66764951</v>
      </c>
    </row>
    <row r="124" spans="1:25" x14ac:dyDescent="0.25">
      <c r="A124" s="1" t="s">
        <v>175</v>
      </c>
      <c r="B124" s="2">
        <v>131</v>
      </c>
      <c r="C124" s="2">
        <v>29779.902580000002</v>
      </c>
      <c r="D124" s="2">
        <v>36546</v>
      </c>
      <c r="E124" s="2">
        <v>28396.5</v>
      </c>
      <c r="F124" s="2">
        <v>71021</v>
      </c>
      <c r="G124" s="2">
        <v>205839.10430000001</v>
      </c>
      <c r="H124" s="2">
        <v>19.446666610000001</v>
      </c>
      <c r="I124" s="2">
        <v>63.622645988500402</v>
      </c>
      <c r="J124" s="2">
        <v>3.126429533</v>
      </c>
      <c r="K124" s="2">
        <v>9.1297997150000008</v>
      </c>
      <c r="L124" s="3">
        <f t="shared" si="3"/>
        <v>270932.05249601096</v>
      </c>
      <c r="M124" s="3">
        <f t="shared" si="4"/>
        <v>226139.945302395</v>
      </c>
      <c r="N124" s="2">
        <v>2374.0700459999998</v>
      </c>
      <c r="O124" s="2">
        <v>177.72559620000001</v>
      </c>
      <c r="P124" s="2">
        <v>176.29390570000001</v>
      </c>
      <c r="Q124" s="2">
        <v>156.32147660000001</v>
      </c>
      <c r="R124" s="2">
        <v>63777.878510000002</v>
      </c>
      <c r="S124" s="2">
        <v>0</v>
      </c>
      <c r="T124" s="2">
        <v>0</v>
      </c>
      <c r="U124" s="2">
        <v>64204.573020000003</v>
      </c>
      <c r="V124" s="2">
        <v>7.0198799999999996E-5</v>
      </c>
      <c r="W124" s="11"/>
      <c r="X124" s="11"/>
      <c r="Y124" s="11"/>
    </row>
    <row r="125" spans="1:25" x14ac:dyDescent="0.25">
      <c r="A125" s="1" t="s">
        <v>42</v>
      </c>
      <c r="B125" s="2">
        <v>144</v>
      </c>
      <c r="C125" s="2">
        <v>38216.57213</v>
      </c>
      <c r="D125" s="2">
        <v>42378</v>
      </c>
      <c r="E125" s="2">
        <v>131900.5</v>
      </c>
      <c r="F125" s="2">
        <v>197235</v>
      </c>
      <c r="G125" s="2">
        <v>204324.86139999999</v>
      </c>
      <c r="H125" s="2">
        <v>18.526619329999999</v>
      </c>
      <c r="I125" s="2">
        <v>65.640614100644797</v>
      </c>
      <c r="J125" s="2">
        <v>2.8192630919999999</v>
      </c>
      <c r="K125" s="2">
        <v>9.0517354080000008</v>
      </c>
      <c r="L125" s="3">
        <f t="shared" si="3"/>
        <v>266428.98173153593</v>
      </c>
      <c r="M125" s="3">
        <f t="shared" si="4"/>
        <v>223766.71752588399</v>
      </c>
      <c r="N125" s="2">
        <v>2335.1377600000001</v>
      </c>
      <c r="O125" s="2">
        <v>258.43240329999998</v>
      </c>
      <c r="P125" s="2">
        <v>163.23827159999999</v>
      </c>
      <c r="Q125" s="2">
        <v>140.9631546</v>
      </c>
      <c r="R125" s="2">
        <v>61241.749250000001</v>
      </c>
      <c r="S125" s="2">
        <v>1709.923882</v>
      </c>
      <c r="T125" s="2">
        <v>0</v>
      </c>
      <c r="U125" s="2">
        <v>63783.140570000003</v>
      </c>
      <c r="V125" s="2">
        <v>5.8930700000000001E-5</v>
      </c>
      <c r="W125" s="11">
        <v>181.674972</v>
      </c>
      <c r="X125" s="11">
        <v>226.7412641</v>
      </c>
      <c r="Y125" s="11">
        <v>196.0843064</v>
      </c>
    </row>
    <row r="126" spans="1:25" x14ac:dyDescent="0.25">
      <c r="A126" s="1" t="s">
        <v>210</v>
      </c>
      <c r="B126" s="2">
        <v>81</v>
      </c>
      <c r="C126" s="2">
        <v>224974.66620000001</v>
      </c>
      <c r="D126" s="2">
        <v>155204</v>
      </c>
      <c r="E126" s="2">
        <v>548333.5</v>
      </c>
      <c r="F126" s="2">
        <v>159125</v>
      </c>
      <c r="G126" s="2">
        <v>191704.18059999999</v>
      </c>
      <c r="H126" s="2">
        <v>18.286827150000001</v>
      </c>
      <c r="I126" s="2">
        <v>152.957128210272</v>
      </c>
      <c r="J126" s="2">
        <v>2.661536634</v>
      </c>
      <c r="K126" s="2">
        <v>8.7980703810000005</v>
      </c>
      <c r="L126" s="3">
        <f t="shared" si="3"/>
        <v>252956.300457757</v>
      </c>
      <c r="M126" s="3">
        <f t="shared" si="4"/>
        <v>210850.68842438798</v>
      </c>
      <c r="N126" s="2">
        <v>2312.9253250000002</v>
      </c>
      <c r="O126" s="2">
        <v>1027.4034999999999</v>
      </c>
      <c r="P126" s="2">
        <v>150.62721099999999</v>
      </c>
      <c r="Q126" s="2">
        <v>133.07683170000001</v>
      </c>
      <c r="R126" s="2">
        <v>40616.43174</v>
      </c>
      <c r="S126" s="2">
        <v>18362.445960000001</v>
      </c>
      <c r="T126" s="2">
        <v>0</v>
      </c>
      <c r="U126" s="2">
        <v>60328.942539999996</v>
      </c>
      <c r="V126" s="2">
        <v>1.0190866E-2</v>
      </c>
      <c r="W126" s="11">
        <v>9.9003150039999994</v>
      </c>
      <c r="X126" s="11">
        <v>13.08253547</v>
      </c>
      <c r="Y126" s="11">
        <v>10.895841989999999</v>
      </c>
    </row>
    <row r="127" spans="1:25" x14ac:dyDescent="0.25">
      <c r="A127" s="1" t="s">
        <v>233</v>
      </c>
      <c r="B127" s="2">
        <v>314</v>
      </c>
      <c r="C127" s="2">
        <v>228162.9644</v>
      </c>
      <c r="D127" s="2">
        <v>159951</v>
      </c>
      <c r="E127" s="2">
        <v>536363.30000000005</v>
      </c>
      <c r="F127" s="2">
        <v>409322</v>
      </c>
      <c r="G127" s="2">
        <v>185686.84160000001</v>
      </c>
      <c r="H127" s="2">
        <v>20.250206840000001</v>
      </c>
      <c r="I127" s="2">
        <v>173.97378677466199</v>
      </c>
      <c r="J127" s="2">
        <v>2.1678525990000002</v>
      </c>
      <c r="K127" s="2">
        <v>8.7811884009999996</v>
      </c>
      <c r="L127" s="3">
        <f t="shared" si="3"/>
        <v>253181.35232301702</v>
      </c>
      <c r="M127" s="3">
        <f t="shared" si="4"/>
        <v>206583.01821447304</v>
      </c>
      <c r="N127" s="2">
        <v>2705.476944</v>
      </c>
      <c r="O127" s="2">
        <v>1384.3080319999999</v>
      </c>
      <c r="P127" s="2">
        <v>127.9802785</v>
      </c>
      <c r="Q127" s="2">
        <v>108.3926299</v>
      </c>
      <c r="R127" s="2">
        <v>26342.051080000001</v>
      </c>
      <c r="S127" s="2">
        <v>25072.151730000001</v>
      </c>
      <c r="T127" s="2">
        <v>0</v>
      </c>
      <c r="U127" s="2">
        <v>58676.20996</v>
      </c>
      <c r="V127" s="2">
        <v>2.22668E-3</v>
      </c>
      <c r="W127" s="11">
        <v>24.38206284</v>
      </c>
      <c r="X127" s="11">
        <v>34.175089839999998</v>
      </c>
      <c r="Y127" s="11">
        <v>27.397743559999999</v>
      </c>
    </row>
    <row r="128" spans="1:25" x14ac:dyDescent="0.25">
      <c r="A128" s="1" t="s">
        <v>242</v>
      </c>
      <c r="B128" s="2">
        <v>107</v>
      </c>
      <c r="C128" s="2">
        <v>103258.0631</v>
      </c>
      <c r="D128" s="2">
        <v>98752</v>
      </c>
      <c r="E128" s="2">
        <v>480002</v>
      </c>
      <c r="F128" s="2">
        <v>455393</v>
      </c>
      <c r="G128" s="2">
        <v>179523.19320000001</v>
      </c>
      <c r="H128" s="2">
        <v>15.871202459999999</v>
      </c>
      <c r="I128" s="2">
        <v>61.803187400891503</v>
      </c>
      <c r="J128" s="2">
        <v>2.203930331</v>
      </c>
      <c r="K128" s="2">
        <v>8.0027461800000008</v>
      </c>
      <c r="L128" s="3">
        <f t="shared" si="3"/>
        <v>232782.51770185199</v>
      </c>
      <c r="M128" s="3">
        <f t="shared" si="4"/>
        <v>196247.19203391499</v>
      </c>
      <c r="N128" s="2">
        <v>2523.0422229999999</v>
      </c>
      <c r="O128" s="2">
        <v>308.12656909999998</v>
      </c>
      <c r="P128" s="2">
        <v>129.1485213</v>
      </c>
      <c r="Q128" s="2">
        <v>110.1965165</v>
      </c>
      <c r="R128" s="2">
        <v>51437.705119999999</v>
      </c>
      <c r="S128" s="2">
        <v>3240.9101799999999</v>
      </c>
      <c r="T128" s="2">
        <v>0</v>
      </c>
      <c r="U128" s="2">
        <v>56091.398240000002</v>
      </c>
      <c r="V128" s="2">
        <v>1.1249960000000001E-3</v>
      </c>
      <c r="W128" s="11">
        <v>21.185050589999999</v>
      </c>
      <c r="X128" s="11">
        <v>26.83400069</v>
      </c>
      <c r="Y128" s="11">
        <v>22.976968790000001</v>
      </c>
    </row>
    <row r="129" spans="1:25" x14ac:dyDescent="0.25">
      <c r="A129" s="1" t="s">
        <v>123</v>
      </c>
      <c r="B129" s="2">
        <v>127</v>
      </c>
      <c r="C129" s="2">
        <v>43877.710400000004</v>
      </c>
      <c r="D129" s="2">
        <v>38205</v>
      </c>
      <c r="E129" s="2">
        <v>131387.1</v>
      </c>
      <c r="F129" s="2">
        <v>128291</v>
      </c>
      <c r="G129" s="2">
        <v>175430.78959999999</v>
      </c>
      <c r="H129" s="2">
        <v>15.580750999999999</v>
      </c>
      <c r="I129" s="2">
        <v>58.712416521397003</v>
      </c>
      <c r="J129" s="2">
        <v>2.412509112</v>
      </c>
      <c r="K129" s="2">
        <v>7.7728717879999998</v>
      </c>
      <c r="L129" s="3">
        <f t="shared" si="3"/>
        <v>227709.25340279599</v>
      </c>
      <c r="M129" s="3">
        <f t="shared" si="4"/>
        <v>191830.09402062398</v>
      </c>
      <c r="N129" s="2">
        <v>1947.8966889999999</v>
      </c>
      <c r="O129" s="2">
        <v>256.42063230000002</v>
      </c>
      <c r="P129" s="2">
        <v>138.863831</v>
      </c>
      <c r="Q129" s="2">
        <v>120.6254556</v>
      </c>
      <c r="R129" s="2">
        <v>52101.094899999996</v>
      </c>
      <c r="S129" s="2">
        <v>2265.6131799999998</v>
      </c>
      <c r="T129" s="2">
        <v>0</v>
      </c>
      <c r="U129" s="2">
        <v>54784.76597</v>
      </c>
      <c r="V129" s="2">
        <v>1.90774E-4</v>
      </c>
      <c r="W129" s="11">
        <v>20.705355399999998</v>
      </c>
      <c r="X129" s="11">
        <v>26.954875250000001</v>
      </c>
      <c r="Y129" s="11">
        <v>22.663825190000001</v>
      </c>
    </row>
    <row r="130" spans="1:25" x14ac:dyDescent="0.25">
      <c r="A130" s="1" t="s">
        <v>100</v>
      </c>
      <c r="B130" s="2">
        <v>30</v>
      </c>
      <c r="C130" s="2">
        <v>365727</v>
      </c>
      <c r="D130" s="2">
        <v>264434</v>
      </c>
      <c r="E130" s="2">
        <v>483797.1</v>
      </c>
      <c r="F130" s="2">
        <v>116681</v>
      </c>
      <c r="G130" s="2">
        <v>168409.63589999999</v>
      </c>
      <c r="H130" s="2">
        <v>15.95837779</v>
      </c>
      <c r="I130" s="2">
        <v>339.99685765601498</v>
      </c>
      <c r="J130" s="2">
        <v>2.6407450400000001</v>
      </c>
      <c r="K130" s="2">
        <v>8.6226451629999996</v>
      </c>
      <c r="L130" s="3">
        <f t="shared" si="3"/>
        <v>222158.522922987</v>
      </c>
      <c r="M130" s="3">
        <f t="shared" si="4"/>
        <v>185407.74279557401</v>
      </c>
      <c r="N130" s="2">
        <v>3324.787268</v>
      </c>
      <c r="O130" s="2">
        <v>2641.9994620000002</v>
      </c>
      <c r="P130" s="2">
        <v>133.0315248</v>
      </c>
      <c r="Q130" s="2">
        <v>132.037252</v>
      </c>
      <c r="R130" s="2">
        <v>0</v>
      </c>
      <c r="S130" s="2">
        <v>53741.340389999998</v>
      </c>
      <c r="T130" s="2">
        <v>0</v>
      </c>
      <c r="U130" s="2">
        <v>54073.639900000002</v>
      </c>
      <c r="V130" s="2">
        <v>1.43912E-2</v>
      </c>
      <c r="W130" s="11">
        <v>8.1350422309999999</v>
      </c>
      <c r="X130" s="11">
        <v>10.15106638</v>
      </c>
      <c r="Y130" s="11">
        <v>8.7931085269999993</v>
      </c>
    </row>
    <row r="131" spans="1:25" x14ac:dyDescent="0.25">
      <c r="A131" s="1" t="s">
        <v>200</v>
      </c>
      <c r="B131" s="2">
        <v>374</v>
      </c>
      <c r="C131" s="2">
        <v>18593.750629999999</v>
      </c>
      <c r="D131" s="2">
        <v>25060</v>
      </c>
      <c r="E131" s="2">
        <v>111656.4</v>
      </c>
      <c r="F131" s="2">
        <v>704997</v>
      </c>
      <c r="G131" s="2">
        <v>154919.26949999999</v>
      </c>
      <c r="H131" s="2">
        <v>15.05339255</v>
      </c>
      <c r="I131" s="2">
        <v>69.0282509801321</v>
      </c>
      <c r="J131" s="2">
        <v>1.925807056</v>
      </c>
      <c r="K131" s="2">
        <v>6.9670115250000002</v>
      </c>
      <c r="L131" s="3">
        <f t="shared" ref="L131:L194" si="5">G131+(H131*3200)+(J131*72)+(K131*289)</f>
        <v>205242.25009875698</v>
      </c>
      <c r="M131" s="3">
        <f t="shared" ref="M131:M194" si="6">G131+(H131*900)+(J131*25)+(K131*298)</f>
        <v>170591.63740584999</v>
      </c>
      <c r="N131" s="2">
        <v>1847.6481000000001</v>
      </c>
      <c r="O131" s="2">
        <v>395.07956510000002</v>
      </c>
      <c r="P131" s="2">
        <v>114.1566998</v>
      </c>
      <c r="Q131" s="2">
        <v>96.290352810000002</v>
      </c>
      <c r="R131" s="2">
        <v>15409.623809999999</v>
      </c>
      <c r="S131" s="2">
        <v>1565.091015</v>
      </c>
      <c r="T131" s="2">
        <v>0</v>
      </c>
      <c r="U131" s="2">
        <v>48483.842349999999</v>
      </c>
      <c r="V131" s="2">
        <v>3.9230000000000002E-5</v>
      </c>
      <c r="W131" s="11">
        <v>56.5837085</v>
      </c>
      <c r="X131" s="11">
        <v>96.857394249999999</v>
      </c>
      <c r="Y131" s="11">
        <v>68.513460749999993</v>
      </c>
    </row>
    <row r="132" spans="1:25" x14ac:dyDescent="0.25">
      <c r="A132" s="1" t="s">
        <v>79</v>
      </c>
      <c r="B132" s="2">
        <v>126</v>
      </c>
      <c r="C132" s="2">
        <v>345889</v>
      </c>
      <c r="D132" s="2">
        <f>233802+4020</f>
        <v>237822</v>
      </c>
      <c r="E132" s="2">
        <v>948607.7</v>
      </c>
      <c r="F132" s="2">
        <v>455563</v>
      </c>
      <c r="G132" s="2">
        <v>142231.11376000001</v>
      </c>
      <c r="H132" s="2">
        <v>14.383298542</v>
      </c>
      <c r="I132" s="2">
        <f>103.577573222751+9.27853321085072</f>
        <v>112.85610643360172</v>
      </c>
      <c r="J132" s="2">
        <v>2.201286047</v>
      </c>
      <c r="K132" s="2">
        <v>6.5604412050000001</v>
      </c>
      <c r="L132" s="3">
        <f t="shared" si="5"/>
        <v>190312.12919802903</v>
      </c>
      <c r="M132" s="3">
        <f t="shared" si="6"/>
        <v>157186.12607806499</v>
      </c>
      <c r="N132" s="2">
        <v>2410.7906928000002</v>
      </c>
      <c r="O132" s="2">
        <v>696.53637567999999</v>
      </c>
      <c r="P132" s="2">
        <v>119.41700770999999</v>
      </c>
      <c r="Q132" s="2">
        <v>110.06430236999999</v>
      </c>
      <c r="R132" s="2">
        <v>32336.835833000001</v>
      </c>
      <c r="S132" s="2">
        <v>12370.403410000001</v>
      </c>
      <c r="T132" s="2">
        <v>0</v>
      </c>
      <c r="U132" s="2">
        <v>44719.070213999999</v>
      </c>
      <c r="V132" s="2">
        <v>8.7778618839999996E-3</v>
      </c>
      <c r="W132" s="11">
        <v>7.4700868280000003</v>
      </c>
      <c r="X132" s="11">
        <v>9.9765890400000004</v>
      </c>
      <c r="Y132" s="11">
        <v>8.2521822950000008</v>
      </c>
    </row>
    <row r="133" spans="1:25" x14ac:dyDescent="0.25">
      <c r="A133" s="1" t="s">
        <v>167</v>
      </c>
      <c r="B133" s="2">
        <v>110</v>
      </c>
      <c r="C133" s="2">
        <v>141964.378</v>
      </c>
      <c r="D133" s="2">
        <v>115064</v>
      </c>
      <c r="E133" s="2">
        <v>243087.79500000001</v>
      </c>
      <c r="F133" s="2">
        <v>236633</v>
      </c>
      <c r="G133" s="2">
        <v>138440.9614</v>
      </c>
      <c r="H133" s="2">
        <v>14.32865992</v>
      </c>
      <c r="I133" s="2">
        <v>174.93063353259399</v>
      </c>
      <c r="J133" s="2">
        <v>2.0251897699999999</v>
      </c>
      <c r="K133" s="2">
        <v>6.675521721</v>
      </c>
      <c r="L133" s="3">
        <f t="shared" si="5"/>
        <v>186367.71258480899</v>
      </c>
      <c r="M133" s="3">
        <f t="shared" si="6"/>
        <v>153376.69054510799</v>
      </c>
      <c r="N133" s="2">
        <v>2584.8265670000001</v>
      </c>
      <c r="O133" s="2">
        <v>1303.567716</v>
      </c>
      <c r="P133" s="2">
        <v>110.6628213</v>
      </c>
      <c r="Q133" s="2">
        <v>101.2594885</v>
      </c>
      <c r="R133" s="2">
        <v>15562.14998</v>
      </c>
      <c r="S133" s="2">
        <v>25434.78774</v>
      </c>
      <c r="T133" s="2">
        <v>0</v>
      </c>
      <c r="U133" s="2">
        <v>43914.311079999999</v>
      </c>
      <c r="V133" s="2">
        <v>6.1949819999999999E-3</v>
      </c>
      <c r="W133" s="11">
        <v>7.6433063189999997</v>
      </c>
      <c r="X133" s="11">
        <v>9.6953372229999992</v>
      </c>
      <c r="Y133" s="11">
        <v>8.3059639490000006</v>
      </c>
    </row>
    <row r="134" spans="1:25" x14ac:dyDescent="0.25">
      <c r="A134" s="1" t="s">
        <v>187</v>
      </c>
      <c r="B134" s="2">
        <v>88</v>
      </c>
      <c r="C134" s="2">
        <v>24509.520710000001</v>
      </c>
      <c r="D134" s="2">
        <v>58693</v>
      </c>
      <c r="E134" s="2">
        <v>356030.1</v>
      </c>
      <c r="F134" s="2">
        <v>266561</v>
      </c>
      <c r="G134" s="2">
        <v>137340.4002</v>
      </c>
      <c r="H134" s="2">
        <v>14.372188899999999</v>
      </c>
      <c r="I134" s="2">
        <v>65.936832686281804</v>
      </c>
      <c r="J134" s="2">
        <v>1.96169346</v>
      </c>
      <c r="K134" s="2">
        <v>6.1802473830000002</v>
      </c>
      <c r="L134" s="3">
        <f t="shared" si="5"/>
        <v>185258.73810280702</v>
      </c>
      <c r="M134" s="3">
        <f t="shared" si="6"/>
        <v>152166.12626663398</v>
      </c>
      <c r="N134" s="2">
        <v>2116.933712</v>
      </c>
      <c r="O134" s="2">
        <v>330.1631883</v>
      </c>
      <c r="P134" s="2">
        <v>110.6672646</v>
      </c>
      <c r="Q134" s="2">
        <v>98.084673019999997</v>
      </c>
      <c r="R134" s="2">
        <v>33951.867339999997</v>
      </c>
      <c r="S134" s="2">
        <v>2729.7558330000002</v>
      </c>
      <c r="T134" s="2">
        <v>0</v>
      </c>
      <c r="U134" s="2">
        <v>42969.76859</v>
      </c>
      <c r="V134" s="2">
        <v>8.1185999999999997E-4</v>
      </c>
      <c r="W134" s="11">
        <v>70.050135440000005</v>
      </c>
      <c r="X134" s="11">
        <v>92.676562970000006</v>
      </c>
      <c r="Y134" s="11">
        <v>77.101520149999999</v>
      </c>
    </row>
    <row r="135" spans="1:25" x14ac:dyDescent="0.25">
      <c r="A135" s="1" t="s">
        <v>162</v>
      </c>
      <c r="B135" s="2">
        <v>87</v>
      </c>
      <c r="C135" s="2">
        <v>62879.342429999997</v>
      </c>
      <c r="D135" s="2">
        <v>46002</v>
      </c>
      <c r="E135" s="2">
        <v>134475.6</v>
      </c>
      <c r="F135" s="2">
        <v>124968</v>
      </c>
      <c r="G135" s="2">
        <v>135235.16235</v>
      </c>
      <c r="H135" s="2">
        <v>13.704600320999999</v>
      </c>
      <c r="I135" s="2">
        <f>108.151801426582+1.40429191936492</f>
        <v>109.55609334594692</v>
      </c>
      <c r="J135" s="2">
        <v>1.4944178539999999</v>
      </c>
      <c r="K135" s="2">
        <v>6.2798372650000003</v>
      </c>
      <c r="L135" s="3">
        <f t="shared" si="5"/>
        <v>181012.35443227299</v>
      </c>
      <c r="M135" s="3">
        <f t="shared" si="6"/>
        <v>149478.05459022001</v>
      </c>
      <c r="N135" s="2">
        <v>1702.6550674099999</v>
      </c>
      <c r="O135" s="2">
        <v>836.72612145400001</v>
      </c>
      <c r="P135" s="2">
        <v>90.543461811</v>
      </c>
      <c r="Q135" s="2">
        <v>74.720892739999996</v>
      </c>
      <c r="R135" s="2">
        <v>25735.712640000002</v>
      </c>
      <c r="S135" s="2">
        <v>15476.13235</v>
      </c>
      <c r="T135" s="2">
        <v>0</v>
      </c>
      <c r="U135" s="2">
        <v>42627.724131000003</v>
      </c>
      <c r="V135" s="2">
        <v>5.2549300000000003E-4</v>
      </c>
      <c r="W135" s="11">
        <v>29.37346385</v>
      </c>
      <c r="X135" s="11">
        <v>41.995364979999998</v>
      </c>
      <c r="Y135" s="11">
        <v>33.249275760000003</v>
      </c>
    </row>
    <row r="136" spans="1:25" x14ac:dyDescent="0.25">
      <c r="A136" s="1" t="s">
        <v>193</v>
      </c>
      <c r="B136" s="2">
        <v>128</v>
      </c>
      <c r="C136" s="2">
        <v>52607.733630000002</v>
      </c>
      <c r="D136" s="2">
        <v>50234</v>
      </c>
      <c r="E136" s="2">
        <v>454223.9</v>
      </c>
      <c r="F136" s="2">
        <v>361411</v>
      </c>
      <c r="G136" s="2">
        <v>118256.947</v>
      </c>
      <c r="H136" s="2">
        <v>13.442199560000001</v>
      </c>
      <c r="I136" s="2">
        <v>77.086035187525496</v>
      </c>
      <c r="J136" s="2">
        <v>1.729983464</v>
      </c>
      <c r="K136" s="2">
        <v>5.4136857559999996</v>
      </c>
      <c r="L136" s="3">
        <f t="shared" si="5"/>
        <v>162961.09958489198</v>
      </c>
      <c r="M136" s="3">
        <f t="shared" si="6"/>
        <v>132011.454545888</v>
      </c>
      <c r="N136" s="2">
        <v>1898.750399</v>
      </c>
      <c r="O136" s="2">
        <v>454.35678940000003</v>
      </c>
      <c r="P136" s="2">
        <v>96.777253029999997</v>
      </c>
      <c r="Q136" s="2">
        <v>86.499173209999995</v>
      </c>
      <c r="R136" s="2">
        <v>21448.092860000001</v>
      </c>
      <c r="S136" s="2">
        <v>7149.6154500000002</v>
      </c>
      <c r="T136" s="2">
        <v>0</v>
      </c>
      <c r="U136" s="2">
        <v>37104.281280000003</v>
      </c>
      <c r="V136" s="2">
        <v>9.3891700000000005E-4</v>
      </c>
      <c r="W136" s="11">
        <v>30.432429320000001</v>
      </c>
      <c r="X136" s="11">
        <v>41.846605680000003</v>
      </c>
      <c r="Y136" s="11">
        <v>33.944303599999998</v>
      </c>
    </row>
    <row r="137" spans="1:25" x14ac:dyDescent="0.25">
      <c r="A137" s="1" t="s">
        <v>166</v>
      </c>
      <c r="B137" s="2">
        <v>102</v>
      </c>
      <c r="C137" s="2">
        <v>9077.339903</v>
      </c>
      <c r="D137" s="2">
        <v>15749</v>
      </c>
      <c r="E137" s="2">
        <v>48973.7</v>
      </c>
      <c r="F137" s="2">
        <v>27966</v>
      </c>
      <c r="G137" s="2">
        <v>117668.6646</v>
      </c>
      <c r="H137" s="2">
        <v>11.806883539999999</v>
      </c>
      <c r="I137" s="2">
        <v>50.138384187553598</v>
      </c>
      <c r="J137" s="2">
        <v>1.809206673</v>
      </c>
      <c r="K137" s="2">
        <v>5.2858384819999999</v>
      </c>
      <c r="L137" s="3">
        <f t="shared" si="5"/>
        <v>157108.56212975402</v>
      </c>
      <c r="M137" s="3">
        <f t="shared" si="6"/>
        <v>129915.26982046101</v>
      </c>
      <c r="N137" s="2">
        <v>1466.603433</v>
      </c>
      <c r="O137" s="2">
        <v>213.6995589</v>
      </c>
      <c r="P137" s="2">
        <v>101.3398572</v>
      </c>
      <c r="Q137" s="2">
        <v>90.460333640000002</v>
      </c>
      <c r="R137" s="2">
        <v>33836.527340000001</v>
      </c>
      <c r="S137" s="2">
        <v>2251.7007939999999</v>
      </c>
      <c r="T137" s="2">
        <v>0</v>
      </c>
      <c r="U137" s="2">
        <v>36772.123659999997</v>
      </c>
      <c r="V137" s="2">
        <v>2.6717099999999999E-5</v>
      </c>
      <c r="W137" s="11"/>
      <c r="X137" s="11"/>
      <c r="Y137" s="11"/>
    </row>
    <row r="138" spans="1:25" x14ac:dyDescent="0.25">
      <c r="A138" s="1" t="s">
        <v>259</v>
      </c>
      <c r="B138" s="2">
        <v>381</v>
      </c>
      <c r="C138" s="2">
        <v>4195.3560310000003</v>
      </c>
      <c r="D138" s="2">
        <v>16371</v>
      </c>
      <c r="E138" s="2">
        <v>127941.7</v>
      </c>
      <c r="F138" s="2">
        <v>558557</v>
      </c>
      <c r="G138" s="2">
        <v>106041.8697</v>
      </c>
      <c r="H138" s="2">
        <v>9.8536762259999993</v>
      </c>
      <c r="I138" s="2">
        <v>32.979418378586502</v>
      </c>
      <c r="J138" s="2">
        <v>1.520921575</v>
      </c>
      <c r="K138" s="2">
        <v>4.67088327</v>
      </c>
      <c r="L138" s="3">
        <f t="shared" si="5"/>
        <v>139033.02524163001</v>
      </c>
      <c r="M138" s="3">
        <f t="shared" si="6"/>
        <v>116340.12455723499</v>
      </c>
      <c r="N138" s="2">
        <v>1472.332682</v>
      </c>
      <c r="O138" s="2">
        <v>100.3971588</v>
      </c>
      <c r="P138" s="2">
        <v>88.140655089999996</v>
      </c>
      <c r="Q138" s="2">
        <v>76.04607876</v>
      </c>
      <c r="R138" s="2">
        <v>17025.525740000001</v>
      </c>
      <c r="S138" s="2">
        <v>0</v>
      </c>
      <c r="T138" s="2">
        <v>0</v>
      </c>
      <c r="U138" s="2">
        <v>33081.671909999997</v>
      </c>
      <c r="V138" s="2">
        <v>2.1951400000000001E-5</v>
      </c>
      <c r="W138" s="11"/>
      <c r="X138" s="11"/>
      <c r="Y138" s="11"/>
    </row>
    <row r="139" spans="1:25" x14ac:dyDescent="0.25">
      <c r="A139" s="1" t="s">
        <v>71</v>
      </c>
      <c r="B139" s="2">
        <v>132</v>
      </c>
      <c r="C139" s="2">
        <v>630812.64119999995</v>
      </c>
      <c r="D139" s="2">
        <v>331393</v>
      </c>
      <c r="E139" s="2">
        <v>29624</v>
      </c>
      <c r="F139" s="2">
        <v>97616</v>
      </c>
      <c r="G139" s="2">
        <v>105151.32030000001</v>
      </c>
      <c r="H139" s="2">
        <v>10.83436712</v>
      </c>
      <c r="I139" s="2">
        <v>44.864682296578103</v>
      </c>
      <c r="J139" s="2">
        <v>1.6123731480000001</v>
      </c>
      <c r="K139" s="2">
        <v>4.7398914000000003</v>
      </c>
      <c r="L139" s="3">
        <f t="shared" si="5"/>
        <v>141307.21456525603</v>
      </c>
      <c r="M139" s="3">
        <f t="shared" si="6"/>
        <v>116355.0476739</v>
      </c>
      <c r="N139" s="2">
        <v>1355.203827</v>
      </c>
      <c r="O139" s="2">
        <v>197.7427577</v>
      </c>
      <c r="P139" s="2">
        <v>90.168714800000004</v>
      </c>
      <c r="Q139" s="2">
        <v>80.618657400000004</v>
      </c>
      <c r="R139" s="2">
        <v>27980.3253</v>
      </c>
      <c r="S139" s="2">
        <v>1821.051913</v>
      </c>
      <c r="T139" s="2">
        <v>0</v>
      </c>
      <c r="U139" s="2">
        <v>32864.596039999997</v>
      </c>
      <c r="V139" s="2">
        <v>3.5401400000000003E-5</v>
      </c>
      <c r="W139" s="11">
        <v>67.617811099999997</v>
      </c>
      <c r="X139" s="11">
        <v>87.491917619999995</v>
      </c>
      <c r="Y139" s="11">
        <v>73.86270906</v>
      </c>
    </row>
    <row r="140" spans="1:25" x14ac:dyDescent="0.25">
      <c r="A140" s="1" t="s">
        <v>177</v>
      </c>
      <c r="B140" s="2">
        <v>77</v>
      </c>
      <c r="C140" s="2">
        <v>62194.369310000002</v>
      </c>
      <c r="D140" s="2">
        <v>102429</v>
      </c>
      <c r="E140" s="2">
        <v>416260.4</v>
      </c>
      <c r="F140" s="2">
        <v>243083</v>
      </c>
      <c r="G140" s="2">
        <v>103310.1289</v>
      </c>
      <c r="H140" s="2">
        <v>12.25222569</v>
      </c>
      <c r="I140" s="2">
        <v>54.445811265332402</v>
      </c>
      <c r="J140" s="2">
        <v>1.721747197</v>
      </c>
      <c r="K140" s="2">
        <v>4.7557579109999999</v>
      </c>
      <c r="L140" s="3">
        <f t="shared" si="5"/>
        <v>144015.630942463</v>
      </c>
      <c r="M140" s="3">
        <f t="shared" si="6"/>
        <v>115797.391558403</v>
      </c>
      <c r="N140" s="2">
        <v>1653.7616909999999</v>
      </c>
      <c r="O140" s="2">
        <v>264.20615789999999</v>
      </c>
      <c r="P140" s="2">
        <v>92.374170329999998</v>
      </c>
      <c r="Q140" s="2">
        <v>86.087359840000005</v>
      </c>
      <c r="R140" s="2">
        <v>27894.002</v>
      </c>
      <c r="S140" s="2">
        <v>3715.335877</v>
      </c>
      <c r="T140" s="2">
        <v>0</v>
      </c>
      <c r="U140" s="2">
        <v>32332.384409999999</v>
      </c>
      <c r="V140" s="2">
        <v>5.0266299999999998E-4</v>
      </c>
      <c r="W140" s="11">
        <v>126.4074945</v>
      </c>
      <c r="X140" s="11">
        <v>150.5005677</v>
      </c>
      <c r="Y140" s="11">
        <v>134.378342</v>
      </c>
    </row>
    <row r="141" spans="1:25" x14ac:dyDescent="0.25">
      <c r="A141" s="1" t="s">
        <v>103</v>
      </c>
      <c r="B141" s="2">
        <v>53</v>
      </c>
      <c r="C141" s="2">
        <v>31563.971249999999</v>
      </c>
      <c r="D141" s="2">
        <v>41232</v>
      </c>
      <c r="E141" s="2">
        <v>864150.1</v>
      </c>
      <c r="F141" s="2">
        <v>175319</v>
      </c>
      <c r="G141" s="2">
        <v>100613.43489999999</v>
      </c>
      <c r="H141" s="2">
        <v>11.2550282</v>
      </c>
      <c r="I141" s="2">
        <v>73.315697058624096</v>
      </c>
      <c r="J141" s="2">
        <v>1.814177798</v>
      </c>
      <c r="K141" s="2">
        <v>4.7154382669999997</v>
      </c>
      <c r="L141" s="3">
        <f t="shared" si="5"/>
        <v>138122.90760061899</v>
      </c>
      <c r="M141" s="3">
        <f t="shared" si="6"/>
        <v>112193.515328516</v>
      </c>
      <c r="N141" s="2">
        <v>2051.3796080000002</v>
      </c>
      <c r="O141" s="2">
        <v>412.57424780000002</v>
      </c>
      <c r="P141" s="2">
        <v>92.462206690000002</v>
      </c>
      <c r="Q141" s="2">
        <v>90.708889900000003</v>
      </c>
      <c r="R141" s="2">
        <v>22804.79953</v>
      </c>
      <c r="S141" s="2">
        <v>6784.2048370000002</v>
      </c>
      <c r="T141" s="2">
        <v>0</v>
      </c>
      <c r="U141" s="2">
        <v>31584.45537</v>
      </c>
      <c r="V141" s="2">
        <v>1.4040400000000001E-3</v>
      </c>
      <c r="W141" s="11">
        <v>128.96244759999999</v>
      </c>
      <c r="X141" s="11">
        <v>150.11233920000001</v>
      </c>
      <c r="Y141" s="11">
        <v>136.1260436</v>
      </c>
    </row>
    <row r="142" spans="1:25" x14ac:dyDescent="0.25">
      <c r="A142" s="1" t="s">
        <v>159</v>
      </c>
      <c r="B142" s="2">
        <v>63</v>
      </c>
      <c r="C142" s="2">
        <v>8253.1454130000002</v>
      </c>
      <c r="D142" s="2">
        <v>10386</v>
      </c>
      <c r="E142" s="2">
        <v>10359.4</v>
      </c>
      <c r="F142" s="2">
        <v>29014</v>
      </c>
      <c r="G142" s="2">
        <v>98753.194430000003</v>
      </c>
      <c r="H142" s="2">
        <v>9.4483514880000001</v>
      </c>
      <c r="I142" s="2">
        <v>42.314432225937701</v>
      </c>
      <c r="J142" s="2">
        <v>1.428644649</v>
      </c>
      <c r="K142" s="2">
        <v>4.4208428739999999</v>
      </c>
      <c r="L142" s="3">
        <f t="shared" si="5"/>
        <v>130368.405196914</v>
      </c>
      <c r="M142" s="3">
        <f t="shared" si="6"/>
        <v>108609.838061877</v>
      </c>
      <c r="N142" s="2">
        <v>1217.9448339999999</v>
      </c>
      <c r="O142" s="2">
        <v>191.62656459999999</v>
      </c>
      <c r="P142" s="2">
        <v>81.017940519999996</v>
      </c>
      <c r="Q142" s="2">
        <v>71.432232459999994</v>
      </c>
      <c r="R142" s="2">
        <v>28163.862860000001</v>
      </c>
      <c r="S142" s="2">
        <v>2259.8726529999999</v>
      </c>
      <c r="T142" s="2">
        <v>0</v>
      </c>
      <c r="U142" s="2">
        <v>30868.600890000002</v>
      </c>
      <c r="V142" s="2">
        <v>3.8294299999999997E-6</v>
      </c>
      <c r="W142" s="11">
        <v>240.66879489999999</v>
      </c>
      <c r="X142" s="11">
        <v>296.908028</v>
      </c>
      <c r="Y142" s="11">
        <v>258.75534260000001</v>
      </c>
    </row>
    <row r="143" spans="1:25" x14ac:dyDescent="0.25">
      <c r="A143" s="1" t="s">
        <v>39</v>
      </c>
      <c r="B143" s="2">
        <v>312</v>
      </c>
      <c r="C143" s="2">
        <v>47266.66014</v>
      </c>
      <c r="D143" s="2">
        <v>35385</v>
      </c>
      <c r="E143" s="2">
        <v>282220.09999999998</v>
      </c>
      <c r="F143" s="2">
        <v>200391</v>
      </c>
      <c r="G143" s="2">
        <v>91261.432390000002</v>
      </c>
      <c r="H143" s="2">
        <v>9.4423154159999996</v>
      </c>
      <c r="I143" s="2">
        <v>77.089041523890899</v>
      </c>
      <c r="J143" s="2">
        <v>1.3288017409999999</v>
      </c>
      <c r="K143" s="2">
        <v>4.2124341579999998</v>
      </c>
      <c r="L143" s="3">
        <f t="shared" si="5"/>
        <v>122789.908918214</v>
      </c>
      <c r="M143" s="3">
        <f t="shared" si="6"/>
        <v>101048.04168700901</v>
      </c>
      <c r="N143" s="2">
        <v>1438.9340400000001</v>
      </c>
      <c r="O143" s="2">
        <v>501.43950389999998</v>
      </c>
      <c r="P143" s="2">
        <v>74.529601830000004</v>
      </c>
      <c r="Q143" s="2">
        <v>66.440087070000004</v>
      </c>
      <c r="R143" s="2">
        <v>15025.23141</v>
      </c>
      <c r="S143" s="2">
        <v>8592.7636490000004</v>
      </c>
      <c r="T143" s="2">
        <v>0</v>
      </c>
      <c r="U143" s="2">
        <v>28727.40177</v>
      </c>
      <c r="V143" s="2">
        <v>6.4364200000000004E-4</v>
      </c>
      <c r="W143" s="11">
        <v>20.145199550000001</v>
      </c>
      <c r="X143" s="11">
        <v>26.47871782</v>
      </c>
      <c r="Y143" s="11">
        <v>22.126224839999999</v>
      </c>
    </row>
    <row r="144" spans="1:25" x14ac:dyDescent="0.25">
      <c r="A144" s="1" t="s">
        <v>140</v>
      </c>
      <c r="B144" s="2">
        <v>52</v>
      </c>
      <c r="C144" s="2">
        <v>97626.405220000001</v>
      </c>
      <c r="D144" s="2">
        <v>97647</v>
      </c>
      <c r="E144" s="2">
        <v>397472.6</v>
      </c>
      <c r="F144" s="2">
        <v>201838</v>
      </c>
      <c r="G144" s="2">
        <v>87189.686040000001</v>
      </c>
      <c r="H144" s="2">
        <v>10.5944749</v>
      </c>
      <c r="I144" s="2">
        <v>102.162295374453</v>
      </c>
      <c r="J144" s="2">
        <v>1.1918276000000001</v>
      </c>
      <c r="K144" s="2">
        <v>4.1714575719999996</v>
      </c>
      <c r="L144" s="3">
        <f t="shared" si="5"/>
        <v>122383.36854550801</v>
      </c>
      <c r="M144" s="3">
        <f t="shared" si="6"/>
        <v>97997.603496455995</v>
      </c>
      <c r="N144" s="2">
        <v>1571.623143</v>
      </c>
      <c r="O144" s="2">
        <v>771.36943380000002</v>
      </c>
      <c r="P144" s="2">
        <v>68.763326140000004</v>
      </c>
      <c r="Q144" s="2">
        <v>59.591380020000003</v>
      </c>
      <c r="R144" s="2">
        <v>11369.677449999999</v>
      </c>
      <c r="S144" s="2">
        <v>14870.00423</v>
      </c>
      <c r="T144" s="2">
        <v>0</v>
      </c>
      <c r="U144" s="2">
        <v>27626.43908</v>
      </c>
      <c r="V144" s="2">
        <v>1.6327329999999999E-3</v>
      </c>
      <c r="W144" s="11">
        <v>21.854804789999999</v>
      </c>
      <c r="X144" s="11">
        <v>30.17365036</v>
      </c>
      <c r="Y144" s="11">
        <v>24.425241339999999</v>
      </c>
    </row>
    <row r="145" spans="1:25" x14ac:dyDescent="0.25">
      <c r="A145" s="1" t="s">
        <v>111</v>
      </c>
      <c r="B145" s="2">
        <v>49</v>
      </c>
      <c r="C145" s="2">
        <v>68992.950070000006</v>
      </c>
      <c r="D145" s="2">
        <v>47833</v>
      </c>
      <c r="E145" s="2">
        <v>82716.399999999994</v>
      </c>
      <c r="F145" s="2">
        <v>78057</v>
      </c>
      <c r="G145" s="2">
        <v>81157.925459999999</v>
      </c>
      <c r="H145" s="2">
        <v>7.2667984819999996</v>
      </c>
      <c r="I145" s="2">
        <v>35.049155586800701</v>
      </c>
      <c r="J145" s="2">
        <v>1.1123102469999999</v>
      </c>
      <c r="K145" s="2">
        <v>3.6133596090000002</v>
      </c>
      <c r="L145" s="3">
        <f t="shared" si="5"/>
        <v>105536.027867185</v>
      </c>
      <c r="M145" s="3">
        <f t="shared" si="6"/>
        <v>88802.633013456987</v>
      </c>
      <c r="N145" s="2">
        <v>1123.492481</v>
      </c>
      <c r="O145" s="2">
        <v>164.28051740000001</v>
      </c>
      <c r="P145" s="2">
        <v>64.407792119999996</v>
      </c>
      <c r="Q145" s="2">
        <v>55.615512369999998</v>
      </c>
      <c r="R145" s="2">
        <v>23093.751059999999</v>
      </c>
      <c r="S145" s="2">
        <v>1986.76493</v>
      </c>
      <c r="T145" s="2">
        <v>0</v>
      </c>
      <c r="U145" s="2">
        <v>25372.827229999999</v>
      </c>
      <c r="V145" s="2">
        <v>5.7463100000000003E-4</v>
      </c>
      <c r="W145" s="11">
        <v>121.84523040000001</v>
      </c>
      <c r="X145" s="11">
        <v>156.6167633</v>
      </c>
      <c r="Y145" s="11">
        <v>132.78433419999999</v>
      </c>
    </row>
    <row r="146" spans="1:25" x14ac:dyDescent="0.25">
      <c r="A146" s="1" t="s">
        <v>73</v>
      </c>
      <c r="B146" s="2">
        <v>60</v>
      </c>
      <c r="C146" s="2">
        <v>29260.93432</v>
      </c>
      <c r="D146" s="2">
        <v>38704</v>
      </c>
      <c r="E146" s="2">
        <v>234775.4</v>
      </c>
      <c r="F146" s="2">
        <v>161830</v>
      </c>
      <c r="G146" s="2">
        <v>80883.184500000003</v>
      </c>
      <c r="H146" s="2">
        <v>7.7364309389999999</v>
      </c>
      <c r="I146" s="2">
        <v>53.422986207621697</v>
      </c>
      <c r="J146" s="2">
        <v>1.047081868</v>
      </c>
      <c r="K146" s="2">
        <v>3.6821645080000001</v>
      </c>
      <c r="L146" s="3">
        <f t="shared" si="5"/>
        <v>106779.298942108</v>
      </c>
      <c r="M146" s="3">
        <f t="shared" si="6"/>
        <v>88969.434415184005</v>
      </c>
      <c r="N146" s="2">
        <v>1188.352318</v>
      </c>
      <c r="O146" s="2">
        <v>349.0913362</v>
      </c>
      <c r="P146" s="2">
        <v>61.001119760000002</v>
      </c>
      <c r="Q146" s="2">
        <v>52.354093409999997</v>
      </c>
      <c r="R146" s="2">
        <v>18718.601149999999</v>
      </c>
      <c r="S146" s="2">
        <v>5955.8182720000004</v>
      </c>
      <c r="T146" s="2">
        <v>0</v>
      </c>
      <c r="U146" s="2">
        <v>25401.647069999999</v>
      </c>
      <c r="V146" s="2">
        <v>4.1208500000000002E-4</v>
      </c>
      <c r="W146" s="11">
        <v>43.910021399999998</v>
      </c>
      <c r="X146" s="11">
        <v>55.067996190000002</v>
      </c>
      <c r="Y146" s="11">
        <v>47.466155350000001</v>
      </c>
    </row>
    <row r="147" spans="1:25" x14ac:dyDescent="0.25">
      <c r="A147" s="1" t="s">
        <v>91</v>
      </c>
      <c r="B147" s="2">
        <v>52</v>
      </c>
      <c r="C147" s="2">
        <v>142981</v>
      </c>
      <c r="D147" s="2">
        <v>84270</v>
      </c>
      <c r="E147" s="2">
        <v>240611.7</v>
      </c>
      <c r="F147" s="2">
        <v>135019</v>
      </c>
      <c r="G147" s="2">
        <v>76568.245479999998</v>
      </c>
      <c r="H147" s="2">
        <v>7.4077627540000002</v>
      </c>
      <c r="I147" s="2">
        <v>96.331761485361199</v>
      </c>
      <c r="J147" s="2">
        <v>1.018672019</v>
      </c>
      <c r="K147" s="2">
        <v>3.7476268780000002</v>
      </c>
      <c r="L147" s="3">
        <f t="shared" si="5"/>
        <v>101429.49484591</v>
      </c>
      <c r="M147" s="3">
        <f t="shared" si="6"/>
        <v>84377.491568718993</v>
      </c>
      <c r="N147" s="2">
        <v>1289.3777150000001</v>
      </c>
      <c r="O147" s="2">
        <v>811.98168280000004</v>
      </c>
      <c r="P147" s="2">
        <v>54.894584899999998</v>
      </c>
      <c r="Q147" s="2">
        <v>50.933600970000001</v>
      </c>
      <c r="R147" s="2">
        <v>6971.9025309999997</v>
      </c>
      <c r="S147" s="2">
        <v>15841.11089</v>
      </c>
      <c r="T147" s="2">
        <v>0</v>
      </c>
      <c r="U147" s="2">
        <v>24344.174920000001</v>
      </c>
      <c r="V147" s="2">
        <v>5.5063120000000002E-3</v>
      </c>
      <c r="W147" s="11"/>
      <c r="X147" s="11"/>
      <c r="Y147" s="11"/>
    </row>
    <row r="148" spans="1:25" x14ac:dyDescent="0.25">
      <c r="A148" s="1" t="s">
        <v>238</v>
      </c>
      <c r="B148" s="2">
        <v>36</v>
      </c>
      <c r="C148" s="2">
        <v>21832</v>
      </c>
      <c r="D148" s="2">
        <v>19934</v>
      </c>
      <c r="E148" s="2">
        <v>151824.29999999999</v>
      </c>
      <c r="F148" s="2">
        <v>40235</v>
      </c>
      <c r="G148" s="2">
        <v>71756.061799999996</v>
      </c>
      <c r="H148" s="2">
        <v>6.5134465959999996</v>
      </c>
      <c r="I148" s="2">
        <v>68.886537293932903</v>
      </c>
      <c r="J148" s="2">
        <v>0.91234660400000001</v>
      </c>
      <c r="K148" s="2">
        <v>3.3610907139999999</v>
      </c>
      <c r="L148" s="3">
        <f t="shared" si="5"/>
        <v>93636.135079033993</v>
      </c>
      <c r="M148" s="3">
        <f t="shared" si="6"/>
        <v>78642.577434271996</v>
      </c>
      <c r="N148" s="2">
        <v>1017.455877</v>
      </c>
      <c r="O148" s="2">
        <v>498.79855579999997</v>
      </c>
      <c r="P148" s="2">
        <v>52.40208689</v>
      </c>
      <c r="Q148" s="2">
        <v>45.617330209999999</v>
      </c>
      <c r="R148" s="2">
        <v>12617.857980000001</v>
      </c>
      <c r="S148" s="2">
        <v>9318.998345</v>
      </c>
      <c r="T148" s="2">
        <v>0</v>
      </c>
      <c r="U148" s="2">
        <v>22652.225470000001</v>
      </c>
      <c r="V148" s="2">
        <v>7.5880200000000004E-4</v>
      </c>
      <c r="W148" s="11">
        <v>23.579959840000001</v>
      </c>
      <c r="X148" s="11">
        <v>29.664450039999998</v>
      </c>
      <c r="Y148" s="11">
        <v>25.552053829999998</v>
      </c>
    </row>
    <row r="149" spans="1:25" x14ac:dyDescent="0.25">
      <c r="A149" s="1" t="s">
        <v>85</v>
      </c>
      <c r="B149" s="2">
        <v>122</v>
      </c>
      <c r="C149" s="2">
        <v>7848.766337</v>
      </c>
      <c r="D149" s="2">
        <v>8399</v>
      </c>
      <c r="E149" s="2">
        <v>264340</v>
      </c>
      <c r="F149" s="2">
        <v>48814</v>
      </c>
      <c r="G149" s="2">
        <v>69148.615189999997</v>
      </c>
      <c r="H149" s="2">
        <v>6.824860116</v>
      </c>
      <c r="I149" s="2">
        <v>24.7397847365385</v>
      </c>
      <c r="J149" s="2">
        <v>0.97932649699999996</v>
      </c>
      <c r="K149" s="2">
        <v>3.0668391310000001</v>
      </c>
      <c r="L149" s="3">
        <f t="shared" si="5"/>
        <v>91944.995577843001</v>
      </c>
      <c r="M149" s="3">
        <f t="shared" si="6"/>
        <v>76229.390517862994</v>
      </c>
      <c r="N149" s="2">
        <v>931.73980059999997</v>
      </c>
      <c r="O149" s="2">
        <v>92.702440710000005</v>
      </c>
      <c r="P149" s="2">
        <v>56.255558909999998</v>
      </c>
      <c r="Q149" s="2">
        <v>48.966324870000001</v>
      </c>
      <c r="R149" s="2">
        <v>20503.165219999999</v>
      </c>
      <c r="S149" s="2">
        <v>581.73401660000002</v>
      </c>
      <c r="T149" s="2">
        <v>0</v>
      </c>
      <c r="U149" s="2">
        <v>21589.044170000001</v>
      </c>
      <c r="V149" s="2">
        <v>7.4630500000000003E-5</v>
      </c>
      <c r="W149" s="11">
        <v>138.48862940000001</v>
      </c>
      <c r="X149" s="11">
        <v>182.87059629999999</v>
      </c>
      <c r="Y149" s="11">
        <v>152.28329719999999</v>
      </c>
    </row>
    <row r="150" spans="1:25" x14ac:dyDescent="0.25">
      <c r="A150" s="1" t="s">
        <v>97</v>
      </c>
      <c r="B150" s="2">
        <v>67</v>
      </c>
      <c r="C150" s="2">
        <v>66194.081399999995</v>
      </c>
      <c r="D150" s="2">
        <v>50674</v>
      </c>
      <c r="E150" s="2">
        <v>176635.1</v>
      </c>
      <c r="F150" s="2">
        <v>149208</v>
      </c>
      <c r="G150" s="2">
        <v>65923.772760000007</v>
      </c>
      <c r="H150" s="2">
        <v>7.0063565529999998</v>
      </c>
      <c r="I150" s="2">
        <v>39.270724656453702</v>
      </c>
      <c r="J150" s="2">
        <v>0.73843107500000005</v>
      </c>
      <c r="K150" s="2">
        <v>3.0364765089999999</v>
      </c>
      <c r="L150" s="3">
        <f t="shared" si="5"/>
        <v>89274.822478101007</v>
      </c>
      <c r="M150" s="3">
        <f t="shared" si="6"/>
        <v>73152.824434257011</v>
      </c>
      <c r="N150" s="2">
        <v>861.65936739999995</v>
      </c>
      <c r="O150" s="2">
        <v>328.75073850000001</v>
      </c>
      <c r="P150" s="2">
        <v>44.588279319999998</v>
      </c>
      <c r="Q150" s="2">
        <v>36.921553729999999</v>
      </c>
      <c r="R150" s="2">
        <v>13157.537259999999</v>
      </c>
      <c r="S150" s="2">
        <v>5839.3606399999999</v>
      </c>
      <c r="T150" s="2">
        <v>0</v>
      </c>
      <c r="U150" s="2">
        <v>20730.947209999998</v>
      </c>
      <c r="V150" s="2">
        <v>1.3077299999999999E-4</v>
      </c>
      <c r="W150" s="11">
        <v>72.441496630000003</v>
      </c>
      <c r="X150" s="11">
        <v>97.499324849999994</v>
      </c>
      <c r="Y150" s="11">
        <v>80.207798510000003</v>
      </c>
    </row>
    <row r="151" spans="1:25" x14ac:dyDescent="0.25">
      <c r="A151" s="1" t="s">
        <v>214</v>
      </c>
      <c r="B151" s="2">
        <v>109</v>
      </c>
      <c r="C151" s="2"/>
      <c r="D151" s="2"/>
      <c r="E151" s="2"/>
      <c r="F151" s="2">
        <v>210233</v>
      </c>
      <c r="G151" s="2">
        <v>64113.664839999998</v>
      </c>
      <c r="H151" s="2">
        <v>5.4247719549999998</v>
      </c>
      <c r="I151" s="2">
        <v>31.338337754272001</v>
      </c>
      <c r="J151" s="2">
        <v>0.56719530500000004</v>
      </c>
      <c r="K151" s="2">
        <v>2.8838879770000001</v>
      </c>
      <c r="L151" s="3">
        <f t="shared" si="5"/>
        <v>82347.216783313008</v>
      </c>
      <c r="M151" s="3">
        <f t="shared" si="6"/>
        <v>69869.538099270998</v>
      </c>
      <c r="N151" s="2">
        <v>562.44610339999997</v>
      </c>
      <c r="O151" s="2">
        <v>225.2520432</v>
      </c>
      <c r="P151" s="2">
        <v>37.271265249999999</v>
      </c>
      <c r="Q151" s="2">
        <v>28.359765230000001</v>
      </c>
      <c r="R151" s="2"/>
      <c r="S151" s="2"/>
      <c r="T151" s="2"/>
      <c r="U151" s="2">
        <v>20103.517339999999</v>
      </c>
      <c r="V151" s="2"/>
      <c r="W151" s="11"/>
      <c r="X151" s="11"/>
      <c r="Y151" s="11"/>
    </row>
    <row r="152" spans="1:25" x14ac:dyDescent="0.25">
      <c r="A152" s="1" t="s">
        <v>131</v>
      </c>
      <c r="B152" s="2">
        <v>64</v>
      </c>
      <c r="C152" s="2">
        <v>69843</v>
      </c>
      <c r="D152" s="2">
        <v>56436</v>
      </c>
      <c r="E152" s="2">
        <v>148871.4</v>
      </c>
      <c r="F152" s="2">
        <v>143533</v>
      </c>
      <c r="G152" s="2">
        <v>61611.121780000001</v>
      </c>
      <c r="H152" s="2">
        <v>6.8640425660000002</v>
      </c>
      <c r="I152" s="2">
        <v>64.763007285124502</v>
      </c>
      <c r="J152" s="2">
        <v>0.799028819</v>
      </c>
      <c r="K152" s="2">
        <v>2.9473611649999998</v>
      </c>
      <c r="L152" s="3">
        <f t="shared" si="5"/>
        <v>84485.375442853008</v>
      </c>
      <c r="M152" s="3">
        <f t="shared" si="6"/>
        <v>68687.049437045018</v>
      </c>
      <c r="N152" s="2">
        <v>943.92830700000002</v>
      </c>
      <c r="O152" s="2">
        <v>530.53721849999999</v>
      </c>
      <c r="P152" s="2">
        <v>45.567712999999998</v>
      </c>
      <c r="Q152" s="2">
        <v>39.951440949999999</v>
      </c>
      <c r="R152" s="2">
        <v>8898.4253520000002</v>
      </c>
      <c r="S152" s="2">
        <v>10261.80816</v>
      </c>
      <c r="T152" s="2">
        <v>0</v>
      </c>
      <c r="U152" s="2">
        <v>19512.76298</v>
      </c>
      <c r="V152" s="2">
        <v>1.1778089999999999E-3</v>
      </c>
      <c r="W152" s="11">
        <v>13.446802079999999</v>
      </c>
      <c r="X152" s="11">
        <v>18.917953520000001</v>
      </c>
      <c r="Y152" s="11">
        <v>15.136151399999999</v>
      </c>
    </row>
    <row r="153" spans="1:25" x14ac:dyDescent="0.25">
      <c r="A153" s="1" t="s">
        <v>126</v>
      </c>
      <c r="B153" s="2">
        <v>202</v>
      </c>
      <c r="C153" s="2"/>
      <c r="D153" s="2"/>
      <c r="E153" s="2"/>
      <c r="F153" s="2">
        <v>284167</v>
      </c>
      <c r="G153" s="2">
        <v>56662.83468</v>
      </c>
      <c r="H153" s="2">
        <v>5.0627773920000001</v>
      </c>
      <c r="I153" s="2">
        <v>23.800809607332301</v>
      </c>
      <c r="J153" s="2">
        <v>0.62982545899999998</v>
      </c>
      <c r="K153" s="2">
        <v>2.5297629170000002</v>
      </c>
      <c r="L153" s="3">
        <f t="shared" si="5"/>
        <v>73640.17125046099</v>
      </c>
      <c r="M153" s="3">
        <f t="shared" si="6"/>
        <v>61988.949318541003</v>
      </c>
      <c r="N153" s="2">
        <v>583.01976090000005</v>
      </c>
      <c r="O153" s="2">
        <v>140.8775526</v>
      </c>
      <c r="P153" s="2">
        <v>38.980743840000002</v>
      </c>
      <c r="Q153" s="2">
        <v>31.49127296</v>
      </c>
      <c r="R153" s="2"/>
      <c r="S153" s="2"/>
      <c r="T153" s="2"/>
      <c r="U153" s="2">
        <v>17731.115099999999</v>
      </c>
      <c r="V153" s="2"/>
      <c r="W153" s="11"/>
      <c r="X153" s="11"/>
      <c r="Y153" s="11"/>
    </row>
    <row r="154" spans="1:25" x14ac:dyDescent="0.25">
      <c r="A154" s="1" t="s">
        <v>113</v>
      </c>
      <c r="B154" s="2">
        <v>76</v>
      </c>
      <c r="C154" s="2">
        <v>55519.870260000003</v>
      </c>
      <c r="D154" s="2">
        <v>38579</v>
      </c>
      <c r="E154" s="2">
        <v>106469.2</v>
      </c>
      <c r="F154" s="2">
        <v>136182</v>
      </c>
      <c r="G154" s="2">
        <v>56151.609199999999</v>
      </c>
      <c r="H154" s="2">
        <v>4.9457495629999997</v>
      </c>
      <c r="I154" s="2">
        <v>44.0396275512553</v>
      </c>
      <c r="J154" s="2">
        <v>0.82634910500000003</v>
      </c>
      <c r="K154" s="2">
        <v>2.5843875120000002</v>
      </c>
      <c r="L154" s="3">
        <f t="shared" si="5"/>
        <v>72784.392928128</v>
      </c>
      <c r="M154" s="3">
        <f t="shared" si="6"/>
        <v>61393.590012900997</v>
      </c>
      <c r="N154" s="2">
        <v>809.8017992</v>
      </c>
      <c r="O154" s="2">
        <v>274.25538519999998</v>
      </c>
      <c r="P154" s="2">
        <v>45.5812399</v>
      </c>
      <c r="Q154" s="2">
        <v>41.317455270000004</v>
      </c>
      <c r="R154" s="2">
        <v>10822.726280000001</v>
      </c>
      <c r="S154" s="2">
        <v>4794.2457560000003</v>
      </c>
      <c r="T154" s="2">
        <v>0</v>
      </c>
      <c r="U154" s="2">
        <v>17654.26037</v>
      </c>
      <c r="V154" s="2">
        <v>6.9912900000000005E-4</v>
      </c>
      <c r="W154" s="11">
        <v>18.451672380000002</v>
      </c>
      <c r="X154" s="11">
        <v>21.83527497</v>
      </c>
      <c r="Y154" s="11">
        <v>19.604220309999999</v>
      </c>
    </row>
    <row r="155" spans="1:25" x14ac:dyDescent="0.25">
      <c r="A155" s="1" t="s">
        <v>216</v>
      </c>
      <c r="B155" s="2">
        <v>49</v>
      </c>
      <c r="C155" s="2">
        <v>4615.7676940000001</v>
      </c>
      <c r="D155" s="2">
        <v>5789</v>
      </c>
      <c r="E155" s="2">
        <v>19859.056949999998</v>
      </c>
      <c r="F155" s="2">
        <v>28347</v>
      </c>
      <c r="G155" s="2">
        <v>55163.29552</v>
      </c>
      <c r="H155" s="2">
        <v>4.87286354</v>
      </c>
      <c r="I155" s="2">
        <v>29.260139863788801</v>
      </c>
      <c r="J155" s="2">
        <v>0.76831029799999995</v>
      </c>
      <c r="K155" s="2">
        <v>2.4745567560000001</v>
      </c>
      <c r="L155" s="3">
        <f t="shared" si="5"/>
        <v>71526.924091940004</v>
      </c>
      <c r="M155" s="3">
        <f t="shared" si="6"/>
        <v>60305.498376738004</v>
      </c>
      <c r="N155" s="2">
        <v>750.38723340000001</v>
      </c>
      <c r="O155" s="2">
        <v>158.01469520000001</v>
      </c>
      <c r="P155" s="2">
        <v>43.543124069999998</v>
      </c>
      <c r="Q155" s="2">
        <v>38.41551492</v>
      </c>
      <c r="R155" s="2">
        <v>14367.24869</v>
      </c>
      <c r="S155" s="2">
        <v>2263.4554389999998</v>
      </c>
      <c r="T155" s="2">
        <v>0</v>
      </c>
      <c r="U155" s="2">
        <v>17274.673920000001</v>
      </c>
      <c r="V155" s="2">
        <v>1.1300399999999999E-5</v>
      </c>
      <c r="W155" s="11"/>
      <c r="X155" s="11"/>
      <c r="Y155" s="11"/>
    </row>
    <row r="156" spans="1:25" x14ac:dyDescent="0.25">
      <c r="A156" s="1" t="s">
        <v>49</v>
      </c>
      <c r="B156" s="2">
        <v>320</v>
      </c>
      <c r="C156" s="2"/>
      <c r="D156" s="2"/>
      <c r="E156" s="2"/>
      <c r="F156" s="2">
        <v>316081</v>
      </c>
      <c r="G156" s="2">
        <v>53529.969559999998</v>
      </c>
      <c r="H156" s="2">
        <v>4.9141101620000001</v>
      </c>
      <c r="I156" s="2">
        <v>20.5280646828766</v>
      </c>
      <c r="J156" s="2">
        <v>0.658246577</v>
      </c>
      <c r="K156" s="2">
        <v>2.3801483490000002</v>
      </c>
      <c r="L156" s="3">
        <f t="shared" si="5"/>
        <v>69990.378704805014</v>
      </c>
      <c r="M156" s="3">
        <f t="shared" si="6"/>
        <v>58678.409078226992</v>
      </c>
      <c r="N156" s="2">
        <v>588.95439899999997</v>
      </c>
      <c r="O156" s="2">
        <v>103.9630956</v>
      </c>
      <c r="P156" s="2">
        <v>39.820204969999999</v>
      </c>
      <c r="Q156" s="2">
        <v>32.912328870000003</v>
      </c>
      <c r="R156" s="2"/>
      <c r="S156" s="2"/>
      <c r="T156" s="2"/>
      <c r="U156" s="2">
        <v>16732.694739999999</v>
      </c>
      <c r="V156" s="2"/>
      <c r="W156" s="11"/>
      <c r="X156" s="11"/>
      <c r="Y156" s="11"/>
    </row>
    <row r="157" spans="1:25" x14ac:dyDescent="0.25">
      <c r="A157" s="1" t="s">
        <v>83</v>
      </c>
      <c r="B157" s="2">
        <v>33</v>
      </c>
      <c r="C157" s="2">
        <v>2339.552275</v>
      </c>
      <c r="D157" s="2">
        <v>4791</v>
      </c>
      <c r="E157" s="2">
        <v>13718</v>
      </c>
      <c r="F157" s="2">
        <v>7626</v>
      </c>
      <c r="G157" s="2">
        <v>51623.120920000001</v>
      </c>
      <c r="H157" s="2">
        <v>4.3980623650000004</v>
      </c>
      <c r="I157" s="2">
        <v>14.090230002903599</v>
      </c>
      <c r="J157" s="2">
        <v>0.61169181399999994</v>
      </c>
      <c r="K157" s="2">
        <v>2.2709580040000001</v>
      </c>
      <c r="L157" s="3">
        <f t="shared" si="5"/>
        <v>66397.269161764008</v>
      </c>
      <c r="M157" s="3">
        <f t="shared" si="6"/>
        <v>56273.414829041998</v>
      </c>
      <c r="N157" s="2">
        <v>465.2494117</v>
      </c>
      <c r="O157" s="2">
        <v>48.091312879999997</v>
      </c>
      <c r="P157" s="2">
        <v>36.541038090000001</v>
      </c>
      <c r="Q157" s="2">
        <v>30.584590720000001</v>
      </c>
      <c r="R157" s="2">
        <v>15650.71715</v>
      </c>
      <c r="S157" s="2">
        <v>0</v>
      </c>
      <c r="T157" s="2">
        <v>0</v>
      </c>
      <c r="U157" s="2">
        <v>16104.431619999999</v>
      </c>
      <c r="V157" s="2">
        <v>5.6319600000000002E-6</v>
      </c>
      <c r="W157" s="11"/>
      <c r="X157" s="11"/>
      <c r="Y157" s="11"/>
    </row>
    <row r="158" spans="1:25" x14ac:dyDescent="0.25">
      <c r="A158" s="1" t="s">
        <v>61</v>
      </c>
      <c r="B158" s="2">
        <v>62</v>
      </c>
      <c r="C158" s="2">
        <v>43743.693299999999</v>
      </c>
      <c r="D158" s="2">
        <v>36578</v>
      </c>
      <c r="E158" s="2">
        <v>240362.4</v>
      </c>
      <c r="F158" s="2">
        <v>191077</v>
      </c>
      <c r="G158" s="2">
        <v>50728.141100000001</v>
      </c>
      <c r="H158" s="2">
        <v>5.6764740060000003</v>
      </c>
      <c r="I158" s="2">
        <v>44.768104433402499</v>
      </c>
      <c r="J158" s="2">
        <v>0.67691842000000002</v>
      </c>
      <c r="K158" s="2">
        <v>2.3633019640000001</v>
      </c>
      <c r="L158" s="3">
        <f t="shared" si="5"/>
        <v>69624.590313036009</v>
      </c>
      <c r="M158" s="3">
        <f t="shared" si="6"/>
        <v>56558.154651172001</v>
      </c>
      <c r="N158" s="2">
        <v>769.59499830000004</v>
      </c>
      <c r="O158" s="2">
        <v>306.02568760000003</v>
      </c>
      <c r="P158" s="2">
        <v>38.760934229999997</v>
      </c>
      <c r="Q158" s="2">
        <v>33.845921009999998</v>
      </c>
      <c r="R158" s="2">
        <v>8318.7126599999992</v>
      </c>
      <c r="S158" s="2">
        <v>5522.5536359999996</v>
      </c>
      <c r="T158" s="2">
        <v>0</v>
      </c>
      <c r="U158" s="2">
        <v>15985.196099999999</v>
      </c>
      <c r="V158" s="2">
        <v>7.8913699999999998E-4</v>
      </c>
      <c r="W158" s="11">
        <v>20.721728720000002</v>
      </c>
      <c r="X158" s="11">
        <v>30.483503370000001</v>
      </c>
      <c r="Y158" s="11">
        <v>23.690801919999998</v>
      </c>
    </row>
    <row r="159" spans="1:25" x14ac:dyDescent="0.25">
      <c r="A159" s="1" t="s">
        <v>181</v>
      </c>
      <c r="B159" s="2">
        <v>52</v>
      </c>
      <c r="C159" s="2">
        <v>997</v>
      </c>
      <c r="D159" s="2">
        <v>3523</v>
      </c>
      <c r="E159" s="2">
        <v>16003.3</v>
      </c>
      <c r="F159" s="2">
        <v>10243</v>
      </c>
      <c r="G159" s="2">
        <v>48129.941359999997</v>
      </c>
      <c r="H159" s="2">
        <v>4.2884709379999997</v>
      </c>
      <c r="I159" s="2">
        <v>14.8109786313463</v>
      </c>
      <c r="J159" s="2">
        <v>0.70757112600000005</v>
      </c>
      <c r="K159" s="2">
        <v>2.118429189</v>
      </c>
      <c r="L159" s="3">
        <f t="shared" si="5"/>
        <v>62516.219518293001</v>
      </c>
      <c r="M159" s="3">
        <f t="shared" si="6"/>
        <v>52638.546380672</v>
      </c>
      <c r="N159" s="2">
        <v>497.4262468</v>
      </c>
      <c r="O159" s="2">
        <v>42.541160869999999</v>
      </c>
      <c r="P159" s="2">
        <v>40.469752560000003</v>
      </c>
      <c r="Q159" s="2">
        <v>35.378556320000001</v>
      </c>
      <c r="R159" s="2">
        <v>14766.71651</v>
      </c>
      <c r="S159" s="2">
        <v>0</v>
      </c>
      <c r="T159" s="2">
        <v>0</v>
      </c>
      <c r="U159" s="2">
        <v>15013.11901</v>
      </c>
      <c r="V159" s="2">
        <v>6.1132600000000001E-6</v>
      </c>
      <c r="W159" s="11"/>
      <c r="X159" s="11"/>
      <c r="Y159" s="11"/>
    </row>
    <row r="160" spans="1:25" x14ac:dyDescent="0.25">
      <c r="A160" s="1" t="s">
        <v>260</v>
      </c>
      <c r="B160" s="2">
        <v>72</v>
      </c>
      <c r="C160" s="2">
        <v>14450</v>
      </c>
      <c r="D160" s="2">
        <v>13666</v>
      </c>
      <c r="E160" s="2">
        <v>18331.5</v>
      </c>
      <c r="F160" s="2">
        <v>34616</v>
      </c>
      <c r="G160" s="2">
        <v>46756.134330000001</v>
      </c>
      <c r="H160" s="2">
        <v>5.635403009</v>
      </c>
      <c r="I160" s="2">
        <v>39.898085607485498</v>
      </c>
      <c r="J160" s="2">
        <v>0.67462071700000004</v>
      </c>
      <c r="K160" s="2">
        <v>2.1918778049999998</v>
      </c>
      <c r="L160" s="3">
        <f t="shared" si="5"/>
        <v>65471.44933606901</v>
      </c>
      <c r="M160" s="3">
        <f t="shared" si="6"/>
        <v>52498.042141915001</v>
      </c>
      <c r="N160" s="2">
        <v>699.7203528</v>
      </c>
      <c r="O160" s="2">
        <v>263.64496910000003</v>
      </c>
      <c r="P160" s="2">
        <v>37.807934209999999</v>
      </c>
      <c r="Q160" s="2">
        <v>33.731035869999999</v>
      </c>
      <c r="R160" s="2">
        <v>9463.5172189999994</v>
      </c>
      <c r="S160" s="2">
        <v>4696.6280969999998</v>
      </c>
      <c r="T160" s="2">
        <v>0</v>
      </c>
      <c r="U160" s="2">
        <v>14722.18555</v>
      </c>
      <c r="V160" s="2">
        <v>1.05582E-5</v>
      </c>
      <c r="W160" s="11"/>
      <c r="X160" s="11"/>
      <c r="Y160" s="11"/>
    </row>
    <row r="161" spans="1:25" x14ac:dyDescent="0.25">
      <c r="A161" s="1" t="s">
        <v>173</v>
      </c>
      <c r="B161" s="2">
        <v>21</v>
      </c>
      <c r="C161" s="2">
        <v>140736.50049999999</v>
      </c>
      <c r="D161" s="2">
        <v>95090</v>
      </c>
      <c r="E161" s="2">
        <v>126970.9</v>
      </c>
      <c r="F161" s="2">
        <v>32384</v>
      </c>
      <c r="G161" s="2">
        <v>46505.166010000001</v>
      </c>
      <c r="H161" s="2">
        <v>3.455122303</v>
      </c>
      <c r="I161" s="2">
        <v>69.058191391597802</v>
      </c>
      <c r="J161" s="2">
        <v>0.807048137</v>
      </c>
      <c r="K161" s="2">
        <v>2.2612214960000001</v>
      </c>
      <c r="L161" s="3">
        <f t="shared" si="5"/>
        <v>58273.157857808001</v>
      </c>
      <c r="M161" s="3">
        <f t="shared" si="6"/>
        <v>50308.796291933002</v>
      </c>
      <c r="N161" s="2">
        <v>837.31825379999998</v>
      </c>
      <c r="O161" s="2">
        <v>480.45038269999998</v>
      </c>
      <c r="P161" s="2">
        <v>39.571609909999999</v>
      </c>
      <c r="Q161" s="2">
        <v>40.35240683</v>
      </c>
      <c r="R161" s="2">
        <v>5242.6160440000003</v>
      </c>
      <c r="S161" s="2">
        <v>9484.0528190000005</v>
      </c>
      <c r="T161" s="2">
        <v>0</v>
      </c>
      <c r="U161" s="2">
        <v>14777.974480000001</v>
      </c>
      <c r="V161" s="2">
        <v>4.2998450000000001E-3</v>
      </c>
      <c r="W161" s="11">
        <v>6.613245257</v>
      </c>
      <c r="X161" s="11">
        <v>7.9704612560000001</v>
      </c>
      <c r="Y161" s="11">
        <v>7.0681326670000004</v>
      </c>
    </row>
    <row r="162" spans="1:25" x14ac:dyDescent="0.25">
      <c r="A162" s="1" t="s">
        <v>121</v>
      </c>
      <c r="B162" s="2">
        <v>26</v>
      </c>
      <c r="C162" s="2">
        <v>6431</v>
      </c>
      <c r="D162" s="2">
        <v>10186</v>
      </c>
      <c r="E162" s="2">
        <v>30514.3</v>
      </c>
      <c r="F162" s="2">
        <v>22714</v>
      </c>
      <c r="G162" s="2">
        <v>40695.960809999997</v>
      </c>
      <c r="H162" s="2">
        <v>5.0761976610000001</v>
      </c>
      <c r="I162" s="2">
        <v>36.260017939316697</v>
      </c>
      <c r="J162" s="2">
        <v>0.61812784799999998</v>
      </c>
      <c r="K162" s="2">
        <v>1.9196666870000001</v>
      </c>
      <c r="L162" s="3">
        <f t="shared" si="5"/>
        <v>57539.082202798993</v>
      </c>
      <c r="M162" s="3">
        <f t="shared" si="6"/>
        <v>45852.052573825997</v>
      </c>
      <c r="N162" s="2">
        <v>607.71196069999996</v>
      </c>
      <c r="O162" s="2">
        <v>250.57278289999999</v>
      </c>
      <c r="P162" s="2">
        <v>34.343015090000002</v>
      </c>
      <c r="Q162" s="2">
        <v>30.906392400000001</v>
      </c>
      <c r="R162" s="2">
        <v>8071.3130719999999</v>
      </c>
      <c r="S162" s="2">
        <v>4562.8152360000004</v>
      </c>
      <c r="T162" s="2">
        <v>0</v>
      </c>
      <c r="U162" s="2">
        <v>12827.00173</v>
      </c>
      <c r="V162" s="2">
        <v>3.7919300000000001E-5</v>
      </c>
      <c r="W162" s="11"/>
      <c r="X162" s="11"/>
      <c r="Y162" s="11"/>
    </row>
    <row r="163" spans="1:25" x14ac:dyDescent="0.25">
      <c r="A163" s="1" t="s">
        <v>110</v>
      </c>
      <c r="B163" s="2">
        <v>135</v>
      </c>
      <c r="C163" s="2">
        <v>6572.1146920000001</v>
      </c>
      <c r="D163" s="2">
        <v>10282</v>
      </c>
      <c r="E163" s="2">
        <v>272292.5</v>
      </c>
      <c r="F163" s="2">
        <v>159757</v>
      </c>
      <c r="G163" s="2">
        <v>39587.591160000004</v>
      </c>
      <c r="H163" s="2">
        <v>3.595884313</v>
      </c>
      <c r="I163" s="2">
        <v>17.226041739369101</v>
      </c>
      <c r="J163" s="2">
        <v>0.56523702899999995</v>
      </c>
      <c r="K163" s="2">
        <v>1.7516415679999999</v>
      </c>
      <c r="L163" s="3">
        <f t="shared" si="5"/>
        <v>51641.342440840002</v>
      </c>
      <c r="M163" s="3">
        <f t="shared" si="6"/>
        <v>43360.007154689003</v>
      </c>
      <c r="N163" s="2">
        <v>618.83656680000001</v>
      </c>
      <c r="O163" s="2">
        <v>80.070361039999995</v>
      </c>
      <c r="P163" s="2">
        <v>32.602627810000001</v>
      </c>
      <c r="Q163" s="2">
        <v>28.261851459999999</v>
      </c>
      <c r="R163" s="2">
        <v>6594.4781759999996</v>
      </c>
      <c r="S163" s="2">
        <v>853.45366049999996</v>
      </c>
      <c r="T163" s="2">
        <v>0</v>
      </c>
      <c r="U163" s="2">
        <v>12376.401750000001</v>
      </c>
      <c r="V163" s="2">
        <v>2.15971E-4</v>
      </c>
      <c r="W163" s="11"/>
      <c r="X163" s="11"/>
      <c r="Y163" s="11"/>
    </row>
    <row r="164" spans="1:25" x14ac:dyDescent="0.25">
      <c r="A164" s="1" t="s">
        <v>132</v>
      </c>
      <c r="B164" s="2">
        <v>437</v>
      </c>
      <c r="C164" s="2"/>
      <c r="D164" s="2"/>
      <c r="E164" s="2"/>
      <c r="F164" s="2">
        <v>246283</v>
      </c>
      <c r="G164" s="2">
        <v>39010.47118</v>
      </c>
      <c r="H164" s="2">
        <v>3.663293747</v>
      </c>
      <c r="I164" s="2">
        <v>12.205626641736799</v>
      </c>
      <c r="J164" s="2">
        <v>0.53076106599999995</v>
      </c>
      <c r="K164" s="2">
        <v>1.714797074</v>
      </c>
      <c r="L164" s="3">
        <f t="shared" si="5"/>
        <v>51266.802321538002</v>
      </c>
      <c r="M164" s="3">
        <f t="shared" si="6"/>
        <v>42831.714107002001</v>
      </c>
      <c r="N164" s="2">
        <v>339.8386428</v>
      </c>
      <c r="O164" s="2">
        <v>37.85242204</v>
      </c>
      <c r="P164" s="2">
        <v>32.097720819999999</v>
      </c>
      <c r="Q164" s="2">
        <v>26.538053300000001</v>
      </c>
      <c r="R164" s="2"/>
      <c r="S164" s="2"/>
      <c r="T164" s="2"/>
      <c r="U164" s="2">
        <v>12170.589470000001</v>
      </c>
      <c r="V164" s="2"/>
      <c r="W164" s="11"/>
      <c r="X164" s="11"/>
      <c r="Y164" s="11"/>
    </row>
    <row r="165" spans="1:25" x14ac:dyDescent="0.25">
      <c r="A165" s="1" t="s">
        <v>142</v>
      </c>
      <c r="B165" s="2">
        <v>36</v>
      </c>
      <c r="C165" s="2">
        <v>4072</v>
      </c>
      <c r="D165" s="2">
        <v>5653</v>
      </c>
      <c r="E165" s="2">
        <v>664.9</v>
      </c>
      <c r="F165" s="2">
        <v>44283</v>
      </c>
      <c r="G165" s="2">
        <v>38953.64258</v>
      </c>
      <c r="H165" s="2">
        <v>3.714595525</v>
      </c>
      <c r="I165" s="2">
        <v>16.1881689876999</v>
      </c>
      <c r="J165" s="2">
        <v>0.560446589</v>
      </c>
      <c r="K165" s="2">
        <v>1.7404835219999999</v>
      </c>
      <c r="L165" s="3">
        <f t="shared" si="5"/>
        <v>51383.700152265999</v>
      </c>
      <c r="M165" s="3">
        <f t="shared" si="6"/>
        <v>42829.453806780999</v>
      </c>
      <c r="N165" s="2">
        <v>464.98602369999998</v>
      </c>
      <c r="O165" s="2">
        <v>79.836808959999999</v>
      </c>
      <c r="P165" s="2">
        <v>32.070313300000002</v>
      </c>
      <c r="Q165" s="2">
        <v>28.022329450000001</v>
      </c>
      <c r="R165" s="2">
        <v>9920.5713180000002</v>
      </c>
      <c r="S165" s="2">
        <v>942.53535109999996</v>
      </c>
      <c r="T165" s="2">
        <v>0</v>
      </c>
      <c r="U165" s="2">
        <v>12178.85807</v>
      </c>
      <c r="V165" s="2">
        <v>1.2107999999999999E-6</v>
      </c>
      <c r="W165" s="11">
        <v>19.756761789999999</v>
      </c>
      <c r="X165" s="11">
        <v>34.200842139999999</v>
      </c>
      <c r="Y165" s="11">
        <v>24.04889477</v>
      </c>
    </row>
    <row r="166" spans="1:25" x14ac:dyDescent="0.25">
      <c r="A166" s="1" t="s">
        <v>88</v>
      </c>
      <c r="B166" s="2">
        <v>88</v>
      </c>
      <c r="C166" s="2"/>
      <c r="D166" s="2"/>
      <c r="E166" s="2"/>
      <c r="F166" s="2">
        <v>109197</v>
      </c>
      <c r="G166" s="2">
        <v>37980.068249999997</v>
      </c>
      <c r="H166" s="2">
        <v>3.1710586580000002</v>
      </c>
      <c r="I166" s="2">
        <v>19.2069441313459</v>
      </c>
      <c r="J166" s="2">
        <v>0.31545206100000001</v>
      </c>
      <c r="K166" s="2">
        <v>1.7116111190000001</v>
      </c>
      <c r="L166" s="3">
        <f t="shared" si="5"/>
        <v>48644.824117382996</v>
      </c>
      <c r="M166" s="3">
        <f t="shared" si="6"/>
        <v>41351.967457186998</v>
      </c>
      <c r="N166" s="2">
        <v>321.48125069999998</v>
      </c>
      <c r="O166" s="2">
        <v>142.98199049999999</v>
      </c>
      <c r="P166" s="2">
        <v>21.102246090000001</v>
      </c>
      <c r="Q166" s="2">
        <v>15.77260306</v>
      </c>
      <c r="R166" s="2"/>
      <c r="S166" s="2"/>
      <c r="T166" s="2"/>
      <c r="U166" s="2">
        <v>11914.97558</v>
      </c>
      <c r="V166" s="2"/>
      <c r="W166" s="11"/>
      <c r="X166" s="11"/>
      <c r="Y166" s="11"/>
    </row>
    <row r="167" spans="1:25" x14ac:dyDescent="0.25">
      <c r="A167" s="1" t="s">
        <v>226</v>
      </c>
      <c r="B167" s="2">
        <v>34</v>
      </c>
      <c r="C167" s="2">
        <v>31861</v>
      </c>
      <c r="D167" s="2">
        <v>28832</v>
      </c>
      <c r="E167" s="2">
        <v>70511.399999999994</v>
      </c>
      <c r="F167" s="2">
        <v>43917</v>
      </c>
      <c r="G167" s="2">
        <v>35075.479299999999</v>
      </c>
      <c r="H167" s="2">
        <v>4.0708416930000002</v>
      </c>
      <c r="I167" s="2">
        <v>27.1914179806659</v>
      </c>
      <c r="J167" s="2">
        <v>0.472067813</v>
      </c>
      <c r="K167" s="2">
        <v>1.6274491259999999</v>
      </c>
      <c r="L167" s="3">
        <f t="shared" si="5"/>
        <v>48606.494397549999</v>
      </c>
      <c r="M167" s="3">
        <f t="shared" si="6"/>
        <v>39236.018358572997</v>
      </c>
      <c r="N167" s="2">
        <v>481.9222762</v>
      </c>
      <c r="O167" s="2">
        <v>180.99546050000001</v>
      </c>
      <c r="P167" s="2">
        <v>26.567982520000001</v>
      </c>
      <c r="Q167" s="2">
        <v>23.60339063</v>
      </c>
      <c r="R167" s="2">
        <v>7421.8105770000002</v>
      </c>
      <c r="S167" s="2">
        <v>3122.9709819999998</v>
      </c>
      <c r="T167" s="2">
        <v>0</v>
      </c>
      <c r="U167" s="2">
        <v>11033.920469999999</v>
      </c>
      <c r="V167" s="2">
        <v>1.2709700000000001E-4</v>
      </c>
      <c r="W167" s="11">
        <v>17.474652679999998</v>
      </c>
      <c r="X167" s="11">
        <v>26.987598129999999</v>
      </c>
      <c r="Y167" s="11">
        <v>20.344626649999999</v>
      </c>
    </row>
    <row r="168" spans="1:25" x14ac:dyDescent="0.25">
      <c r="A168" s="1" t="s">
        <v>231</v>
      </c>
      <c r="B168" s="2">
        <v>21</v>
      </c>
      <c r="C168" s="2">
        <v>44573</v>
      </c>
      <c r="D168" s="2">
        <v>33186</v>
      </c>
      <c r="E168" s="2">
        <v>38385.5</v>
      </c>
      <c r="F168" s="2">
        <v>26688</v>
      </c>
      <c r="G168" s="2">
        <v>34383.87053</v>
      </c>
      <c r="H168" s="2">
        <v>4.5262718800000004</v>
      </c>
      <c r="I168" s="2">
        <v>48.799599894011699</v>
      </c>
      <c r="J168" s="2">
        <v>0.50271690300000005</v>
      </c>
      <c r="K168" s="2">
        <v>1.6955291299999999</v>
      </c>
      <c r="L168" s="3">
        <f t="shared" si="5"/>
        <v>49394.144081585997</v>
      </c>
      <c r="M168" s="3">
        <f t="shared" si="6"/>
        <v>38975.350825314999</v>
      </c>
      <c r="N168" s="2">
        <v>566.04447640000001</v>
      </c>
      <c r="O168" s="2">
        <v>373.40014680000002</v>
      </c>
      <c r="P168" s="2">
        <v>27.846732859999999</v>
      </c>
      <c r="Q168" s="2">
        <v>25.13584517</v>
      </c>
      <c r="R168" s="2">
        <v>3337.5818439999998</v>
      </c>
      <c r="S168" s="2">
        <v>7302.878702</v>
      </c>
      <c r="T168" s="2">
        <v>0</v>
      </c>
      <c r="U168" s="2">
        <v>10937.514450000001</v>
      </c>
      <c r="V168" s="2">
        <v>5.5918099999999996E-4</v>
      </c>
      <c r="W168" s="11">
        <v>17.08873607</v>
      </c>
      <c r="X168" s="11">
        <v>23.004289249999999</v>
      </c>
      <c r="Y168" s="11">
        <v>18.94364942</v>
      </c>
    </row>
    <row r="169" spans="1:25" x14ac:dyDescent="0.25">
      <c r="A169" s="1" t="s">
        <v>122</v>
      </c>
      <c r="B169" s="2">
        <v>17</v>
      </c>
      <c r="C169" s="2">
        <v>2288</v>
      </c>
      <c r="D169" s="2">
        <v>3203</v>
      </c>
      <c r="E169" s="2"/>
      <c r="F169" s="2"/>
      <c r="G169" s="2">
        <v>32698.779490000001</v>
      </c>
      <c r="H169" s="2">
        <v>2.9293742659999999</v>
      </c>
      <c r="I169" s="2">
        <v>12.128875382928401</v>
      </c>
      <c r="J169" s="2">
        <v>0.46374030500000002</v>
      </c>
      <c r="K169" s="2">
        <v>1.4459467749999999</v>
      </c>
      <c r="L169" s="3">
        <f t="shared" si="5"/>
        <v>42524.045061135002</v>
      </c>
      <c r="M169" s="3">
        <f t="shared" si="6"/>
        <v>35777.701975975004</v>
      </c>
      <c r="N169" s="2">
        <v>395.37563870000002</v>
      </c>
      <c r="O169" s="2">
        <v>47.419612729999997</v>
      </c>
      <c r="P169" s="2">
        <v>26.685615240000001</v>
      </c>
      <c r="Q169" s="2">
        <v>23.187015250000002</v>
      </c>
      <c r="R169" s="2">
        <v>9618.961636</v>
      </c>
      <c r="S169" s="2">
        <v>309.21390459999998</v>
      </c>
      <c r="T169" s="2"/>
      <c r="U169" s="2">
        <v>10211.166090000001</v>
      </c>
      <c r="V169" s="2"/>
      <c r="W169" s="11"/>
      <c r="X169" s="11"/>
      <c r="Y169" s="11"/>
    </row>
    <row r="170" spans="1:25" x14ac:dyDescent="0.25">
      <c r="A170" s="1" t="s">
        <v>206</v>
      </c>
      <c r="B170" s="2">
        <v>53</v>
      </c>
      <c r="C170" s="2">
        <v>23703</v>
      </c>
      <c r="D170" s="2">
        <v>20558</v>
      </c>
      <c r="E170" s="2">
        <v>26890.3</v>
      </c>
      <c r="F170" s="2">
        <v>52090</v>
      </c>
      <c r="G170" s="2">
        <v>31684.692138999999</v>
      </c>
      <c r="H170" s="2">
        <v>3.5230990119999999</v>
      </c>
      <c r="I170" s="2">
        <f>1.02600153588781+26.3920302743504</f>
        <v>27.418031810238212</v>
      </c>
      <c r="J170" s="2">
        <v>0.43056475999999999</v>
      </c>
      <c r="K170" s="2">
        <v>1.483574535</v>
      </c>
      <c r="L170" s="3">
        <f t="shared" si="5"/>
        <v>43418.362680735001</v>
      </c>
      <c r="M170" s="3">
        <f t="shared" si="6"/>
        <v>35308.350580229991</v>
      </c>
      <c r="N170" s="2">
        <v>460.03439668999999</v>
      </c>
      <c r="O170" s="2">
        <v>201.32259453500001</v>
      </c>
      <c r="P170" s="2">
        <v>24.835957221000001</v>
      </c>
      <c r="Q170" s="2">
        <v>21.528238043999998</v>
      </c>
      <c r="R170" s="2">
        <v>5575.3200340000003</v>
      </c>
      <c r="S170" s="2">
        <v>3645.0037619999998</v>
      </c>
      <c r="T170" s="2">
        <v>0</v>
      </c>
      <c r="U170" s="2">
        <v>9990.5859509999991</v>
      </c>
      <c r="V170" s="2">
        <v>1.08714E-4</v>
      </c>
      <c r="W170" s="11">
        <v>23.792797910000001</v>
      </c>
      <c r="X170" s="11">
        <v>36.205995469999998</v>
      </c>
      <c r="Y170" s="11">
        <v>27.55837</v>
      </c>
    </row>
    <row r="171" spans="1:25" x14ac:dyDescent="0.25">
      <c r="A171" s="1" t="s">
        <v>119</v>
      </c>
      <c r="B171" s="2">
        <v>39</v>
      </c>
      <c r="C171" s="2">
        <v>4571.6205790000004</v>
      </c>
      <c r="D171" s="2">
        <v>5889</v>
      </c>
      <c r="E171" s="2">
        <v>141964.5</v>
      </c>
      <c r="F171" s="2">
        <v>54759</v>
      </c>
      <c r="G171" s="2">
        <v>29974.784650000001</v>
      </c>
      <c r="H171" s="2">
        <v>3.2081209589999999</v>
      </c>
      <c r="I171" s="2">
        <v>35.6215939842753</v>
      </c>
      <c r="J171" s="2">
        <v>0.41697557000000002</v>
      </c>
      <c r="K171" s="2">
        <v>1.4270756449999999</v>
      </c>
      <c r="L171" s="3">
        <f t="shared" si="5"/>
        <v>40683.218821245006</v>
      </c>
      <c r="M171" s="3">
        <f t="shared" si="6"/>
        <v>33297.786444559999</v>
      </c>
      <c r="N171" s="2">
        <v>495.43661459999998</v>
      </c>
      <c r="O171" s="2">
        <v>256.15316589999998</v>
      </c>
      <c r="P171" s="2">
        <v>23.296838210000001</v>
      </c>
      <c r="Q171" s="2">
        <v>20.84877848</v>
      </c>
      <c r="R171" s="2">
        <v>4094.703994</v>
      </c>
      <c r="S171" s="2">
        <v>4943.2599870000004</v>
      </c>
      <c r="T171" s="2">
        <v>0</v>
      </c>
      <c r="U171" s="2">
        <v>9492.1375499999995</v>
      </c>
      <c r="V171" s="2">
        <v>1.80275E-4</v>
      </c>
      <c r="W171" s="11"/>
      <c r="X171" s="11"/>
      <c r="Y171" s="11"/>
    </row>
    <row r="172" spans="1:25" x14ac:dyDescent="0.25">
      <c r="A172" s="1" t="s">
        <v>96</v>
      </c>
      <c r="B172" s="2">
        <v>24</v>
      </c>
      <c r="C172" s="2">
        <v>6206.4491749999997</v>
      </c>
      <c r="D172" s="2">
        <v>10018</v>
      </c>
      <c r="E172" s="2">
        <v>39470.9</v>
      </c>
      <c r="F172" s="2">
        <v>15313</v>
      </c>
      <c r="G172" s="2">
        <v>24775.836360000001</v>
      </c>
      <c r="H172" s="2">
        <v>2.3614966329999998</v>
      </c>
      <c r="I172" s="2">
        <v>7.60783032946307</v>
      </c>
      <c r="J172" s="2">
        <v>0.36531511999999999</v>
      </c>
      <c r="K172" s="2">
        <v>1.0920328269999999</v>
      </c>
      <c r="L172" s="3">
        <f t="shared" si="5"/>
        <v>32674.525761243</v>
      </c>
      <c r="M172" s="3">
        <f t="shared" si="6"/>
        <v>27235.741990146002</v>
      </c>
      <c r="N172" s="2">
        <v>315.32300300000003</v>
      </c>
      <c r="O172" s="2">
        <v>21.54429858</v>
      </c>
      <c r="P172" s="2">
        <v>20.944698169999999</v>
      </c>
      <c r="Q172" s="2">
        <v>18.26575601</v>
      </c>
      <c r="R172" s="2">
        <v>7701.8911189999999</v>
      </c>
      <c r="S172" s="2">
        <v>0</v>
      </c>
      <c r="T172" s="2">
        <v>0</v>
      </c>
      <c r="U172" s="2">
        <v>7728.0799360000001</v>
      </c>
      <c r="V172" s="2">
        <v>6.19523E-5</v>
      </c>
      <c r="W172" s="11"/>
      <c r="X172" s="11"/>
      <c r="Y172" s="11"/>
    </row>
    <row r="173" spans="1:25" x14ac:dyDescent="0.25">
      <c r="A173" s="1" t="s">
        <v>139</v>
      </c>
      <c r="B173" s="2">
        <v>19</v>
      </c>
      <c r="C173" s="2">
        <v>819</v>
      </c>
      <c r="D173" s="2">
        <v>3041</v>
      </c>
      <c r="E173" s="2">
        <v>14013.3</v>
      </c>
      <c r="F173" s="2">
        <v>22682</v>
      </c>
      <c r="G173" s="2">
        <v>24222.335930000001</v>
      </c>
      <c r="H173" s="2">
        <v>2.2543406940000001</v>
      </c>
      <c r="I173" s="2">
        <v>7.4054190616328501</v>
      </c>
      <c r="J173" s="2">
        <v>0.35415999199999998</v>
      </c>
      <c r="K173" s="2">
        <v>1.0679162719999999</v>
      </c>
      <c r="L173" s="3">
        <f t="shared" si="5"/>
        <v>31770.353472832001</v>
      </c>
      <c r="M173" s="3">
        <f t="shared" si="6"/>
        <v>26578.335603456002</v>
      </c>
      <c r="N173" s="2">
        <v>334.70430199999998</v>
      </c>
      <c r="O173" s="2">
        <v>20.869978769999999</v>
      </c>
      <c r="P173" s="2">
        <v>20.40761913</v>
      </c>
      <c r="Q173" s="2">
        <v>17.707999600000001</v>
      </c>
      <c r="R173" s="2">
        <v>7547.5435079999997</v>
      </c>
      <c r="S173" s="2">
        <v>0</v>
      </c>
      <c r="T173" s="2">
        <v>0</v>
      </c>
      <c r="U173" s="2">
        <v>7555.3137640000004</v>
      </c>
      <c r="V173" s="2">
        <v>6.9979999999999995E-7</v>
      </c>
      <c r="W173" s="11"/>
      <c r="X173" s="11"/>
      <c r="Y173" s="11"/>
    </row>
    <row r="174" spans="1:25" x14ac:dyDescent="0.25">
      <c r="A174" s="1" t="s">
        <v>217</v>
      </c>
      <c r="B174" s="2">
        <v>108</v>
      </c>
      <c r="C174" s="2">
        <v>5839</v>
      </c>
      <c r="D174" s="2">
        <v>5816</v>
      </c>
      <c r="E174" s="2">
        <v>53417.5</v>
      </c>
      <c r="F174" s="2">
        <v>45599</v>
      </c>
      <c r="G174" s="2">
        <v>24133.95003</v>
      </c>
      <c r="H174" s="2">
        <v>2.9422336250000001</v>
      </c>
      <c r="I174" s="2">
        <v>18.130293396577098</v>
      </c>
      <c r="J174" s="2">
        <v>0.39297534699999997</v>
      </c>
      <c r="K174" s="2">
        <v>1.1354775070000001</v>
      </c>
      <c r="L174" s="3">
        <f t="shared" si="5"/>
        <v>33905.544854507003</v>
      </c>
      <c r="M174" s="3">
        <f t="shared" si="6"/>
        <v>27130.156973261001</v>
      </c>
      <c r="N174" s="2">
        <v>336.7212791</v>
      </c>
      <c r="O174" s="2">
        <v>101.7034925</v>
      </c>
      <c r="P174" s="2">
        <v>20.978490969999999</v>
      </c>
      <c r="Q174" s="2">
        <v>19.648767339999999</v>
      </c>
      <c r="R174" s="2">
        <v>4563.8543550000004</v>
      </c>
      <c r="S174" s="2">
        <v>1553.3104619999999</v>
      </c>
      <c r="T174" s="2">
        <v>0</v>
      </c>
      <c r="U174" s="2">
        <v>7577.8126050000001</v>
      </c>
      <c r="V174" s="2">
        <v>3.3404500000000002E-5</v>
      </c>
      <c r="W174" s="11"/>
      <c r="X174" s="11"/>
      <c r="Y174" s="11"/>
    </row>
    <row r="175" spans="1:25" x14ac:dyDescent="0.25">
      <c r="A175" s="1" t="s">
        <v>227</v>
      </c>
      <c r="B175" s="2">
        <v>27</v>
      </c>
      <c r="C175" s="2">
        <v>1330.3156980000001</v>
      </c>
      <c r="D175" s="2">
        <v>2007</v>
      </c>
      <c r="E175" s="2">
        <v>12039.1</v>
      </c>
      <c r="F175" s="2">
        <v>7763</v>
      </c>
      <c r="G175" s="2">
        <v>23853.03989</v>
      </c>
      <c r="H175" s="2">
        <v>2.164957743</v>
      </c>
      <c r="I175" s="2">
        <v>6.8566115994732204</v>
      </c>
      <c r="J175" s="2">
        <v>0.316372388</v>
      </c>
      <c r="K175" s="2">
        <v>1.0513648229999999</v>
      </c>
      <c r="L175" s="3">
        <f t="shared" si="5"/>
        <v>31107.527913383001</v>
      </c>
      <c r="M175" s="3">
        <f t="shared" si="6"/>
        <v>26122.717885654001</v>
      </c>
      <c r="N175" s="2">
        <v>233.95978650000001</v>
      </c>
      <c r="O175" s="2">
        <v>20.69322691</v>
      </c>
      <c r="P175" s="2">
        <v>18.584236369999999</v>
      </c>
      <c r="Q175" s="2">
        <v>15.818619379999999</v>
      </c>
      <c r="R175" s="2">
        <v>7307.1303619999999</v>
      </c>
      <c r="S175" s="2">
        <v>0</v>
      </c>
      <c r="T175" s="2">
        <v>0</v>
      </c>
      <c r="U175" s="2">
        <v>7440.2495570000001</v>
      </c>
      <c r="V175" s="2">
        <v>2.0865700000000001E-6</v>
      </c>
      <c r="W175" s="11"/>
      <c r="X175" s="11"/>
      <c r="Y175" s="11"/>
    </row>
    <row r="176" spans="1:25" x14ac:dyDescent="0.25">
      <c r="A176" s="1" t="s">
        <v>93</v>
      </c>
      <c r="B176" s="2">
        <v>79</v>
      </c>
      <c r="C176" s="2">
        <v>3021.3071930000001</v>
      </c>
      <c r="D176" s="2">
        <v>6520</v>
      </c>
      <c r="E176" s="2">
        <v>75890.600000000006</v>
      </c>
      <c r="F176" s="2">
        <v>134627</v>
      </c>
      <c r="G176" s="2">
        <v>23282.114839999998</v>
      </c>
      <c r="H176" s="2">
        <v>2.5363429700000002</v>
      </c>
      <c r="I176" s="2">
        <v>9.3924545159033492</v>
      </c>
      <c r="J176" s="2">
        <v>0.381829535</v>
      </c>
      <c r="K176" s="2">
        <v>1.045521889</v>
      </c>
      <c r="L176" s="3">
        <f t="shared" si="5"/>
        <v>31728.059896440998</v>
      </c>
      <c r="M176" s="3">
        <f t="shared" si="6"/>
        <v>25885.934774296999</v>
      </c>
      <c r="N176" s="2">
        <v>308.87150250000002</v>
      </c>
      <c r="O176" s="2">
        <v>36.219324440000001</v>
      </c>
      <c r="P176" s="2">
        <v>20.557546760000001</v>
      </c>
      <c r="Q176" s="2">
        <v>19.09147673</v>
      </c>
      <c r="R176" s="2">
        <v>6682.6453680000004</v>
      </c>
      <c r="S176" s="2">
        <v>290.86700830000001</v>
      </c>
      <c r="T176" s="2">
        <v>0</v>
      </c>
      <c r="U176" s="2">
        <v>7272.036728</v>
      </c>
      <c r="V176" s="2">
        <v>1.4854299999999999E-5</v>
      </c>
      <c r="W176" s="11"/>
      <c r="X176" s="11"/>
      <c r="Y176" s="11"/>
    </row>
    <row r="177" spans="1:25" x14ac:dyDescent="0.25">
      <c r="A177" s="1" t="s">
        <v>112</v>
      </c>
      <c r="B177" s="2">
        <v>22</v>
      </c>
      <c r="C177" s="2">
        <v>4242.1093979999996</v>
      </c>
      <c r="D177" s="2">
        <v>4208</v>
      </c>
      <c r="E177" s="2">
        <v>60223.1</v>
      </c>
      <c r="F177" s="2">
        <v>18938</v>
      </c>
      <c r="G177" s="2">
        <v>20940.227029999998</v>
      </c>
      <c r="H177" s="2">
        <v>2.2997798399999998</v>
      </c>
      <c r="I177" s="2">
        <v>13.9966481130351</v>
      </c>
      <c r="J177" s="2">
        <v>0.321047429</v>
      </c>
      <c r="K177" s="2">
        <v>0.95853984999999997</v>
      </c>
      <c r="L177" s="3">
        <f t="shared" si="5"/>
        <v>28599.655949537999</v>
      </c>
      <c r="M177" s="3">
        <f t="shared" si="6"/>
        <v>23303.699947025001</v>
      </c>
      <c r="N177" s="2">
        <v>269.4019308</v>
      </c>
      <c r="O177" s="2">
        <v>77.296093859999999</v>
      </c>
      <c r="P177" s="2">
        <v>17.914826000000001</v>
      </c>
      <c r="Q177" s="2">
        <v>16.052371470000001</v>
      </c>
      <c r="R177" s="2">
        <v>5001.265214</v>
      </c>
      <c r="S177" s="2">
        <v>1234.6552449999999</v>
      </c>
      <c r="T177" s="2">
        <v>0</v>
      </c>
      <c r="U177" s="2">
        <v>6568.2301639999996</v>
      </c>
      <c r="V177" s="2">
        <v>6.3008299999999998E-5</v>
      </c>
      <c r="W177" s="11">
        <v>15.669706469999999</v>
      </c>
      <c r="X177" s="11">
        <v>20.289754179999999</v>
      </c>
      <c r="Y177" s="11">
        <v>17.118419549999999</v>
      </c>
    </row>
    <row r="178" spans="1:25" x14ac:dyDescent="0.25">
      <c r="A178" s="1" t="s">
        <v>204</v>
      </c>
      <c r="B178" s="2">
        <v>14</v>
      </c>
      <c r="C178" s="2">
        <v>1659.491385</v>
      </c>
      <c r="D178" s="2">
        <v>2969</v>
      </c>
      <c r="E178" s="2">
        <v>12444.6</v>
      </c>
      <c r="F178" s="2">
        <v>19505</v>
      </c>
      <c r="G178" s="2">
        <v>19702.332129999999</v>
      </c>
      <c r="H178" s="2">
        <v>1.6072576430000001</v>
      </c>
      <c r="I178" s="2">
        <v>5.4499843967042896</v>
      </c>
      <c r="J178" s="2">
        <v>0.23712645399999999</v>
      </c>
      <c r="K178" s="2">
        <v>0.86119080400000003</v>
      </c>
      <c r="L178" s="3">
        <f t="shared" si="5"/>
        <v>25111.513834644</v>
      </c>
      <c r="M178" s="3">
        <f t="shared" si="6"/>
        <v>21411.427029641996</v>
      </c>
      <c r="N178" s="2">
        <v>251.3354027</v>
      </c>
      <c r="O178" s="2">
        <v>17.576919180000001</v>
      </c>
      <c r="P178" s="2">
        <v>14.446375440000001</v>
      </c>
      <c r="Q178" s="2">
        <v>11.856322690000001</v>
      </c>
      <c r="R178" s="2">
        <v>5961.3436359999996</v>
      </c>
      <c r="S178" s="2">
        <v>0</v>
      </c>
      <c r="T178" s="2">
        <v>0</v>
      </c>
      <c r="U178" s="2">
        <v>6145.8697039999997</v>
      </c>
      <c r="V178" s="2">
        <v>1.23191E-5</v>
      </c>
      <c r="W178" s="11">
        <v>106.3373868</v>
      </c>
      <c r="X178" s="11">
        <v>124.15898300000001</v>
      </c>
      <c r="Y178" s="11">
        <v>112.35199</v>
      </c>
    </row>
    <row r="179" spans="1:25" x14ac:dyDescent="0.25">
      <c r="A179" s="1" t="s">
        <v>104</v>
      </c>
      <c r="B179" s="2">
        <v>137</v>
      </c>
      <c r="C179" s="2"/>
      <c r="D179" s="2"/>
      <c r="E179" s="2"/>
      <c r="F179" s="2">
        <v>112316</v>
      </c>
      <c r="G179" s="2">
        <v>19495.75229</v>
      </c>
      <c r="H179" s="2">
        <v>1.7965444070000001</v>
      </c>
      <c r="I179" s="2">
        <v>6.79205582869605</v>
      </c>
      <c r="J179" s="2">
        <v>0.24739747600000001</v>
      </c>
      <c r="K179" s="2">
        <v>0.86114791800000001</v>
      </c>
      <c r="L179" s="3">
        <f t="shared" si="5"/>
        <v>25511.378758974002</v>
      </c>
      <c r="M179" s="3">
        <f t="shared" si="6"/>
        <v>21375.449272764003</v>
      </c>
      <c r="N179" s="2">
        <v>173.36423429999999</v>
      </c>
      <c r="O179" s="2">
        <v>28.85279044</v>
      </c>
      <c r="P179" s="2">
        <v>15.117011140000001</v>
      </c>
      <c r="Q179" s="2">
        <v>12.369873800000001</v>
      </c>
      <c r="R179" s="2"/>
      <c r="S179" s="2"/>
      <c r="T179" s="2"/>
      <c r="U179" s="2">
        <v>6088.5011089999998</v>
      </c>
      <c r="V179" s="2"/>
      <c r="W179" s="11"/>
      <c r="X179" s="11"/>
      <c r="Y179" s="11"/>
    </row>
    <row r="180" spans="1:25" x14ac:dyDescent="0.25">
      <c r="A180" s="1" t="s">
        <v>209</v>
      </c>
      <c r="B180" s="2">
        <v>122</v>
      </c>
      <c r="C180" s="2"/>
      <c r="D180" s="2"/>
      <c r="E180" s="2"/>
      <c r="F180" s="2">
        <v>53375</v>
      </c>
      <c r="G180" s="2">
        <v>16985.663110000001</v>
      </c>
      <c r="H180" s="2">
        <v>1.4305633369999999</v>
      </c>
      <c r="I180" s="2">
        <v>8.4102363217474494</v>
      </c>
      <c r="J180" s="2">
        <v>0.14700788000000001</v>
      </c>
      <c r="K180" s="2">
        <v>0.76460193899999995</v>
      </c>
      <c r="L180" s="3">
        <f t="shared" si="5"/>
        <v>21795.020316131002</v>
      </c>
      <c r="M180" s="3">
        <f t="shared" si="6"/>
        <v>18504.696688122003</v>
      </c>
      <c r="N180" s="2">
        <v>147.74860889999999</v>
      </c>
      <c r="O180" s="2">
        <v>61.261841850000003</v>
      </c>
      <c r="P180" s="2">
        <v>9.7160696780000002</v>
      </c>
      <c r="Q180" s="2">
        <v>7.3503940139999999</v>
      </c>
      <c r="R180" s="2"/>
      <c r="S180" s="2"/>
      <c r="T180" s="2"/>
      <c r="U180" s="2">
        <v>5327.0182169999998</v>
      </c>
      <c r="V180" s="2"/>
      <c r="W180" s="11"/>
      <c r="X180" s="11"/>
      <c r="Y180" s="11"/>
    </row>
    <row r="181" spans="1:25" x14ac:dyDescent="0.25">
      <c r="A181" s="1" t="s">
        <v>171</v>
      </c>
      <c r="B181" s="2">
        <v>63</v>
      </c>
      <c r="C181" s="2">
        <v>266</v>
      </c>
      <c r="D181" s="2">
        <v>1736</v>
      </c>
      <c r="E181" s="2">
        <v>2665.8</v>
      </c>
      <c r="F181" s="2">
        <v>79972</v>
      </c>
      <c r="G181" s="2">
        <v>14994.774890000001</v>
      </c>
      <c r="H181" s="2">
        <v>1.5386643</v>
      </c>
      <c r="I181" s="2">
        <v>6.8957703526462497</v>
      </c>
      <c r="J181" s="2">
        <v>0.21456355999999999</v>
      </c>
      <c r="K181" s="2">
        <v>0.67135655299999997</v>
      </c>
      <c r="L181" s="3">
        <f t="shared" si="5"/>
        <v>20127.971270137001</v>
      </c>
      <c r="M181" s="3">
        <f t="shared" si="6"/>
        <v>16585.001101794001</v>
      </c>
      <c r="N181" s="2">
        <v>196.9389334</v>
      </c>
      <c r="O181" s="2">
        <v>32.061587830000001</v>
      </c>
      <c r="P181" s="2">
        <v>12.44069309</v>
      </c>
      <c r="Q181" s="2">
        <v>10.728178</v>
      </c>
      <c r="R181" s="2">
        <v>1067.2290760000001</v>
      </c>
      <c r="S181" s="2">
        <v>290.86700830000001</v>
      </c>
      <c r="T181" s="2">
        <v>0</v>
      </c>
      <c r="U181" s="2">
        <v>4688.9456550000004</v>
      </c>
      <c r="V181" s="2">
        <v>5.4648899999999999E-7</v>
      </c>
      <c r="W181" s="11"/>
      <c r="X181" s="11"/>
      <c r="Y181" s="11"/>
    </row>
    <row r="182" spans="1:25" x14ac:dyDescent="0.25">
      <c r="A182" s="1" t="s">
        <v>82</v>
      </c>
      <c r="B182" s="2">
        <v>47</v>
      </c>
      <c r="C182" s="2">
        <v>129</v>
      </c>
      <c r="D182" s="2">
        <v>1072</v>
      </c>
      <c r="E182" s="2"/>
      <c r="F182" s="2">
        <v>16276</v>
      </c>
      <c r="G182" s="2">
        <v>13951.6175</v>
      </c>
      <c r="H182" s="2">
        <v>1.305451774</v>
      </c>
      <c r="I182" s="2">
        <v>4.4282504340169098</v>
      </c>
      <c r="J182" s="2">
        <v>0.183493287</v>
      </c>
      <c r="K182" s="2">
        <v>0.61981235400000001</v>
      </c>
      <c r="L182" s="3">
        <f t="shared" si="5"/>
        <v>18321.400463770002</v>
      </c>
      <c r="M182" s="3">
        <f t="shared" si="6"/>
        <v>15315.815510267001</v>
      </c>
      <c r="N182" s="2">
        <v>151.4247014</v>
      </c>
      <c r="O182" s="2">
        <v>17.504128139999999</v>
      </c>
      <c r="P182" s="2">
        <v>10.55897991</v>
      </c>
      <c r="Q182" s="2">
        <v>9.1746643290000005</v>
      </c>
      <c r="R182" s="2">
        <v>3320.1484489999998</v>
      </c>
      <c r="S182" s="2"/>
      <c r="T182" s="2"/>
      <c r="U182" s="2">
        <v>4355.1449140000004</v>
      </c>
      <c r="V182" s="2"/>
      <c r="W182" s="11"/>
      <c r="X182" s="11"/>
      <c r="Y182" s="11"/>
    </row>
    <row r="183" spans="1:25" x14ac:dyDescent="0.25">
      <c r="A183" s="1" t="s">
        <v>62</v>
      </c>
      <c r="B183" s="2">
        <v>98</v>
      </c>
      <c r="C183" s="2"/>
      <c r="D183" s="2"/>
      <c r="E183" s="2"/>
      <c r="F183" s="2">
        <v>70348</v>
      </c>
      <c r="G183" s="2">
        <v>13880.132460000001</v>
      </c>
      <c r="H183" s="2">
        <v>1.242432896</v>
      </c>
      <c r="I183" s="2">
        <v>5.7878344364443004</v>
      </c>
      <c r="J183" s="2">
        <v>0.15543459700000001</v>
      </c>
      <c r="K183" s="2">
        <v>0.61944496100000002</v>
      </c>
      <c r="L183" s="3">
        <f t="shared" si="5"/>
        <v>18046.128611913002</v>
      </c>
      <c r="M183" s="3">
        <f t="shared" si="6"/>
        <v>15186.802529703</v>
      </c>
      <c r="N183" s="2">
        <v>142.82104390000001</v>
      </c>
      <c r="O183" s="2">
        <v>33.895824689999998</v>
      </c>
      <c r="P183" s="2">
        <v>9.6070981030000002</v>
      </c>
      <c r="Q183" s="2">
        <v>7.77172983</v>
      </c>
      <c r="R183" s="2"/>
      <c r="S183" s="2"/>
      <c r="T183" s="2"/>
      <c r="U183" s="2">
        <v>4343.0346460000001</v>
      </c>
      <c r="V183" s="2"/>
      <c r="W183" s="11"/>
      <c r="X183" s="11"/>
      <c r="Y183" s="11"/>
    </row>
    <row r="184" spans="1:25" x14ac:dyDescent="0.25">
      <c r="A184" s="1" t="s">
        <v>213</v>
      </c>
      <c r="B184" s="2">
        <v>98</v>
      </c>
      <c r="C184" s="2"/>
      <c r="D184" s="2"/>
      <c r="E184" s="2"/>
      <c r="F184" s="2">
        <v>70348</v>
      </c>
      <c r="G184" s="2">
        <v>13880.132460000001</v>
      </c>
      <c r="H184" s="2">
        <v>1.242432896</v>
      </c>
      <c r="I184" s="2">
        <v>5.7878344364443004</v>
      </c>
      <c r="J184" s="2">
        <v>0.15543459700000001</v>
      </c>
      <c r="K184" s="2">
        <v>0.61944496100000002</v>
      </c>
      <c r="L184" s="3">
        <f t="shared" si="5"/>
        <v>18046.128611913002</v>
      </c>
      <c r="M184" s="3">
        <f t="shared" si="6"/>
        <v>15186.802529703</v>
      </c>
      <c r="N184" s="2">
        <v>142.82104390000001</v>
      </c>
      <c r="O184" s="2">
        <v>33.895824689999998</v>
      </c>
      <c r="P184" s="2">
        <v>9.6070981030000002</v>
      </c>
      <c r="Q184" s="2">
        <v>7.77172983</v>
      </c>
      <c r="R184" s="2"/>
      <c r="S184" s="2"/>
      <c r="T184" s="2"/>
      <c r="U184" s="2">
        <v>4343.0346460000001</v>
      </c>
      <c r="V184" s="2"/>
      <c r="W184" s="11"/>
      <c r="X184" s="11"/>
      <c r="Y184" s="11"/>
    </row>
    <row r="185" spans="1:25" x14ac:dyDescent="0.25">
      <c r="A185" s="1" t="s">
        <v>234</v>
      </c>
      <c r="B185" s="2">
        <v>11</v>
      </c>
      <c r="C185" s="2">
        <v>620</v>
      </c>
      <c r="D185" s="2">
        <v>1658</v>
      </c>
      <c r="E185" s="2">
        <v>4490.6000000000004</v>
      </c>
      <c r="F185" s="2">
        <v>10547</v>
      </c>
      <c r="G185" s="2">
        <v>12662.682280000001</v>
      </c>
      <c r="H185" s="2">
        <v>1.3060748069999999</v>
      </c>
      <c r="I185" s="2">
        <v>3.9897669740977002</v>
      </c>
      <c r="J185" s="2">
        <v>0.20512876599999999</v>
      </c>
      <c r="K185" s="2">
        <v>0.56607774600000005</v>
      </c>
      <c r="L185" s="3">
        <f t="shared" si="5"/>
        <v>17020.487402146002</v>
      </c>
      <c r="M185" s="3">
        <f t="shared" si="6"/>
        <v>14011.968993758001</v>
      </c>
      <c r="N185" s="2">
        <v>150.81361419999999</v>
      </c>
      <c r="O185" s="2">
        <v>10.912698000000001</v>
      </c>
      <c r="P185" s="2">
        <v>11.212839669999999</v>
      </c>
      <c r="Q185" s="2">
        <v>10.25643829</v>
      </c>
      <c r="R185" s="2">
        <v>3951.5534619999999</v>
      </c>
      <c r="S185" s="2">
        <v>0</v>
      </c>
      <c r="T185" s="2">
        <v>0</v>
      </c>
      <c r="U185" s="2">
        <v>3949.682558</v>
      </c>
      <c r="V185" s="2">
        <v>3.14342E-7</v>
      </c>
      <c r="W185" s="11"/>
      <c r="X185" s="11"/>
      <c r="Y185" s="11"/>
    </row>
    <row r="186" spans="1:25" x14ac:dyDescent="0.25">
      <c r="A186" s="1" t="s">
        <v>98</v>
      </c>
      <c r="B186" s="2">
        <v>22</v>
      </c>
      <c r="C186" s="2">
        <v>3331.4112460000001</v>
      </c>
      <c r="D186" s="2">
        <v>5538</v>
      </c>
      <c r="E186" s="2">
        <v>33.5</v>
      </c>
      <c r="F186" s="2">
        <v>1258</v>
      </c>
      <c r="G186" s="2">
        <v>9970.6724460000005</v>
      </c>
      <c r="H186" s="2">
        <v>0.97995158299999996</v>
      </c>
      <c r="I186" s="2">
        <v>3.1805114673677002</v>
      </c>
      <c r="J186" s="2">
        <v>0.15944873800000001</v>
      </c>
      <c r="K186" s="2">
        <v>0.44343841099999998</v>
      </c>
      <c r="L186" s="3">
        <f t="shared" si="5"/>
        <v>13246.151521515001</v>
      </c>
      <c r="M186" s="3">
        <f t="shared" si="6"/>
        <v>10988.759735628</v>
      </c>
      <c r="N186" s="2">
        <v>108.1571964</v>
      </c>
      <c r="O186" s="2">
        <v>9.2181818339999992</v>
      </c>
      <c r="P186" s="2">
        <v>8.7301964660000007</v>
      </c>
      <c r="Q186" s="2">
        <v>7.9724369130000001</v>
      </c>
      <c r="R186" s="2">
        <v>3045.521522</v>
      </c>
      <c r="S186" s="2">
        <v>12.13230572</v>
      </c>
      <c r="T186" s="2">
        <v>0</v>
      </c>
      <c r="U186" s="2">
        <v>3110.389854</v>
      </c>
      <c r="V186" s="2">
        <v>6.7137799999999999E-9</v>
      </c>
      <c r="W186" s="11"/>
      <c r="X186" s="11"/>
      <c r="Y186" s="11"/>
    </row>
    <row r="187" spans="1:25" x14ac:dyDescent="0.25">
      <c r="A187" s="1" t="s">
        <v>58</v>
      </c>
      <c r="B187" s="2">
        <v>33</v>
      </c>
      <c r="C187" s="2">
        <v>614.62642159999996</v>
      </c>
      <c r="D187" s="2">
        <v>1600</v>
      </c>
      <c r="E187" s="2">
        <v>1588.7</v>
      </c>
      <c r="F187" s="2">
        <v>15614</v>
      </c>
      <c r="G187" s="2">
        <v>9745.6616419999991</v>
      </c>
      <c r="H187" s="2">
        <v>1.0540574789999999</v>
      </c>
      <c r="I187" s="2">
        <v>3.2148191241053201</v>
      </c>
      <c r="J187" s="2">
        <v>0.16383983699999999</v>
      </c>
      <c r="K187" s="2">
        <v>0.43954849200000001</v>
      </c>
      <c r="L187" s="3">
        <f t="shared" si="5"/>
        <v>13257.471557251998</v>
      </c>
      <c r="M187" s="3">
        <f t="shared" si="6"/>
        <v>10829.394819641</v>
      </c>
      <c r="N187" s="2">
        <v>121.2657627</v>
      </c>
      <c r="O187" s="2">
        <v>9.6922434640000006</v>
      </c>
      <c r="P187" s="2">
        <v>8.7286418660000002</v>
      </c>
      <c r="Q187" s="2">
        <v>8.1919918700000007</v>
      </c>
      <c r="R187" s="2">
        <v>2580.3031129999999</v>
      </c>
      <c r="S187" s="2">
        <v>0</v>
      </c>
      <c r="T187" s="2">
        <v>0</v>
      </c>
      <c r="U187" s="2">
        <v>3040.621408</v>
      </c>
      <c r="V187" s="2">
        <v>3.6004100000000001E-7</v>
      </c>
      <c r="W187" s="11"/>
      <c r="X187" s="11"/>
      <c r="Y187" s="11"/>
    </row>
    <row r="188" spans="1:25" x14ac:dyDescent="0.25">
      <c r="A188" s="1" t="s">
        <v>120</v>
      </c>
      <c r="B188" s="2">
        <v>8</v>
      </c>
      <c r="C188" s="2">
        <v>359.72821279999999</v>
      </c>
      <c r="D188" s="2">
        <v>1022</v>
      </c>
      <c r="E188" s="2">
        <v>68630.7</v>
      </c>
      <c r="F188" s="2">
        <v>31413</v>
      </c>
      <c r="G188" s="2">
        <v>8392.8099829999992</v>
      </c>
      <c r="H188" s="2">
        <v>0.75880232000000003</v>
      </c>
      <c r="I188" s="2">
        <v>2.5131577662289102</v>
      </c>
      <c r="J188" s="2">
        <v>0.113454894</v>
      </c>
      <c r="K188" s="2">
        <v>0.36688125999999999</v>
      </c>
      <c r="L188" s="3">
        <f t="shared" si="5"/>
        <v>10935.174843507997</v>
      </c>
      <c r="M188" s="3">
        <f t="shared" si="6"/>
        <v>9187.8990588299985</v>
      </c>
      <c r="N188" s="2">
        <v>115.6945271</v>
      </c>
      <c r="O188" s="2">
        <v>7.2296496320000001</v>
      </c>
      <c r="P188" s="2">
        <v>6.8558361080000001</v>
      </c>
      <c r="Q188" s="2">
        <v>5.6727447130000002</v>
      </c>
      <c r="R188" s="2">
        <v>2558.2882920000002</v>
      </c>
      <c r="S188" s="2">
        <v>0</v>
      </c>
      <c r="T188" s="2">
        <v>0</v>
      </c>
      <c r="U188" s="2">
        <v>2617.8446610000001</v>
      </c>
      <c r="V188" s="2">
        <v>7.0405800000000003E-6</v>
      </c>
      <c r="W188" s="11">
        <v>219.04439980000001</v>
      </c>
      <c r="X188" s="11">
        <v>309.01057259999999</v>
      </c>
      <c r="Y188" s="11">
        <v>246.47099159999999</v>
      </c>
    </row>
    <row r="189" spans="1:25" x14ac:dyDescent="0.25">
      <c r="A189" s="1" t="s">
        <v>107</v>
      </c>
      <c r="B189" s="2">
        <v>6</v>
      </c>
      <c r="C189" s="2">
        <v>1578299.08</v>
      </c>
      <c r="D189" s="2">
        <v>866367</v>
      </c>
      <c r="E189" s="2">
        <v>69498.7</v>
      </c>
      <c r="F189" s="2">
        <v>44572</v>
      </c>
      <c r="G189" s="2">
        <v>7897.2466999999997</v>
      </c>
      <c r="H189" s="2">
        <v>1.254254156</v>
      </c>
      <c r="I189" s="2">
        <v>25.114953116824299</v>
      </c>
      <c r="J189" s="2">
        <v>0.39852735900000003</v>
      </c>
      <c r="K189" s="2">
        <v>0.53685087099999995</v>
      </c>
      <c r="L189" s="3">
        <f t="shared" si="5"/>
        <v>12094.703870767</v>
      </c>
      <c r="M189" s="3">
        <f t="shared" si="6"/>
        <v>9196.0201839330002</v>
      </c>
      <c r="N189" s="2">
        <v>221.96604400000001</v>
      </c>
      <c r="O189" s="2">
        <v>114.31531510000001</v>
      </c>
      <c r="P189" s="2">
        <v>12.332618569999999</v>
      </c>
      <c r="Q189" s="2">
        <v>19.92636796</v>
      </c>
      <c r="R189" s="2">
        <v>212.33642080000001</v>
      </c>
      <c r="S189" s="2">
        <v>2317.436138</v>
      </c>
      <c r="T189" s="2">
        <v>0</v>
      </c>
      <c r="U189" s="2">
        <v>2529.772559</v>
      </c>
      <c r="V189" s="2">
        <v>2.3668688E-2</v>
      </c>
      <c r="W189" s="11"/>
      <c r="X189" s="11"/>
      <c r="Y189" s="11"/>
    </row>
    <row r="190" spans="1:25" x14ac:dyDescent="0.25">
      <c r="A190" s="1" t="s">
        <v>118</v>
      </c>
      <c r="B190" s="2">
        <v>25</v>
      </c>
      <c r="C190" s="2">
        <v>445.7781531</v>
      </c>
      <c r="D190" s="2">
        <v>508</v>
      </c>
      <c r="E190" s="2">
        <v>33006.5</v>
      </c>
      <c r="F190" s="2">
        <v>8988</v>
      </c>
      <c r="G190" s="2">
        <v>5332.4724459999998</v>
      </c>
      <c r="H190" s="2">
        <v>0.499205764</v>
      </c>
      <c r="I190" s="2">
        <v>1.63909117343114</v>
      </c>
      <c r="J190" s="2">
        <v>7.8052879000000006E-2</v>
      </c>
      <c r="K190" s="2">
        <v>0.23275579800000001</v>
      </c>
      <c r="L190" s="3">
        <f t="shared" si="5"/>
        <v>7002.8171237099996</v>
      </c>
      <c r="M190" s="3">
        <f t="shared" si="6"/>
        <v>5853.0701833789999</v>
      </c>
      <c r="N190" s="2">
        <v>77.960044109999998</v>
      </c>
      <c r="O190" s="2">
        <v>4.8066185140000002</v>
      </c>
      <c r="P190" s="2">
        <v>4.4178355480000002</v>
      </c>
      <c r="Q190" s="2">
        <v>3.9026439339999999</v>
      </c>
      <c r="R190" s="2">
        <v>1496.4665580000001</v>
      </c>
      <c r="S190" s="2">
        <v>0</v>
      </c>
      <c r="T190" s="2">
        <v>0</v>
      </c>
      <c r="U190" s="2">
        <v>1663.408895</v>
      </c>
      <c r="V190" s="2">
        <v>5.5781E-6</v>
      </c>
      <c r="W190" s="11"/>
      <c r="X190" s="11"/>
      <c r="Y190" s="11"/>
    </row>
    <row r="191" spans="1:25" x14ac:dyDescent="0.25">
      <c r="A191" s="1" t="s">
        <v>124</v>
      </c>
      <c r="B191" s="2">
        <v>30</v>
      </c>
      <c r="C191" s="2">
        <v>477.9360428</v>
      </c>
      <c r="D191" s="2">
        <v>569</v>
      </c>
      <c r="E191" s="2">
        <v>5830.2</v>
      </c>
      <c r="F191" s="2">
        <v>10064</v>
      </c>
      <c r="G191" s="2">
        <v>4803.3005929999999</v>
      </c>
      <c r="H191" s="2">
        <v>0.408265936</v>
      </c>
      <c r="I191" s="2">
        <v>1.32652999587181</v>
      </c>
      <c r="J191" s="2">
        <v>6.1949457999999999E-2</v>
      </c>
      <c r="K191" s="2">
        <v>0.21304187999999999</v>
      </c>
      <c r="L191" s="3">
        <f t="shared" si="5"/>
        <v>6175.7810524959996</v>
      </c>
      <c r="M191" s="3">
        <f t="shared" si="6"/>
        <v>5235.7751520900001</v>
      </c>
      <c r="N191" s="2">
        <v>49.29066641</v>
      </c>
      <c r="O191" s="2">
        <v>4.3670253819999996</v>
      </c>
      <c r="P191" s="2">
        <v>3.4930261300000001</v>
      </c>
      <c r="Q191" s="2">
        <v>3.0974728950000001</v>
      </c>
      <c r="R191" s="2">
        <v>1368.701237</v>
      </c>
      <c r="S191" s="2">
        <v>0</v>
      </c>
      <c r="T191" s="2">
        <v>0</v>
      </c>
      <c r="U191" s="2">
        <v>1498.3783450000001</v>
      </c>
      <c r="V191" s="2">
        <v>5.8264699999999996E-7</v>
      </c>
      <c r="W191" s="11"/>
      <c r="X191" s="11"/>
      <c r="Y191" s="11"/>
    </row>
    <row r="192" spans="1:25" x14ac:dyDescent="0.25">
      <c r="A192" s="1" t="s">
        <v>223</v>
      </c>
      <c r="B192" s="2">
        <v>13</v>
      </c>
      <c r="C192" s="2">
        <v>775</v>
      </c>
      <c r="D192" s="2">
        <v>2249</v>
      </c>
      <c r="E192" s="2">
        <v>47256.800000000003</v>
      </c>
      <c r="F192" s="2">
        <v>16837</v>
      </c>
      <c r="G192" s="2">
        <v>4557.7786720000004</v>
      </c>
      <c r="H192" s="2">
        <v>0.46659077599999998</v>
      </c>
      <c r="I192" s="2">
        <v>1.41632704467506</v>
      </c>
      <c r="J192" s="2">
        <v>6.2722214999999998E-2</v>
      </c>
      <c r="K192" s="2">
        <v>0.19894548300000001</v>
      </c>
      <c r="L192" s="3">
        <f t="shared" si="5"/>
        <v>6112.880399267</v>
      </c>
      <c r="M192" s="3">
        <f t="shared" si="6"/>
        <v>5038.5641797090002</v>
      </c>
      <c r="N192" s="2">
        <v>80.091923929999993</v>
      </c>
      <c r="O192" s="2">
        <v>4.5285863769999999</v>
      </c>
      <c r="P192" s="2">
        <v>3.701522368</v>
      </c>
      <c r="Q192" s="2">
        <v>3.136110768</v>
      </c>
      <c r="R192" s="2">
        <v>1220.7075420000001</v>
      </c>
      <c r="S192" s="2">
        <v>0</v>
      </c>
      <c r="T192" s="2">
        <v>0</v>
      </c>
      <c r="U192" s="2">
        <v>1422.0129930000001</v>
      </c>
      <c r="V192" s="2">
        <v>1.9433099999999999E-5</v>
      </c>
      <c r="W192" s="11"/>
      <c r="X192" s="11"/>
      <c r="Y192" s="11"/>
    </row>
    <row r="193" spans="1:25" x14ac:dyDescent="0.25">
      <c r="A193" s="1" t="s">
        <v>215</v>
      </c>
      <c r="B193" s="2">
        <v>47</v>
      </c>
      <c r="C193" s="2">
        <v>1123.421427</v>
      </c>
      <c r="D193" s="2">
        <v>1785</v>
      </c>
      <c r="E193" s="2">
        <v>30352.5</v>
      </c>
      <c r="F193" s="2">
        <v>45994</v>
      </c>
      <c r="G193" s="2">
        <v>4121.9080160000003</v>
      </c>
      <c r="H193" s="2">
        <v>0.62623352600000004</v>
      </c>
      <c r="I193" s="2">
        <v>1.45929832614045</v>
      </c>
      <c r="J193" s="2">
        <v>8.7358002000000004E-2</v>
      </c>
      <c r="K193" s="2">
        <v>0.194870234</v>
      </c>
      <c r="L193" s="3">
        <f t="shared" si="5"/>
        <v>6188.4625729700001</v>
      </c>
      <c r="M193" s="3">
        <f t="shared" si="6"/>
        <v>4745.7734691820006</v>
      </c>
      <c r="N193" s="2">
        <v>80.342809059999993</v>
      </c>
      <c r="O193" s="2">
        <v>3.9249235750000002</v>
      </c>
      <c r="P193" s="2">
        <v>4.2146273770000002</v>
      </c>
      <c r="Q193" s="2">
        <v>4.3679001059999996</v>
      </c>
      <c r="R193" s="2">
        <v>815.6229366</v>
      </c>
      <c r="S193" s="2">
        <v>0</v>
      </c>
      <c r="T193" s="2">
        <v>0</v>
      </c>
      <c r="U193" s="2">
        <v>1285.916473</v>
      </c>
      <c r="V193" s="2">
        <v>7.7047799999999998E-6</v>
      </c>
      <c r="W193" s="11"/>
      <c r="X193" s="11"/>
      <c r="Y193" s="11"/>
    </row>
    <row r="194" spans="1:25" x14ac:dyDescent="0.25">
      <c r="A194" s="1" t="s">
        <v>245</v>
      </c>
      <c r="B194" s="2">
        <v>12</v>
      </c>
      <c r="C194" s="2">
        <v>250</v>
      </c>
      <c r="D194" s="2">
        <v>279</v>
      </c>
      <c r="E194" s="2"/>
      <c r="F194" s="2">
        <v>4717</v>
      </c>
      <c r="G194" s="2">
        <v>3706.5179250000001</v>
      </c>
      <c r="H194" s="2">
        <v>0.285510129</v>
      </c>
      <c r="I194" s="2">
        <v>1.1701443507887801</v>
      </c>
      <c r="J194" s="2">
        <v>5.1192317000000001E-2</v>
      </c>
      <c r="K194" s="2">
        <v>0.16157439500000001</v>
      </c>
      <c r="L194" s="3">
        <f t="shared" si="5"/>
        <v>4670.5311847789999</v>
      </c>
      <c r="M194" s="3">
        <f t="shared" si="6"/>
        <v>4012.9060187350001</v>
      </c>
      <c r="N194" s="2">
        <v>34.490262530000003</v>
      </c>
      <c r="O194" s="2">
        <v>3.8958098410000002</v>
      </c>
      <c r="P194" s="2">
        <v>2.9788690999999998</v>
      </c>
      <c r="Q194" s="2">
        <v>2.5596158409999998</v>
      </c>
      <c r="R194" s="2">
        <v>915.96826639999995</v>
      </c>
      <c r="S194" s="2"/>
      <c r="T194" s="2"/>
      <c r="U194" s="2">
        <v>1156.553983</v>
      </c>
      <c r="V194" s="2"/>
      <c r="W194" s="11"/>
      <c r="X194" s="11"/>
      <c r="Y194" s="11"/>
    </row>
    <row r="195" spans="1:25" x14ac:dyDescent="0.25">
      <c r="A195" s="1" t="s">
        <v>43</v>
      </c>
      <c r="B195" s="2">
        <v>2</v>
      </c>
      <c r="C195" s="2">
        <v>254</v>
      </c>
      <c r="D195" s="2">
        <v>304</v>
      </c>
      <c r="E195" s="2"/>
      <c r="F195" s="2"/>
      <c r="G195" s="2">
        <v>3648.0437360000001</v>
      </c>
      <c r="H195" s="2">
        <v>0.28218469899999998</v>
      </c>
      <c r="I195" s="2">
        <v>1.1163722366732001</v>
      </c>
      <c r="J195" s="2">
        <v>5.4519258000000001E-2</v>
      </c>
      <c r="K195" s="2">
        <v>0.15944748</v>
      </c>
      <c r="L195" s="3">
        <f t="shared" ref="L195:L227" si="7">G195+(H195*3200)+(J195*72)+(K195*289)</f>
        <v>4601.0404810959999</v>
      </c>
      <c r="M195" s="3">
        <f t="shared" ref="M195:M227" si="8">G195+(H195*900)+(J195*25)+(K195*298)</f>
        <v>3950.8882955899999</v>
      </c>
      <c r="N195" s="2">
        <v>46.783824320000001</v>
      </c>
      <c r="O195" s="2">
        <v>3.145451188</v>
      </c>
      <c r="P195" s="2">
        <v>3.0556270790000002</v>
      </c>
      <c r="Q195" s="2">
        <v>2.7259629169999999</v>
      </c>
      <c r="R195" s="2">
        <v>1137.880142</v>
      </c>
      <c r="S195" s="2"/>
      <c r="T195" s="2"/>
      <c r="U195" s="2">
        <v>1137.880142</v>
      </c>
      <c r="V195" s="2"/>
      <c r="W195" s="11"/>
      <c r="X195" s="11"/>
      <c r="Y195" s="11"/>
    </row>
    <row r="196" spans="1:25" x14ac:dyDescent="0.25">
      <c r="A196" s="1" t="s">
        <v>243</v>
      </c>
      <c r="B196" s="2">
        <v>1</v>
      </c>
      <c r="C196" s="2">
        <v>1045.6531199999999</v>
      </c>
      <c r="D196" s="2">
        <v>238</v>
      </c>
      <c r="E196" s="2">
        <v>323.3</v>
      </c>
      <c r="F196" s="2">
        <v>5834</v>
      </c>
      <c r="G196" s="2">
        <v>3228.0709019999999</v>
      </c>
      <c r="H196" s="2">
        <v>0.24260857</v>
      </c>
      <c r="I196" s="2">
        <v>0.69270276488971405</v>
      </c>
      <c r="J196" s="2">
        <v>2.3984544999999999E-2</v>
      </c>
      <c r="K196" s="2">
        <v>0.140487899</v>
      </c>
      <c r="L196" s="3">
        <f t="shared" si="7"/>
        <v>4046.7462160509999</v>
      </c>
      <c r="M196" s="3">
        <f t="shared" si="8"/>
        <v>3488.8836225270002</v>
      </c>
      <c r="N196" s="2">
        <v>39.647469610000002</v>
      </c>
      <c r="O196" s="2">
        <v>2.7452537619999999</v>
      </c>
      <c r="P196" s="2">
        <v>1.711938212</v>
      </c>
      <c r="Q196" s="2">
        <v>1.1992272479999999</v>
      </c>
      <c r="R196" s="2">
        <v>1006.884249</v>
      </c>
      <c r="S196" s="2">
        <v>0</v>
      </c>
      <c r="T196" s="2">
        <v>0</v>
      </c>
      <c r="U196" s="2">
        <v>1006.884249</v>
      </c>
      <c r="V196" s="2">
        <v>7.69454E-8</v>
      </c>
      <c r="W196" s="11">
        <v>225.36530909999999</v>
      </c>
      <c r="X196" s="11">
        <v>273.6754353</v>
      </c>
      <c r="Y196" s="11">
        <v>241.08115609999999</v>
      </c>
    </row>
    <row r="197" spans="1:25" x14ac:dyDescent="0.25">
      <c r="A197" s="1" t="s">
        <v>182</v>
      </c>
      <c r="B197" s="2">
        <v>27</v>
      </c>
      <c r="C197" s="2">
        <v>617</v>
      </c>
      <c r="D197" s="2">
        <v>471</v>
      </c>
      <c r="E197" s="2">
        <v>2371.8000000000002</v>
      </c>
      <c r="F197" s="2">
        <v>13742</v>
      </c>
      <c r="G197" s="2">
        <v>3004.817149</v>
      </c>
      <c r="H197" s="2">
        <v>0.27872054099999999</v>
      </c>
      <c r="I197" s="2">
        <v>1.6121406305647501</v>
      </c>
      <c r="J197" s="2">
        <v>3.1481456999999997E-2</v>
      </c>
      <c r="K197" s="2">
        <v>0.13559965099999999</v>
      </c>
      <c r="L197" s="3">
        <f t="shared" si="7"/>
        <v>3938.177844243</v>
      </c>
      <c r="M197" s="3">
        <f t="shared" si="8"/>
        <v>3296.8613683230001</v>
      </c>
      <c r="N197" s="2">
        <v>30.474244209999998</v>
      </c>
      <c r="O197" s="2">
        <v>10.825806</v>
      </c>
      <c r="P197" s="2">
        <v>1.9793385080000001</v>
      </c>
      <c r="Q197" s="2">
        <v>1.5740728749999999</v>
      </c>
      <c r="R197" s="2">
        <v>0</v>
      </c>
      <c r="S197" s="2">
        <v>56.945170279999999</v>
      </c>
      <c r="T197" s="2">
        <v>0</v>
      </c>
      <c r="U197" s="2">
        <v>942.35414700000001</v>
      </c>
      <c r="V197" s="2">
        <v>1.4634E-6</v>
      </c>
      <c r="W197" s="11"/>
      <c r="X197" s="11"/>
      <c r="Y197" s="11"/>
    </row>
    <row r="198" spans="1:25" x14ac:dyDescent="0.25">
      <c r="A198" s="1" t="s">
        <v>157</v>
      </c>
      <c r="B198" s="2">
        <v>29</v>
      </c>
      <c r="C198" s="2"/>
      <c r="D198" s="2"/>
      <c r="E198" s="2"/>
      <c r="F198" s="2">
        <v>19440</v>
      </c>
      <c r="G198" s="2">
        <v>2709.2406879999999</v>
      </c>
      <c r="H198" s="2">
        <v>0.25869428</v>
      </c>
      <c r="I198" s="2">
        <v>0.87020993509973099</v>
      </c>
      <c r="J198" s="2">
        <v>3.8274952000000001E-2</v>
      </c>
      <c r="K198" s="2">
        <v>0.11954427099999999</v>
      </c>
      <c r="L198" s="3">
        <f t="shared" si="7"/>
        <v>3574.3664748629999</v>
      </c>
      <c r="M198" s="3">
        <f t="shared" si="8"/>
        <v>2978.6466065579998</v>
      </c>
      <c r="N198" s="2">
        <v>31.23770137</v>
      </c>
      <c r="O198" s="2">
        <v>2.7901964420000001</v>
      </c>
      <c r="P198" s="2">
        <v>2.258826827</v>
      </c>
      <c r="Q198" s="2">
        <v>1.913747584</v>
      </c>
      <c r="R198" s="2"/>
      <c r="S198" s="2"/>
      <c r="T198" s="2"/>
      <c r="U198" s="2">
        <v>845.33580940000002</v>
      </c>
      <c r="V198" s="2"/>
      <c r="W198" s="11"/>
      <c r="X198" s="11"/>
      <c r="Y198" s="11"/>
    </row>
    <row r="199" spans="1:25" x14ac:dyDescent="0.25">
      <c r="A199" s="1" t="s">
        <v>60</v>
      </c>
      <c r="B199" s="2">
        <v>73</v>
      </c>
      <c r="C199" s="2"/>
      <c r="D199" s="2"/>
      <c r="E199" s="2"/>
      <c r="F199" s="2">
        <v>12290</v>
      </c>
      <c r="G199" s="2">
        <v>2435.8900490000001</v>
      </c>
      <c r="H199" s="2">
        <v>0.22015862899999999</v>
      </c>
      <c r="I199" s="2">
        <v>0.89306641793461805</v>
      </c>
      <c r="J199" s="2">
        <v>2.8983181E-2</v>
      </c>
      <c r="K199" s="2">
        <v>0.107738878</v>
      </c>
      <c r="L199" s="3">
        <f t="shared" si="7"/>
        <v>3173.6209865740002</v>
      </c>
      <c r="M199" s="3">
        <f t="shared" si="8"/>
        <v>2666.8635802690001</v>
      </c>
      <c r="N199" s="2">
        <v>18.940995699999998</v>
      </c>
      <c r="O199" s="2">
        <v>4.3063381749999996</v>
      </c>
      <c r="P199" s="2">
        <v>1.806061828</v>
      </c>
      <c r="Q199" s="2">
        <v>1.4491590249999999</v>
      </c>
      <c r="R199" s="2"/>
      <c r="S199" s="2"/>
      <c r="T199" s="2"/>
      <c r="U199" s="2">
        <v>761.16098399999998</v>
      </c>
      <c r="V199" s="2"/>
      <c r="W199" s="11"/>
      <c r="X199" s="11"/>
      <c r="Y199" s="11"/>
    </row>
    <row r="200" spans="1:25" x14ac:dyDescent="0.25">
      <c r="A200" s="1" t="s">
        <v>47</v>
      </c>
      <c r="B200" s="2">
        <v>24</v>
      </c>
      <c r="C200" s="1"/>
      <c r="D200" s="2"/>
      <c r="E200" s="2"/>
      <c r="F200" s="2">
        <v>6506</v>
      </c>
      <c r="G200" s="2">
        <v>2209.8137470000001</v>
      </c>
      <c r="H200" s="2">
        <v>0.184914614</v>
      </c>
      <c r="I200" s="2">
        <v>1.11138080294978</v>
      </c>
      <c r="J200" s="2">
        <v>1.8552399000000001E-2</v>
      </c>
      <c r="K200" s="2">
        <v>9.9556876000000002E-2</v>
      </c>
      <c r="L200" s="3">
        <f t="shared" si="7"/>
        <v>2831.6482216920003</v>
      </c>
      <c r="M200" s="3">
        <f t="shared" si="8"/>
        <v>2406.3686586230001</v>
      </c>
      <c r="N200" s="2">
        <v>18.823414799999998</v>
      </c>
      <c r="O200" s="2">
        <v>8.2277366230000002</v>
      </c>
      <c r="P200" s="2">
        <v>1.2371985539999999</v>
      </c>
      <c r="Q200" s="2">
        <v>0.92761997100000004</v>
      </c>
      <c r="R200" s="2"/>
      <c r="S200" s="2"/>
      <c r="T200" s="2"/>
      <c r="U200" s="2">
        <v>693.19836620000001</v>
      </c>
      <c r="V200" s="2"/>
      <c r="W200" s="11"/>
      <c r="X200" s="11"/>
      <c r="Y200" s="11"/>
    </row>
    <row r="201" spans="1:25" x14ac:dyDescent="0.25">
      <c r="A201" s="1" t="s">
        <v>190</v>
      </c>
      <c r="B201" s="2">
        <v>24</v>
      </c>
      <c r="C201" s="1"/>
      <c r="D201" s="2"/>
      <c r="E201" s="2"/>
      <c r="F201" s="2">
        <v>11403</v>
      </c>
      <c r="G201" s="2">
        <v>2119.0620349999999</v>
      </c>
      <c r="H201" s="2">
        <v>0.192003014</v>
      </c>
      <c r="I201" s="2">
        <v>0.82908359941932597</v>
      </c>
      <c r="J201" s="2">
        <v>2.4998703000000001E-2</v>
      </c>
      <c r="K201" s="2">
        <v>9.4219661999999996E-2</v>
      </c>
      <c r="L201" s="3">
        <f t="shared" si="7"/>
        <v>2762.501068734</v>
      </c>
      <c r="M201" s="3">
        <f t="shared" si="8"/>
        <v>2320.567174451</v>
      </c>
      <c r="N201" s="2">
        <v>21.00631654</v>
      </c>
      <c r="O201" s="2">
        <v>4.4032264420000002</v>
      </c>
      <c r="P201" s="2">
        <v>1.5353748229999999</v>
      </c>
      <c r="Q201" s="2">
        <v>1.2499351599999999</v>
      </c>
      <c r="R201" s="2"/>
      <c r="S201" s="2"/>
      <c r="T201" s="2"/>
      <c r="U201" s="2">
        <v>662.56678920000002</v>
      </c>
      <c r="V201" s="2"/>
      <c r="W201" s="11"/>
      <c r="X201" s="11"/>
      <c r="Y201" s="11"/>
    </row>
    <row r="202" spans="1:25" x14ac:dyDescent="0.25">
      <c r="A202" s="1" t="s">
        <v>205</v>
      </c>
      <c r="B202" s="2">
        <v>34</v>
      </c>
      <c r="C202" s="1"/>
      <c r="D202" s="2"/>
      <c r="E202" s="2"/>
      <c r="F202" s="2">
        <v>12889</v>
      </c>
      <c r="G202" s="2">
        <v>1980.2426889999999</v>
      </c>
      <c r="H202" s="2">
        <v>0.18539280499999999</v>
      </c>
      <c r="I202" s="2">
        <v>0.69331903379713</v>
      </c>
      <c r="J202" s="2">
        <v>2.6180140000000001E-2</v>
      </c>
      <c r="K202" s="2">
        <v>8.7671411000000005E-2</v>
      </c>
      <c r="L202" s="3">
        <f t="shared" si="7"/>
        <v>2600.7216728590001</v>
      </c>
      <c r="M202" s="3">
        <f t="shared" si="8"/>
        <v>2173.8767974779998</v>
      </c>
      <c r="N202" s="2">
        <v>21.922291510000001</v>
      </c>
      <c r="O202" s="2">
        <v>2.8872742069999999</v>
      </c>
      <c r="P202" s="2">
        <v>1.5650336810000001</v>
      </c>
      <c r="Q202" s="2">
        <v>1.309007021</v>
      </c>
      <c r="R202" s="2"/>
      <c r="S202" s="2"/>
      <c r="T202" s="2"/>
      <c r="U202" s="2">
        <v>618.40039119999994</v>
      </c>
      <c r="V202" s="2"/>
      <c r="W202" s="11"/>
      <c r="X202" s="11"/>
      <c r="Y202" s="11"/>
    </row>
    <row r="203" spans="1:25" x14ac:dyDescent="0.25">
      <c r="A203" s="1" t="s">
        <v>41</v>
      </c>
      <c r="B203" s="2">
        <v>15</v>
      </c>
      <c r="C203" s="1"/>
      <c r="D203" s="2"/>
      <c r="E203" s="2"/>
      <c r="F203" s="2">
        <v>11038</v>
      </c>
      <c r="G203" s="2">
        <v>1545.851306</v>
      </c>
      <c r="H203" s="2">
        <v>0.14714328600000001</v>
      </c>
      <c r="I203" s="2">
        <v>0.51599739214927398</v>
      </c>
      <c r="J203" s="2">
        <v>2.1521301E-2</v>
      </c>
      <c r="K203" s="2">
        <v>6.8356650000000005E-2</v>
      </c>
      <c r="L203" s="3">
        <f t="shared" si="7"/>
        <v>2038.0144267220001</v>
      </c>
      <c r="M203" s="3">
        <f t="shared" si="8"/>
        <v>1699.1885776250001</v>
      </c>
      <c r="N203" s="2">
        <v>18.617845689999999</v>
      </c>
      <c r="O203" s="2">
        <v>1.856513139</v>
      </c>
      <c r="P203" s="2">
        <v>1.268383619</v>
      </c>
      <c r="Q203" s="2">
        <v>1.0760650359999999</v>
      </c>
      <c r="R203" s="2"/>
      <c r="S203" s="2"/>
      <c r="T203" s="2"/>
      <c r="U203" s="2">
        <v>482.49975130000001</v>
      </c>
      <c r="V203" s="2"/>
      <c r="W203" s="11"/>
      <c r="X203" s="11"/>
      <c r="Y203" s="11"/>
    </row>
    <row r="204" spans="1:25" x14ac:dyDescent="0.25">
      <c r="A204" s="1" t="s">
        <v>55</v>
      </c>
      <c r="B204" s="2">
        <v>25</v>
      </c>
      <c r="C204" s="1"/>
      <c r="D204" s="2"/>
      <c r="E204" s="2"/>
      <c r="F204" s="2">
        <v>3947</v>
      </c>
      <c r="G204" s="2">
        <v>1404.5208560000001</v>
      </c>
      <c r="H204" s="2">
        <v>0.117083331</v>
      </c>
      <c r="I204" s="2">
        <v>0.71010814253459498</v>
      </c>
      <c r="J204" s="2">
        <v>1.1598859E-2</v>
      </c>
      <c r="K204" s="2">
        <v>6.3283812999999994E-2</v>
      </c>
      <c r="L204" s="3">
        <f t="shared" si="7"/>
        <v>1798.3116550049999</v>
      </c>
      <c r="M204" s="3">
        <f t="shared" si="8"/>
        <v>1529.0444016489998</v>
      </c>
      <c r="N204" s="2">
        <v>11.61932114</v>
      </c>
      <c r="O204" s="2">
        <v>5.2908330010000002</v>
      </c>
      <c r="P204" s="2">
        <v>0.77847100300000005</v>
      </c>
      <c r="Q204" s="2">
        <v>0.57994294199999996</v>
      </c>
      <c r="R204" s="2"/>
      <c r="S204" s="2"/>
      <c r="T204" s="2"/>
      <c r="U204" s="2">
        <v>440.62347779999999</v>
      </c>
      <c r="V204" s="2"/>
      <c r="W204" s="11"/>
      <c r="X204" s="11"/>
      <c r="Y204" s="11"/>
    </row>
    <row r="205" spans="1:25" x14ac:dyDescent="0.25">
      <c r="A205" s="1" t="s">
        <v>38</v>
      </c>
      <c r="B205" s="2">
        <v>11</v>
      </c>
      <c r="C205" s="1"/>
      <c r="D205" s="2"/>
      <c r="E205" s="2"/>
      <c r="F205" s="2">
        <v>3940</v>
      </c>
      <c r="G205" s="2">
        <v>954.71392719999994</v>
      </c>
      <c r="H205" s="2">
        <v>8.2974619999999999E-2</v>
      </c>
      <c r="I205" s="2">
        <v>0.434902252397594</v>
      </c>
      <c r="J205" s="2">
        <v>9.4963029999999993E-3</v>
      </c>
      <c r="K205" s="2">
        <v>4.2789512000000002E-2</v>
      </c>
      <c r="L205" s="3">
        <f t="shared" si="7"/>
        <v>1233.2826139839999</v>
      </c>
      <c r="M205" s="3">
        <f t="shared" si="8"/>
        <v>1042.3797673509998</v>
      </c>
      <c r="N205" s="2">
        <v>9.0847986479999996</v>
      </c>
      <c r="O205" s="2">
        <v>2.8796229960000002</v>
      </c>
      <c r="P205" s="2">
        <v>0.604318731</v>
      </c>
      <c r="Q205" s="2">
        <v>0.474815129</v>
      </c>
      <c r="R205" s="2"/>
      <c r="S205" s="2"/>
      <c r="T205" s="2"/>
      <c r="U205" s="2">
        <v>299.06612209999997</v>
      </c>
      <c r="V205" s="2"/>
      <c r="W205" s="11"/>
      <c r="X205" s="11"/>
      <c r="Y205" s="11"/>
    </row>
    <row r="206" spans="1:25" x14ac:dyDescent="0.25">
      <c r="A206" s="1" t="s">
        <v>265</v>
      </c>
      <c r="B206" s="2">
        <v>9</v>
      </c>
      <c r="C206" s="1"/>
      <c r="D206" s="2"/>
      <c r="E206" s="2"/>
      <c r="F206" s="2">
        <v>6655</v>
      </c>
      <c r="G206" s="2">
        <v>902.15520470000001</v>
      </c>
      <c r="H206" s="2">
        <v>8.6433572E-2</v>
      </c>
      <c r="I206" s="2">
        <v>0.29387126514216699</v>
      </c>
      <c r="J206" s="2">
        <v>1.2821865999999999E-2</v>
      </c>
      <c r="K206" s="2">
        <v>3.9860956000000003E-2</v>
      </c>
      <c r="L206" s="3">
        <f t="shared" si="7"/>
        <v>1191.1856257359998</v>
      </c>
      <c r="M206" s="3">
        <f t="shared" si="8"/>
        <v>992.14453103800008</v>
      </c>
      <c r="N206" s="2">
        <v>11.11001265</v>
      </c>
      <c r="O206" s="2">
        <v>0.97312361300000005</v>
      </c>
      <c r="P206" s="2">
        <v>0.75216025799999997</v>
      </c>
      <c r="Q206" s="2">
        <v>0.641093303</v>
      </c>
      <c r="R206" s="2"/>
      <c r="S206" s="2"/>
      <c r="T206" s="2"/>
      <c r="U206" s="2">
        <v>281.51725210000001</v>
      </c>
      <c r="V206" s="2"/>
      <c r="W206" s="11"/>
      <c r="X206" s="11"/>
      <c r="Y206" s="11"/>
    </row>
    <row r="207" spans="1:25" x14ac:dyDescent="0.25">
      <c r="A207" s="1" t="s">
        <v>68</v>
      </c>
      <c r="B207" s="2">
        <v>102</v>
      </c>
      <c r="C207" s="1"/>
      <c r="D207" s="2"/>
      <c r="E207" s="2"/>
      <c r="F207" s="2">
        <v>3948</v>
      </c>
      <c r="G207" s="2">
        <v>760.75582069999996</v>
      </c>
      <c r="H207" s="2">
        <v>6.8372374E-2</v>
      </c>
      <c r="I207" s="2">
        <v>0.312248377684191</v>
      </c>
      <c r="J207" s="2">
        <v>8.6586440000000001E-3</v>
      </c>
      <c r="K207" s="2">
        <v>3.3922949000000001E-2</v>
      </c>
      <c r="L207" s="3">
        <f t="shared" si="7"/>
        <v>989.97457212899997</v>
      </c>
      <c r="M207" s="3">
        <f t="shared" si="8"/>
        <v>832.61646220199998</v>
      </c>
      <c r="N207" s="2">
        <v>7.8442214049999999</v>
      </c>
      <c r="O207" s="2">
        <v>1.7854592650000001</v>
      </c>
      <c r="P207" s="2">
        <v>0.53353034899999996</v>
      </c>
      <c r="Q207" s="2">
        <v>0.43293222399999998</v>
      </c>
      <c r="R207" s="2"/>
      <c r="S207" s="2"/>
      <c r="T207" s="2"/>
      <c r="U207" s="2">
        <v>237.99238790000001</v>
      </c>
      <c r="V207" s="2"/>
      <c r="W207" s="11"/>
      <c r="X207" s="11"/>
      <c r="Y207" s="11"/>
    </row>
    <row r="208" spans="1:25" x14ac:dyDescent="0.25">
      <c r="A208" s="1" t="s">
        <v>228</v>
      </c>
      <c r="B208" s="2">
        <v>12</v>
      </c>
      <c r="C208" s="1"/>
      <c r="D208" s="2"/>
      <c r="E208" s="2"/>
      <c r="F208" s="2">
        <v>2773</v>
      </c>
      <c r="G208" s="2">
        <v>724.60563409999997</v>
      </c>
      <c r="H208" s="2">
        <v>6.2424312000000003E-2</v>
      </c>
      <c r="I208" s="2">
        <v>0.33544191263871098</v>
      </c>
      <c r="J208" s="2">
        <v>6.9632360000000003E-3</v>
      </c>
      <c r="K208" s="2">
        <v>3.2491648999999997E-2</v>
      </c>
      <c r="L208" s="3">
        <f t="shared" si="7"/>
        <v>934.25487205299999</v>
      </c>
      <c r="M208" s="3">
        <f t="shared" si="8"/>
        <v>790.6441072020001</v>
      </c>
      <c r="N208" s="2">
        <v>6.5231033329999999</v>
      </c>
      <c r="O208" s="2">
        <v>2.2711307590000001</v>
      </c>
      <c r="P208" s="2">
        <v>0.44833387200000002</v>
      </c>
      <c r="Q208" s="2">
        <v>0.34816177700000001</v>
      </c>
      <c r="R208" s="2"/>
      <c r="S208" s="2"/>
      <c r="T208" s="2"/>
      <c r="U208" s="2">
        <v>227.03733149999999</v>
      </c>
      <c r="V208" s="2"/>
      <c r="W208" s="11"/>
      <c r="X208" s="11"/>
      <c r="Y208" s="11"/>
    </row>
    <row r="209" spans="1:25" x14ac:dyDescent="0.25">
      <c r="A209" s="1" t="s">
        <v>158</v>
      </c>
      <c r="B209" s="2">
        <v>85</v>
      </c>
      <c r="C209" s="1"/>
      <c r="D209" s="2"/>
      <c r="E209" s="2"/>
      <c r="F209" s="2">
        <v>2206</v>
      </c>
      <c r="G209" s="2">
        <v>604.18256140000005</v>
      </c>
      <c r="H209" s="2">
        <v>5.1725918000000003E-2</v>
      </c>
      <c r="I209" s="2">
        <v>0.28689093234193203</v>
      </c>
      <c r="J209" s="2">
        <v>5.6320959999999996E-3</v>
      </c>
      <c r="K209" s="2">
        <v>2.7137001000000001E-2</v>
      </c>
      <c r="L209" s="3">
        <f t="shared" si="7"/>
        <v>777.95360320099996</v>
      </c>
      <c r="M209" s="3">
        <f t="shared" si="8"/>
        <v>658.96351629800006</v>
      </c>
      <c r="N209" s="2">
        <v>5.5198223119999996</v>
      </c>
      <c r="O209" s="2">
        <v>1.996034117</v>
      </c>
      <c r="P209" s="2">
        <v>0.36456855799999999</v>
      </c>
      <c r="Q209" s="2">
        <v>0.28160481700000001</v>
      </c>
      <c r="R209" s="2"/>
      <c r="S209" s="2"/>
      <c r="T209" s="2"/>
      <c r="U209" s="2">
        <v>189.36922870000001</v>
      </c>
      <c r="V209" s="2"/>
      <c r="W209" s="11"/>
      <c r="X209" s="11"/>
      <c r="Y209" s="11"/>
    </row>
    <row r="210" spans="1:25" x14ac:dyDescent="0.25">
      <c r="A210" s="1" t="s">
        <v>63</v>
      </c>
      <c r="B210" s="2">
        <v>17</v>
      </c>
      <c r="C210" s="1"/>
      <c r="D210" s="2"/>
      <c r="E210" s="2"/>
      <c r="F210" s="2">
        <v>1398</v>
      </c>
      <c r="G210" s="2">
        <v>451.0615469</v>
      </c>
      <c r="H210" s="2">
        <v>3.7935722999999998E-2</v>
      </c>
      <c r="I210" s="2">
        <v>0.22406055627650001</v>
      </c>
      <c r="J210" s="2">
        <v>3.8786390000000001E-3</v>
      </c>
      <c r="K210" s="2">
        <v>2.0307638999999999E-2</v>
      </c>
      <c r="L210" s="3">
        <f t="shared" si="7"/>
        <v>578.60403017900001</v>
      </c>
      <c r="M210" s="3">
        <f t="shared" si="8"/>
        <v>491.352339997</v>
      </c>
      <c r="N210" s="2">
        <v>3.902460692</v>
      </c>
      <c r="O210" s="2">
        <v>1.637747724</v>
      </c>
      <c r="P210" s="2">
        <v>0.25685239199999998</v>
      </c>
      <c r="Q210" s="2">
        <v>0.193931928</v>
      </c>
      <c r="R210" s="2"/>
      <c r="S210" s="2"/>
      <c r="T210" s="2"/>
      <c r="U210" s="2">
        <v>141.46801930000001</v>
      </c>
      <c r="V210" s="2"/>
      <c r="W210" s="11"/>
      <c r="X210" s="11"/>
      <c r="Y210" s="11"/>
    </row>
    <row r="211" spans="1:25" x14ac:dyDescent="0.25">
      <c r="A211" s="1" t="s">
        <v>202</v>
      </c>
      <c r="B211" s="2">
        <v>24</v>
      </c>
      <c r="C211" s="1"/>
      <c r="D211" s="2"/>
      <c r="E211" s="2"/>
      <c r="F211" s="2">
        <v>2054</v>
      </c>
      <c r="G211" s="2">
        <v>352.94459169999999</v>
      </c>
      <c r="H211" s="2">
        <v>3.2808286999999998E-2</v>
      </c>
      <c r="I211" s="2">
        <v>0.109566983313733</v>
      </c>
      <c r="J211" s="2">
        <v>4.6845799999999998E-3</v>
      </c>
      <c r="K211" s="2">
        <v>1.5487088E-2</v>
      </c>
      <c r="L211" s="3">
        <f t="shared" si="7"/>
        <v>462.74416829199993</v>
      </c>
      <c r="M211" s="3">
        <f t="shared" si="8"/>
        <v>387.20431672399997</v>
      </c>
      <c r="N211" s="2">
        <v>2.543737943</v>
      </c>
      <c r="O211" s="2">
        <v>0.34143780000000001</v>
      </c>
      <c r="P211" s="2">
        <v>0.28736993700000002</v>
      </c>
      <c r="Q211" s="2">
        <v>0.234228995</v>
      </c>
      <c r="R211" s="2"/>
      <c r="S211" s="2"/>
      <c r="T211" s="2"/>
      <c r="U211" s="2">
        <v>110.1119695</v>
      </c>
      <c r="V211" s="2"/>
      <c r="W211" s="11"/>
      <c r="X211" s="11"/>
      <c r="Y211" s="11"/>
    </row>
    <row r="212" spans="1:25" x14ac:dyDescent="0.25">
      <c r="A212" s="1" t="s">
        <v>75</v>
      </c>
      <c r="B212" s="2">
        <v>18</v>
      </c>
      <c r="C212" s="1"/>
      <c r="D212" s="2"/>
      <c r="E212" s="2"/>
      <c r="F212" s="2">
        <v>1929</v>
      </c>
      <c r="G212" s="2">
        <v>319.10715779999998</v>
      </c>
      <c r="H212" s="2">
        <v>2.9523942000000001E-2</v>
      </c>
      <c r="I212" s="2">
        <v>0.114406761741578</v>
      </c>
      <c r="J212" s="2">
        <v>4.0687559999999998E-3</v>
      </c>
      <c r="K212" s="2">
        <v>1.4131118E-2</v>
      </c>
      <c r="L212" s="3">
        <f t="shared" si="7"/>
        <v>417.96061573399999</v>
      </c>
      <c r="M212" s="3">
        <f t="shared" si="8"/>
        <v>349.99149766400001</v>
      </c>
      <c r="N212" s="2">
        <v>3.2414501480000002</v>
      </c>
      <c r="O212" s="2">
        <v>0.51033464399999995</v>
      </c>
      <c r="P212" s="2">
        <v>0.24619596699999999</v>
      </c>
      <c r="Q212" s="2">
        <v>0.20343781599999999</v>
      </c>
      <c r="R212" s="2"/>
      <c r="S212" s="2"/>
      <c r="T212" s="2"/>
      <c r="U212" s="2">
        <v>99.680403639999994</v>
      </c>
      <c r="V212" s="2"/>
      <c r="W212" s="11"/>
      <c r="X212" s="11"/>
      <c r="Y212" s="11"/>
    </row>
    <row r="213" spans="1:25" x14ac:dyDescent="0.25">
      <c r="A213" s="1" t="s">
        <v>148</v>
      </c>
      <c r="B213" s="2">
        <v>6</v>
      </c>
      <c r="C213" s="1"/>
      <c r="D213" s="2"/>
      <c r="E213" s="2"/>
      <c r="F213" s="2">
        <v>930</v>
      </c>
      <c r="G213" s="2">
        <v>304.05733579999998</v>
      </c>
      <c r="H213" s="2">
        <v>2.5542921999999999E-2</v>
      </c>
      <c r="I213" s="2">
        <v>0.151184492686153</v>
      </c>
      <c r="J213" s="2">
        <v>2.6026320000000001E-3</v>
      </c>
      <c r="K213" s="2">
        <v>1.3688821E-2</v>
      </c>
      <c r="L213" s="3">
        <f t="shared" si="7"/>
        <v>389.93814497300002</v>
      </c>
      <c r="M213" s="3">
        <f t="shared" si="8"/>
        <v>331.19030005799999</v>
      </c>
      <c r="N213" s="2">
        <v>2.6006817199999999</v>
      </c>
      <c r="O213" s="2">
        <v>1.106763932</v>
      </c>
      <c r="P213" s="2">
        <v>0.17270243800000001</v>
      </c>
      <c r="Q213" s="2">
        <v>0.13013160100000001</v>
      </c>
      <c r="R213" s="2"/>
      <c r="S213" s="2"/>
      <c r="T213" s="2"/>
      <c r="U213" s="2">
        <v>95.364291820000005</v>
      </c>
      <c r="V213" s="2"/>
      <c r="W213" s="11"/>
      <c r="X213" s="11"/>
      <c r="Y213" s="11"/>
    </row>
    <row r="214" spans="1:25" x14ac:dyDescent="0.25">
      <c r="A214" s="1" t="s">
        <v>254</v>
      </c>
      <c r="B214" s="2">
        <v>11</v>
      </c>
      <c r="C214" s="1"/>
      <c r="D214" s="2"/>
      <c r="E214" s="2"/>
      <c r="F214" s="2">
        <v>756</v>
      </c>
      <c r="G214" s="2">
        <v>282.77525730000002</v>
      </c>
      <c r="H214" s="2">
        <v>2.3453194E-2</v>
      </c>
      <c r="I214" s="2">
        <v>0.145282467989997</v>
      </c>
      <c r="J214" s="2">
        <v>2.273654E-3</v>
      </c>
      <c r="K214" s="2">
        <v>1.2754704E-2</v>
      </c>
      <c r="L214" s="3">
        <f t="shared" si="7"/>
        <v>361.67529064400003</v>
      </c>
      <c r="M214" s="3">
        <f t="shared" si="8"/>
        <v>307.74087504200003</v>
      </c>
      <c r="N214" s="2">
        <v>2.344114824</v>
      </c>
      <c r="O214" s="2">
        <v>1.098593028</v>
      </c>
      <c r="P214" s="2">
        <v>0.153585319</v>
      </c>
      <c r="Q214" s="2">
        <v>0.113682678</v>
      </c>
      <c r="R214" s="2"/>
      <c r="S214" s="2"/>
      <c r="T214" s="2"/>
      <c r="U214" s="2">
        <v>88.732399880000003</v>
      </c>
      <c r="V214" s="2"/>
      <c r="W214" s="11"/>
      <c r="X214" s="11"/>
      <c r="Y214" s="11"/>
    </row>
    <row r="215" spans="1:25" x14ac:dyDescent="0.25">
      <c r="A215" s="1" t="s">
        <v>261</v>
      </c>
      <c r="B215" s="2">
        <v>15</v>
      </c>
      <c r="C215" s="1"/>
      <c r="D215" s="2"/>
      <c r="E215" s="2"/>
      <c r="F215" s="2">
        <v>2093</v>
      </c>
      <c r="G215" s="2">
        <v>279.95162640000001</v>
      </c>
      <c r="H215" s="2">
        <v>2.6894965999999999E-2</v>
      </c>
      <c r="I215" s="2">
        <v>9.0192390356795105E-2</v>
      </c>
      <c r="J215" s="2">
        <v>4.0134660000000003E-3</v>
      </c>
      <c r="K215" s="2">
        <v>1.2364814999999999E-2</v>
      </c>
      <c r="L215" s="3">
        <f t="shared" si="7"/>
        <v>369.87791868700003</v>
      </c>
      <c r="M215" s="3">
        <f t="shared" si="8"/>
        <v>307.94214731999995</v>
      </c>
      <c r="N215" s="2">
        <v>3.4759090119999998</v>
      </c>
      <c r="O215" s="2">
        <v>0.28689932200000001</v>
      </c>
      <c r="P215" s="2">
        <v>0.235006506</v>
      </c>
      <c r="Q215" s="2">
        <v>0.200673302</v>
      </c>
      <c r="R215" s="2"/>
      <c r="S215" s="2"/>
      <c r="T215" s="2"/>
      <c r="U215" s="2">
        <v>87.349462950000003</v>
      </c>
      <c r="V215" s="2"/>
      <c r="W215" s="11"/>
      <c r="X215" s="11"/>
      <c r="Y215" s="11"/>
    </row>
    <row r="216" spans="1:25" x14ac:dyDescent="0.25">
      <c r="A216" s="1" t="s">
        <v>232</v>
      </c>
      <c r="B216" s="2">
        <v>11</v>
      </c>
      <c r="C216" s="1"/>
      <c r="D216" s="2"/>
      <c r="E216" s="2"/>
      <c r="F216" s="2">
        <v>1590</v>
      </c>
      <c r="G216" s="2">
        <v>222.90902320000001</v>
      </c>
      <c r="H216" s="2">
        <v>2.1274029E-2</v>
      </c>
      <c r="I216" s="2">
        <v>7.1115798109142994E-2</v>
      </c>
      <c r="J216" s="2">
        <v>3.1488530000000001E-3</v>
      </c>
      <c r="K216" s="2">
        <v>9.8308449999999995E-3</v>
      </c>
      <c r="L216" s="3">
        <f t="shared" si="7"/>
        <v>294.05374762099996</v>
      </c>
      <c r="M216" s="3">
        <f t="shared" si="8"/>
        <v>245.06396243500001</v>
      </c>
      <c r="N216" s="2">
        <v>2.519608394</v>
      </c>
      <c r="O216" s="2">
        <v>0.22367759000000001</v>
      </c>
      <c r="P216" s="2">
        <v>0.186112534</v>
      </c>
      <c r="Q216" s="2">
        <v>0.15744266900000001</v>
      </c>
      <c r="R216" s="2"/>
      <c r="S216" s="2"/>
      <c r="T216" s="2"/>
      <c r="U216" s="2">
        <v>69.548298729999999</v>
      </c>
      <c r="V216" s="2"/>
      <c r="W216" s="11"/>
      <c r="X216" s="11"/>
      <c r="Y216" s="11"/>
    </row>
    <row r="217" spans="1:25" x14ac:dyDescent="0.25">
      <c r="A217" s="1" t="s">
        <v>256</v>
      </c>
      <c r="B217" s="2">
        <v>48</v>
      </c>
      <c r="C217" s="1"/>
      <c r="D217" s="2"/>
      <c r="E217" s="2"/>
      <c r="F217" s="2">
        <v>1079</v>
      </c>
      <c r="G217" s="2">
        <v>205.4139313</v>
      </c>
      <c r="H217" s="2">
        <v>1.8485590999999999E-2</v>
      </c>
      <c r="I217" s="2">
        <v>8.4417246806335097E-2</v>
      </c>
      <c r="J217" s="2">
        <v>2.3460849999999999E-3</v>
      </c>
      <c r="K217" s="2">
        <v>9.1620050000000008E-3</v>
      </c>
      <c r="L217" s="3">
        <f t="shared" si="7"/>
        <v>267.38456006499996</v>
      </c>
      <c r="M217" s="3">
        <f t="shared" si="8"/>
        <v>224.83989281500001</v>
      </c>
      <c r="N217" s="2">
        <v>2.1595761379999998</v>
      </c>
      <c r="O217" s="2">
        <v>0.482736791</v>
      </c>
      <c r="P217" s="2">
        <v>0.144244135</v>
      </c>
      <c r="Q217" s="2">
        <v>0.11730423099999999</v>
      </c>
      <c r="R217" s="2"/>
      <c r="S217" s="2"/>
      <c r="T217" s="2"/>
      <c r="U217" s="2">
        <v>64.261424129999995</v>
      </c>
      <c r="V217" s="2"/>
      <c r="W217" s="11"/>
      <c r="X217" s="11"/>
      <c r="Y217" s="11"/>
    </row>
    <row r="218" spans="1:25" x14ac:dyDescent="0.25">
      <c r="A218" s="1" t="s">
        <v>154</v>
      </c>
      <c r="B218" s="2">
        <v>16</v>
      </c>
      <c r="C218" s="1"/>
      <c r="D218" s="2"/>
      <c r="E218" s="2"/>
      <c r="F218" s="2">
        <v>682</v>
      </c>
      <c r="G218" s="2">
        <v>153.78586999999999</v>
      </c>
      <c r="H218" s="2">
        <v>1.3503283E-2</v>
      </c>
      <c r="I218" s="2">
        <v>6.7374446132455898E-2</v>
      </c>
      <c r="J218" s="2">
        <v>1.600726E-3</v>
      </c>
      <c r="K218" s="2">
        <v>6.8767380000000003E-3</v>
      </c>
      <c r="L218" s="3">
        <f t="shared" si="7"/>
        <v>199.099005154</v>
      </c>
      <c r="M218" s="3">
        <f t="shared" si="8"/>
        <v>168.028110774</v>
      </c>
      <c r="N218" s="2">
        <v>1.45702318</v>
      </c>
      <c r="O218" s="2">
        <v>0.425228104</v>
      </c>
      <c r="P218" s="2">
        <v>0.10097937899999999</v>
      </c>
      <c r="Q218" s="2">
        <v>8.0036324000000006E-2</v>
      </c>
      <c r="R218" s="2"/>
      <c r="S218" s="2"/>
      <c r="T218" s="2"/>
      <c r="U218" s="2">
        <v>48.14977794</v>
      </c>
      <c r="V218" s="2"/>
      <c r="W218" s="11"/>
      <c r="X218" s="11"/>
      <c r="Y218" s="11"/>
    </row>
    <row r="219" spans="1:25" x14ac:dyDescent="0.25">
      <c r="A219" s="1" t="s">
        <v>262</v>
      </c>
      <c r="B219" s="2">
        <v>12</v>
      </c>
      <c r="C219" s="1"/>
      <c r="D219" s="2"/>
      <c r="E219" s="2"/>
      <c r="F219" s="2">
        <v>451</v>
      </c>
      <c r="G219" s="2">
        <v>152.01972760000001</v>
      </c>
      <c r="H219" s="2">
        <v>1.2745029E-2</v>
      </c>
      <c r="I219" s="2">
        <v>7.5514041984629604E-2</v>
      </c>
      <c r="J219" s="2">
        <v>1.292297E-3</v>
      </c>
      <c r="K219" s="2">
        <v>6.8418380000000003E-3</v>
      </c>
      <c r="L219" s="3">
        <f t="shared" si="7"/>
        <v>194.87415696599999</v>
      </c>
      <c r="M219" s="3">
        <f t="shared" si="8"/>
        <v>165.56142884900001</v>
      </c>
      <c r="N219" s="2">
        <v>1.259011184</v>
      </c>
      <c r="O219" s="2">
        <v>0.55317202099999996</v>
      </c>
      <c r="P219" s="2">
        <v>8.6119817000000001E-2</v>
      </c>
      <c r="Q219" s="2">
        <v>6.4614842000000006E-2</v>
      </c>
      <c r="R219" s="2"/>
      <c r="S219" s="2"/>
      <c r="T219" s="2"/>
      <c r="U219" s="2">
        <v>47.679233809999999</v>
      </c>
      <c r="V219" s="2"/>
      <c r="W219" s="11"/>
      <c r="X219" s="11"/>
      <c r="Y219" s="11"/>
    </row>
    <row r="220" spans="1:25" x14ac:dyDescent="0.25">
      <c r="A220" s="1" t="s">
        <v>178</v>
      </c>
      <c r="B220" s="2">
        <v>11</v>
      </c>
      <c r="C220" s="1"/>
      <c r="D220" s="2"/>
      <c r="E220" s="2"/>
      <c r="F220" s="2">
        <v>920</v>
      </c>
      <c r="G220" s="2">
        <v>143.7548065</v>
      </c>
      <c r="H220" s="2">
        <v>1.3516184000000001E-2</v>
      </c>
      <c r="I220" s="2">
        <v>4.5397520382942001E-2</v>
      </c>
      <c r="J220" s="2">
        <v>1.9589439999999998E-3</v>
      </c>
      <c r="K220" s="2">
        <v>6.3238160000000003E-3</v>
      </c>
      <c r="L220" s="3">
        <f t="shared" si="7"/>
        <v>188.975222092</v>
      </c>
      <c r="M220" s="3">
        <f t="shared" si="8"/>
        <v>157.85284286800001</v>
      </c>
      <c r="N220" s="2">
        <v>1.3068085389999999</v>
      </c>
      <c r="O220" s="2">
        <v>0.144378595</v>
      </c>
      <c r="P220" s="2">
        <v>0.118137215</v>
      </c>
      <c r="Q220" s="2">
        <v>9.7947189000000004E-2</v>
      </c>
      <c r="R220" s="2"/>
      <c r="S220" s="2"/>
      <c r="T220" s="2"/>
      <c r="U220" s="2">
        <v>44.852035280000003</v>
      </c>
      <c r="V220" s="2"/>
      <c r="W220" s="11"/>
      <c r="X220" s="11"/>
      <c r="Y220" s="11"/>
    </row>
    <row r="221" spans="1:25" x14ac:dyDescent="0.25">
      <c r="A221" s="1" t="s">
        <v>147</v>
      </c>
      <c r="B221" s="2">
        <v>7</v>
      </c>
      <c r="C221" s="1"/>
      <c r="D221" s="2"/>
      <c r="E221" s="2"/>
      <c r="F221" s="2">
        <v>542</v>
      </c>
      <c r="G221" s="2">
        <v>102.7649093</v>
      </c>
      <c r="H221" s="2">
        <v>9.3622670000000005E-3</v>
      </c>
      <c r="I221" s="2">
        <v>3.6047594585510302E-2</v>
      </c>
      <c r="J221" s="2">
        <v>1.262439E-3</v>
      </c>
      <c r="K221" s="2">
        <v>4.5350970000000001E-3</v>
      </c>
      <c r="L221" s="3">
        <f t="shared" si="7"/>
        <v>134.12570234099999</v>
      </c>
      <c r="M221" s="3">
        <f t="shared" si="8"/>
        <v>112.57396948100001</v>
      </c>
      <c r="N221" s="2">
        <v>0.78205852099999995</v>
      </c>
      <c r="O221" s="2">
        <v>0.15848174400000001</v>
      </c>
      <c r="P221" s="2">
        <v>7.8299047999999996E-2</v>
      </c>
      <c r="Q221" s="2">
        <v>6.3121943E-2</v>
      </c>
      <c r="R221" s="2"/>
      <c r="S221" s="2"/>
      <c r="T221" s="2"/>
      <c r="U221" s="2">
        <v>32.097337660000001</v>
      </c>
      <c r="V221" s="2"/>
      <c r="W221" s="11"/>
      <c r="X221" s="11"/>
      <c r="Y221" s="11"/>
    </row>
    <row r="222" spans="1:25" x14ac:dyDescent="0.25">
      <c r="A222" s="1" t="s">
        <v>151</v>
      </c>
      <c r="B222" s="2">
        <v>12</v>
      </c>
      <c r="C222" s="1"/>
      <c r="D222" s="2"/>
      <c r="E222" s="2"/>
      <c r="F222" s="2">
        <v>536</v>
      </c>
      <c r="G222" s="2">
        <v>73.49671841</v>
      </c>
      <c r="H222" s="2">
        <v>7.0237670000000002E-3</v>
      </c>
      <c r="I222" s="2">
        <v>2.4194350998859599E-2</v>
      </c>
      <c r="J222" s="2">
        <v>1.0360860000000001E-3</v>
      </c>
      <c r="K222" s="2">
        <v>3.2486030000000001E-3</v>
      </c>
      <c r="L222" s="3">
        <f t="shared" si="7"/>
        <v>96.986217269000008</v>
      </c>
      <c r="M222" s="3">
        <f t="shared" si="8"/>
        <v>80.812094553999998</v>
      </c>
      <c r="N222" s="2">
        <v>0.89904038500000005</v>
      </c>
      <c r="O222" s="2">
        <v>8.3072371000000006E-2</v>
      </c>
      <c r="P222" s="2">
        <v>6.0880370000000003E-2</v>
      </c>
      <c r="Q222" s="2">
        <v>5.1804287999999997E-2</v>
      </c>
      <c r="R222" s="2"/>
      <c r="S222" s="2"/>
      <c r="T222" s="2"/>
      <c r="U222" s="2">
        <v>22.93698268</v>
      </c>
      <c r="V222" s="2"/>
      <c r="W222" s="11"/>
      <c r="X222" s="11"/>
      <c r="Y222" s="11"/>
    </row>
    <row r="223" spans="1:25" x14ac:dyDescent="0.25">
      <c r="A223" s="1" t="s">
        <v>160</v>
      </c>
      <c r="B223" s="2">
        <v>16</v>
      </c>
      <c r="C223" s="1"/>
      <c r="D223" s="2"/>
      <c r="E223" s="2"/>
      <c r="F223" s="2">
        <v>327</v>
      </c>
      <c r="G223" s="2">
        <v>62.678212680000001</v>
      </c>
      <c r="H223" s="2">
        <v>5.700348E-3</v>
      </c>
      <c r="I223" s="2">
        <v>2.2150612742558098E-2</v>
      </c>
      <c r="J223" s="2">
        <v>7.6509799999999997E-4</v>
      </c>
      <c r="K223" s="2">
        <v>2.7669270000000002E-3</v>
      </c>
      <c r="L223" s="3">
        <f t="shared" si="7"/>
        <v>81.774055239000006</v>
      </c>
      <c r="M223" s="3">
        <f t="shared" si="8"/>
        <v>68.652197576000006</v>
      </c>
      <c r="N223" s="2">
        <v>0.47540453900000001</v>
      </c>
      <c r="O223" s="2">
        <v>9.9074713999999994E-2</v>
      </c>
      <c r="P223" s="2">
        <v>4.7517137000000001E-2</v>
      </c>
      <c r="Q223" s="2">
        <v>3.8254886000000002E-2</v>
      </c>
      <c r="R223" s="2"/>
      <c r="S223" s="2"/>
      <c r="T223" s="2"/>
      <c r="U223" s="2">
        <v>19.578255779999999</v>
      </c>
      <c r="V223" s="2"/>
      <c r="W223" s="11"/>
      <c r="X223" s="11"/>
      <c r="Y223" s="11"/>
    </row>
    <row r="224" spans="1:25" x14ac:dyDescent="0.25">
      <c r="A224" s="1" t="s">
        <v>263</v>
      </c>
      <c r="B224" s="2">
        <v>7</v>
      </c>
      <c r="C224" s="1"/>
      <c r="D224" s="2"/>
      <c r="E224" s="2"/>
      <c r="F224" s="2">
        <v>255</v>
      </c>
      <c r="G224" s="2">
        <v>45.173015169999999</v>
      </c>
      <c r="H224" s="2">
        <v>4.1703859999999999E-3</v>
      </c>
      <c r="I224" s="2">
        <v>1.4691458901709E-2</v>
      </c>
      <c r="J224" s="2">
        <v>5.8393500000000005E-4</v>
      </c>
      <c r="K224" s="2">
        <v>1.9864510000000002E-3</v>
      </c>
      <c r="L224" s="3">
        <f t="shared" si="7"/>
        <v>59.134378028999997</v>
      </c>
      <c r="M224" s="3">
        <f t="shared" si="8"/>
        <v>49.532923343</v>
      </c>
      <c r="N224" s="2">
        <v>0.334979058</v>
      </c>
      <c r="O224" s="2">
        <v>5.3160449999999998E-2</v>
      </c>
      <c r="P224" s="2">
        <v>3.5936033999999999E-2</v>
      </c>
      <c r="Q224" s="2">
        <v>2.9196774000000002E-2</v>
      </c>
      <c r="R224" s="2"/>
      <c r="S224" s="2"/>
      <c r="T224" s="2"/>
      <c r="U224" s="2">
        <v>14.09898729</v>
      </c>
      <c r="V224" s="2"/>
      <c r="W224" s="11"/>
      <c r="X224" s="11"/>
      <c r="Y224" s="11"/>
    </row>
    <row r="225" spans="1:29" x14ac:dyDescent="0.25">
      <c r="A225" s="1" t="s">
        <v>69</v>
      </c>
      <c r="B225" s="2">
        <v>5</v>
      </c>
      <c r="C225" s="1"/>
      <c r="D225" s="2"/>
      <c r="E225" s="2"/>
      <c r="F225" s="2">
        <v>243</v>
      </c>
      <c r="G225" s="2">
        <v>42.183246169999997</v>
      </c>
      <c r="H225" s="2">
        <v>3.9121199999999998E-3</v>
      </c>
      <c r="I225" s="2">
        <v>1.33060965844517E-2</v>
      </c>
      <c r="J225" s="2">
        <v>5.54956E-4</v>
      </c>
      <c r="K225" s="2">
        <v>1.852336E-3</v>
      </c>
      <c r="L225" s="3">
        <f t="shared" si="7"/>
        <v>55.277312106000004</v>
      </c>
      <c r="M225" s="3">
        <f t="shared" si="8"/>
        <v>46.270024197999994</v>
      </c>
      <c r="N225" s="2">
        <v>0.30699216000000001</v>
      </c>
      <c r="O225" s="2">
        <v>4.3793823000000003E-2</v>
      </c>
      <c r="P225" s="2">
        <v>3.4079459999999999E-2</v>
      </c>
      <c r="Q225" s="2">
        <v>2.7747787999999999E-2</v>
      </c>
      <c r="R225" s="2"/>
      <c r="S225" s="2"/>
      <c r="T225" s="2"/>
      <c r="U225" s="2">
        <v>13.162219459999999</v>
      </c>
      <c r="V225" s="2"/>
      <c r="W225" s="11"/>
      <c r="X225" s="11"/>
      <c r="Y225" s="11"/>
    </row>
    <row r="226" spans="1:29" x14ac:dyDescent="0.25">
      <c r="A226" s="1" t="s">
        <v>250</v>
      </c>
      <c r="B226" s="2">
        <v>5</v>
      </c>
      <c r="C226" s="1"/>
      <c r="D226" s="2"/>
      <c r="E226" s="2"/>
      <c r="F226" s="2">
        <v>138</v>
      </c>
      <c r="G226" s="2">
        <v>30.52516894</v>
      </c>
      <c r="H226" s="2">
        <v>2.6845380000000002E-3</v>
      </c>
      <c r="I226" s="2">
        <v>1.3285688877973901E-2</v>
      </c>
      <c r="J226" s="2">
        <v>3.1996100000000001E-4</v>
      </c>
      <c r="K226" s="2">
        <v>1.364442E-3</v>
      </c>
      <c r="L226" s="3">
        <f t="shared" si="7"/>
        <v>39.533051469999997</v>
      </c>
      <c r="M226" s="3">
        <f t="shared" si="8"/>
        <v>33.355855880999997</v>
      </c>
      <c r="N226" s="2">
        <v>0.28865654000000002</v>
      </c>
      <c r="O226" s="2">
        <v>8.3149572000000005E-2</v>
      </c>
      <c r="P226" s="2">
        <v>2.0159593999999999E-2</v>
      </c>
      <c r="Q226" s="2">
        <v>1.5998061000000001E-2</v>
      </c>
      <c r="R226" s="2"/>
      <c r="S226" s="2"/>
      <c r="T226" s="2"/>
      <c r="U226" s="2">
        <v>9.5565372580000005</v>
      </c>
      <c r="V226" s="2"/>
      <c r="W226" s="11"/>
      <c r="X226" s="11"/>
      <c r="Y226" s="11"/>
    </row>
    <row r="227" spans="1:29" x14ac:dyDescent="0.25">
      <c r="A227" s="1" t="s">
        <v>219</v>
      </c>
      <c r="B227" s="2">
        <v>6</v>
      </c>
      <c r="C227" s="1"/>
      <c r="D227" s="2"/>
      <c r="E227" s="2"/>
      <c r="F227" s="2">
        <v>29</v>
      </c>
      <c r="G227" s="2">
        <v>8.8425162509999993</v>
      </c>
      <c r="H227" s="2">
        <v>7.47871E-4</v>
      </c>
      <c r="I227" s="2">
        <v>4.3104390908112198E-3</v>
      </c>
      <c r="J227" s="2">
        <v>7.8200600000000005E-5</v>
      </c>
      <c r="K227" s="2">
        <v>3.9762100000000002E-4</v>
      </c>
      <c r="L227" s="3">
        <f t="shared" si="7"/>
        <v>11.356246363199999</v>
      </c>
      <c r="M227" s="3">
        <f t="shared" si="8"/>
        <v>9.6360462239999993</v>
      </c>
      <c r="N227" s="2">
        <v>7.6272201999999997E-2</v>
      </c>
      <c r="O227" s="2">
        <v>3.0925067000000001E-2</v>
      </c>
      <c r="P227" s="2">
        <v>5.1462269999999997E-3</v>
      </c>
      <c r="Q227" s="2">
        <v>3.9100289999999998E-3</v>
      </c>
      <c r="R227" s="2"/>
      <c r="S227" s="2"/>
      <c r="T227" s="2"/>
      <c r="U227" s="2">
        <v>2.7725766709999999</v>
      </c>
      <c r="V227" s="2"/>
      <c r="W227" s="11"/>
      <c r="X227" s="11"/>
      <c r="Y227" s="11"/>
    </row>
    <row r="228" spans="1:29" x14ac:dyDescent="0.25">
      <c r="A228" s="48" t="s">
        <v>281</v>
      </c>
      <c r="B228" s="46">
        <f>SUM(B2:B227)-SUM(B4:B6)</f>
        <v>386670</v>
      </c>
      <c r="C228" s="46">
        <f t="shared" ref="C228:O228" si="9">SUM(C2:C227)-SUM(C4:C6)</f>
        <v>1801765810.4774163</v>
      </c>
      <c r="D228" s="46">
        <f t="shared" si="9"/>
        <v>1221684889</v>
      </c>
      <c r="E228" s="46">
        <f t="shared" si="9"/>
        <v>2240497261.704452</v>
      </c>
      <c r="F228" s="46">
        <f t="shared" si="9"/>
        <v>774855296</v>
      </c>
      <c r="G228" s="46">
        <f t="shared" si="9"/>
        <v>929710767.37415004</v>
      </c>
      <c r="H228" s="46">
        <f t="shared" si="9"/>
        <v>77734.349065941991</v>
      </c>
      <c r="I228" s="46">
        <f t="shared" si="9"/>
        <v>1476984.478264594</v>
      </c>
      <c r="J228" s="46">
        <f t="shared" si="9"/>
        <v>367032.13465288759</v>
      </c>
      <c r="K228" s="46">
        <f t="shared" si="9"/>
        <v>45778.31213185603</v>
      </c>
      <c r="L228" s="46">
        <f t="shared" si="9"/>
        <v>1218116930.2862775</v>
      </c>
      <c r="M228" s="46">
        <f t="shared" si="9"/>
        <v>1022489421.915113</v>
      </c>
      <c r="N228" s="46">
        <f t="shared" si="9"/>
        <v>18398311.573939737</v>
      </c>
      <c r="O228" s="46">
        <f t="shared" si="9"/>
        <v>10592119.07935586</v>
      </c>
      <c r="P228" s="46">
        <f>SUM(P2:P227)-SUM(P4:P6)</f>
        <v>809059.06580371165</v>
      </c>
      <c r="Q228" s="46">
        <f t="shared" ref="Q228" si="10">SUM(Q2:Q227)-SUM(Q4:Q6)</f>
        <v>786424.8091179335</v>
      </c>
      <c r="R228" s="46">
        <f t="shared" ref="R228" si="11">SUM(R2:R227)-SUM(R4:R6)</f>
        <v>64235940.287120819</v>
      </c>
      <c r="S228" s="46">
        <f t="shared" ref="S228" si="12">SUM(S2:S227)-SUM(S4:S6)</f>
        <v>208798314.21505043</v>
      </c>
      <c r="T228" s="46">
        <f t="shared" ref="T228" si="13">SUM(T2:T227)-SUM(T4:T6)</f>
        <v>6602810.5135442009</v>
      </c>
      <c r="U228" s="46">
        <f t="shared" ref="U228" si="14">SUM(U2:U227)-SUM(U4:U6)</f>
        <v>296994993.01544601</v>
      </c>
      <c r="V228" s="46">
        <f t="shared" ref="V228" si="15">SUM(V2:V227)-SUM(V4:V6)</f>
        <v>103.43750797314232</v>
      </c>
      <c r="W228" s="46"/>
      <c r="X228" s="46"/>
      <c r="Y228" s="46"/>
    </row>
    <row r="229" spans="1:29" x14ac:dyDescent="0.25">
      <c r="A229" s="44" t="s">
        <v>279</v>
      </c>
    </row>
    <row r="230" spans="1:29" x14ac:dyDescent="0.25">
      <c r="A230" s="74" t="s">
        <v>285</v>
      </c>
    </row>
    <row r="231" spans="1:29" x14ac:dyDescent="0.25">
      <c r="A231" s="44" t="s">
        <v>296</v>
      </c>
      <c r="B231" s="44"/>
      <c r="C231" s="44"/>
      <c r="D231" s="93"/>
      <c r="E231" s="44"/>
      <c r="F231" s="44"/>
      <c r="G231" s="44"/>
      <c r="H231" s="44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9"/>
      <c r="AB231" s="89"/>
      <c r="AC231" s="88"/>
    </row>
  </sheetData>
  <sheetProtection password="D785" sheet="1" objects="1" scenarios="1"/>
  <sortState ref="A2:V226">
    <sortCondition descending="1" ref="G2:G22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231"/>
  <sheetViews>
    <sheetView workbookViewId="0">
      <selection activeCell="C14" sqref="C14"/>
    </sheetView>
  </sheetViews>
  <sheetFormatPr defaultColWidth="8.85546875" defaultRowHeight="15" x14ac:dyDescent="0.25"/>
  <cols>
    <col min="1" max="1" width="23.7109375" customWidth="1"/>
    <col min="2" max="4" width="12.85546875" customWidth="1"/>
    <col min="5" max="5" width="15.28515625" style="14" bestFit="1" customWidth="1"/>
    <col min="6" max="6" width="15.140625" style="14" bestFit="1" customWidth="1"/>
    <col min="7" max="7" width="14.140625" style="14" bestFit="1" customWidth="1"/>
    <col min="8" max="9" width="12.28515625" style="14" customWidth="1"/>
    <col min="10" max="10" width="10.85546875" style="14" bestFit="1" customWidth="1"/>
    <col min="11" max="11" width="11.42578125" style="14" bestFit="1" customWidth="1"/>
    <col min="12" max="13" width="14.42578125" style="14" customWidth="1"/>
    <col min="14" max="14" width="13" style="14" bestFit="1" customWidth="1"/>
    <col min="15" max="15" width="13.140625" style="14" bestFit="1" customWidth="1"/>
    <col min="16" max="16" width="11.42578125" style="14" bestFit="1" customWidth="1"/>
    <col min="17" max="17" width="10.85546875" style="14" bestFit="1" customWidth="1"/>
    <col min="18" max="18" width="13" style="14" bestFit="1" customWidth="1"/>
    <col min="19" max="19" width="13" style="14" customWidth="1"/>
    <col min="20" max="20" width="14.140625" style="14" bestFit="1" customWidth="1"/>
    <col min="21" max="21" width="13.85546875" style="14" bestFit="1" customWidth="1"/>
    <col min="22" max="22" width="15.42578125" style="14" customWidth="1"/>
    <col min="23" max="23" width="18.7109375" style="15" customWidth="1"/>
    <col min="24" max="24" width="20.140625" style="15" customWidth="1"/>
    <col min="25" max="25" width="18.85546875" style="15" customWidth="1"/>
    <col min="26" max="27" width="14.42578125" style="22" customWidth="1"/>
    <col min="28" max="28" width="14.42578125" style="25" customWidth="1"/>
    <col min="29" max="29" width="13.42578125" style="25" customWidth="1"/>
    <col min="30" max="30" width="14.140625" style="26" customWidth="1"/>
  </cols>
  <sheetData>
    <row r="1" spans="1:30" ht="60" x14ac:dyDescent="0.25">
      <c r="A1" s="27" t="s">
        <v>270</v>
      </c>
      <c r="B1" s="28" t="s">
        <v>1</v>
      </c>
      <c r="C1" s="29" t="s">
        <v>268</v>
      </c>
      <c r="D1" s="28" t="s">
        <v>297</v>
      </c>
      <c r="E1" s="29" t="s">
        <v>291</v>
      </c>
      <c r="F1" s="29" t="s">
        <v>292</v>
      </c>
      <c r="G1" s="29" t="s">
        <v>2</v>
      </c>
      <c r="H1" s="29" t="s">
        <v>3</v>
      </c>
      <c r="I1" s="29" t="s">
        <v>293</v>
      </c>
      <c r="J1" s="29" t="s">
        <v>4</v>
      </c>
      <c r="K1" s="29" t="s">
        <v>5</v>
      </c>
      <c r="L1" s="28" t="s">
        <v>294</v>
      </c>
      <c r="M1" s="28" t="s">
        <v>295</v>
      </c>
      <c r="N1" s="29" t="s">
        <v>6</v>
      </c>
      <c r="O1" s="29" t="s">
        <v>7</v>
      </c>
      <c r="P1" s="29" t="s">
        <v>8</v>
      </c>
      <c r="Q1" s="29" t="s">
        <v>9</v>
      </c>
      <c r="R1" s="29" t="s">
        <v>10</v>
      </c>
      <c r="S1" s="29" t="s">
        <v>11</v>
      </c>
      <c r="T1" s="29" t="s">
        <v>12</v>
      </c>
      <c r="U1" s="29" t="s">
        <v>13</v>
      </c>
      <c r="V1" s="49" t="s">
        <v>301</v>
      </c>
      <c r="W1" s="50" t="s">
        <v>298</v>
      </c>
      <c r="X1" s="50" t="s">
        <v>299</v>
      </c>
      <c r="Y1" s="50" t="s">
        <v>300</v>
      </c>
      <c r="Z1" s="21"/>
      <c r="AA1" s="21"/>
      <c r="AB1" s="21"/>
      <c r="AC1" s="21"/>
      <c r="AD1" s="21"/>
    </row>
    <row r="2" spans="1:30" x14ac:dyDescent="0.25">
      <c r="A2" s="1" t="s">
        <v>191</v>
      </c>
      <c r="B2" s="3">
        <v>11410</v>
      </c>
      <c r="C2" s="3">
        <v>337263014.5</v>
      </c>
      <c r="D2" s="2">
        <v>220935177</v>
      </c>
      <c r="E2" s="3">
        <v>329584803</v>
      </c>
      <c r="F2" s="3">
        <v>60611737</v>
      </c>
      <c r="G2" s="3">
        <v>138038816.90000001</v>
      </c>
      <c r="H2" s="3">
        <v>10714.88276</v>
      </c>
      <c r="I2" s="2">
        <v>271681.86228283501</v>
      </c>
      <c r="J2" s="3">
        <v>49229.216339999999</v>
      </c>
      <c r="K2" s="3">
        <v>6990.4039899999998</v>
      </c>
      <c r="L2" s="3">
        <f>G2+(H2*3200)+(J2*72)+(K2*289)</f>
        <v>177891172.06158999</v>
      </c>
      <c r="M2" s="3">
        <f>G2+(H2*900)+(J2*25)+(K2*298)</f>
        <v>150996082.18151999</v>
      </c>
      <c r="N2" s="3">
        <v>3219048.8050000002</v>
      </c>
      <c r="O2" s="3">
        <v>1958293.827</v>
      </c>
      <c r="P2" s="3">
        <v>123720.9546</v>
      </c>
      <c r="Q2" s="3">
        <v>126584.73209999999</v>
      </c>
      <c r="R2" s="3">
        <v>3545931.27</v>
      </c>
      <c r="S2" s="3">
        <v>39690417.07</v>
      </c>
      <c r="T2" s="3">
        <v>886250.64450000005</v>
      </c>
      <c r="U2" s="3">
        <v>44322286.590000004</v>
      </c>
      <c r="V2" s="5">
        <v>21.245847470000001</v>
      </c>
      <c r="W2" s="5">
        <v>5.4378080779999998</v>
      </c>
      <c r="X2" s="5">
        <v>6.9207084779999999</v>
      </c>
      <c r="Y2" s="5">
        <v>5.9256387180000001</v>
      </c>
      <c r="AA2" s="23"/>
      <c r="AB2" s="24"/>
    </row>
    <row r="3" spans="1:30" x14ac:dyDescent="0.25">
      <c r="A3" s="1" t="s">
        <v>287</v>
      </c>
      <c r="B3" s="3">
        <v>139984</v>
      </c>
      <c r="C3" s="3">
        <v>237011424.03999999</v>
      </c>
      <c r="D3" s="2">
        <v>149746548</v>
      </c>
      <c r="E3" s="3">
        <v>236656829.99000001</v>
      </c>
      <c r="F3" s="3">
        <v>110436605</v>
      </c>
      <c r="G3" s="3">
        <v>106895731.936</v>
      </c>
      <c r="H3" s="3">
        <v>8738.0860770000018</v>
      </c>
      <c r="I3" s="2">
        <v>182548.3645594875</v>
      </c>
      <c r="J3" s="3">
        <v>7463.9230673399998</v>
      </c>
      <c r="K3" s="3">
        <v>5320.6961001</v>
      </c>
      <c r="L3" s="3">
        <f t="shared" ref="L3:L66" si="0">G3+(H3*3200)+(J3*72)+(K3*289)</f>
        <v>136932691.01617739</v>
      </c>
      <c r="M3" s="3">
        <f t="shared" ref="M3:M66" si="1">G3+(H3*900)+(J3*25)+(K3*298)</f>
        <v>116532174.91981331</v>
      </c>
      <c r="N3" s="3">
        <v>2277108.42563</v>
      </c>
      <c r="O3" s="3">
        <v>1302018.7529800001</v>
      </c>
      <c r="P3" s="3">
        <v>88676.696976000007</v>
      </c>
      <c r="Q3" s="3">
        <v>90545.760007000004</v>
      </c>
      <c r="R3" s="3">
        <v>3177339.5171000003</v>
      </c>
      <c r="S3" s="3">
        <v>25312127.665699996</v>
      </c>
      <c r="T3" s="3">
        <v>104150.042437</v>
      </c>
      <c r="U3" s="3">
        <v>34106781.956</v>
      </c>
      <c r="V3" s="5">
        <v>14.085308535999999</v>
      </c>
      <c r="W3" s="5">
        <f>((W4*$B$4)+(W5*$B$5)+(W6*$B$6))/($B$4+$B$5+$B$6)</f>
        <v>6.288628162142059</v>
      </c>
      <c r="X3" s="5">
        <f>((X4*$B$4)+(X5*$B$5)+(X6*$B$6))/($B$4+$B$5+$B$6)</f>
        <v>7.9807719366034142</v>
      </c>
      <c r="Y3" s="5">
        <f>((Y4*$B$4)+(Y5*$B$5)+(Y6*$B$6))/($B$4+$B$5+$B$6)</f>
        <v>6.8346494228678134</v>
      </c>
      <c r="AA3" s="23"/>
      <c r="AB3" s="24"/>
    </row>
    <row r="4" spans="1:30" s="84" customFormat="1" x14ac:dyDescent="0.25">
      <c r="A4" s="76" t="s">
        <v>289</v>
      </c>
      <c r="B4" s="77">
        <v>3707</v>
      </c>
      <c r="C4" s="77">
        <v>166250776.59999999</v>
      </c>
      <c r="D4" s="92">
        <v>103133448</v>
      </c>
      <c r="E4" s="77">
        <v>138973463.80000001</v>
      </c>
      <c r="F4" s="77">
        <v>20597259</v>
      </c>
      <c r="G4" s="77">
        <v>60044009.609999999</v>
      </c>
      <c r="H4" s="77">
        <v>4558.2301740000003</v>
      </c>
      <c r="I4" s="85">
        <v>123372.997707904</v>
      </c>
      <c r="J4" s="77">
        <v>6706.4778480000004</v>
      </c>
      <c r="K4" s="77">
        <v>3063.517566</v>
      </c>
      <c r="L4" s="77">
        <f t="shared" si="0"/>
        <v>75998569.14842999</v>
      </c>
      <c r="M4" s="77">
        <f t="shared" si="1"/>
        <v>65227006.947467998</v>
      </c>
      <c r="N4" s="77">
        <v>1411502.328</v>
      </c>
      <c r="O4" s="77">
        <v>879371.97770000005</v>
      </c>
      <c r="P4" s="77">
        <v>53114.510549999999</v>
      </c>
      <c r="Q4" s="77">
        <v>56817.75935</v>
      </c>
      <c r="R4" s="77">
        <v>1238083.8030000001</v>
      </c>
      <c r="S4" s="77">
        <v>17843980.66</v>
      </c>
      <c r="T4" s="77">
        <v>102689.4489</v>
      </c>
      <c r="U4" s="77">
        <v>19255557.039999999</v>
      </c>
      <c r="V4" s="78">
        <v>10.851137749999999</v>
      </c>
      <c r="W4" s="78">
        <v>5.0790389400000002</v>
      </c>
      <c r="X4" s="78">
        <v>6.3510377250000003</v>
      </c>
      <c r="Y4" s="78">
        <v>5.4959008840000001</v>
      </c>
      <c r="Z4" s="79"/>
      <c r="AA4" s="80"/>
      <c r="AB4" s="81"/>
      <c r="AC4" s="82"/>
      <c r="AD4" s="83"/>
    </row>
    <row r="5" spans="1:30" s="84" customFormat="1" x14ac:dyDescent="0.25">
      <c r="A5" s="76" t="s">
        <v>288</v>
      </c>
      <c r="B5" s="77">
        <v>133342</v>
      </c>
      <c r="C5" s="77">
        <v>66077985.630000003</v>
      </c>
      <c r="D5" s="92">
        <v>43197328</v>
      </c>
      <c r="E5" s="77">
        <v>85700891.450000003</v>
      </c>
      <c r="F5" s="77">
        <v>85542547</v>
      </c>
      <c r="G5" s="77">
        <v>42906375.219999999</v>
      </c>
      <c r="H5" s="77">
        <v>3828.7068570000001</v>
      </c>
      <c r="I5" s="85">
        <v>53148.1877501665</v>
      </c>
      <c r="J5" s="77">
        <v>689.59474239999997</v>
      </c>
      <c r="K5" s="77">
        <v>2063.2512879999999</v>
      </c>
      <c r="L5" s="77">
        <f t="shared" si="0"/>
        <v>55804167.606084794</v>
      </c>
      <c r="M5" s="77">
        <f t="shared" si="1"/>
        <v>46984300.143684</v>
      </c>
      <c r="N5" s="77">
        <v>783110.36670000001</v>
      </c>
      <c r="O5" s="77">
        <v>380445.13559999998</v>
      </c>
      <c r="P5" s="77">
        <v>32194.907350000001</v>
      </c>
      <c r="Q5" s="77">
        <v>30335.47681</v>
      </c>
      <c r="R5" s="77">
        <v>1618231.5020000001</v>
      </c>
      <c r="S5" s="77">
        <v>6634876.0889999997</v>
      </c>
      <c r="T5" s="77">
        <v>1460.593537</v>
      </c>
      <c r="U5" s="77">
        <v>13596574.380000001</v>
      </c>
      <c r="V5" s="78">
        <v>2.9180353669999999</v>
      </c>
      <c r="W5" s="78">
        <v>6.3059838619999997</v>
      </c>
      <c r="X5" s="78">
        <v>8.0064531060000004</v>
      </c>
      <c r="Y5" s="78">
        <v>6.8544538949999998</v>
      </c>
      <c r="Z5" s="79"/>
      <c r="AA5" s="80"/>
      <c r="AB5" s="81"/>
      <c r="AC5" s="82"/>
      <c r="AD5" s="83"/>
    </row>
    <row r="6" spans="1:30" s="84" customFormat="1" x14ac:dyDescent="0.25">
      <c r="A6" s="76" t="s">
        <v>290</v>
      </c>
      <c r="B6" s="85">
        <v>2935</v>
      </c>
      <c r="C6" s="85">
        <v>4682661.8099999996</v>
      </c>
      <c r="D6" s="92">
        <v>3415772</v>
      </c>
      <c r="E6" s="85">
        <v>11982474.74</v>
      </c>
      <c r="F6" s="85">
        <v>4296799</v>
      </c>
      <c r="G6" s="85">
        <v>3945347.1060000001</v>
      </c>
      <c r="H6" s="85">
        <v>351.149046</v>
      </c>
      <c r="I6" s="85">
        <v>6027.1791014170103</v>
      </c>
      <c r="J6" s="85">
        <v>67.850476939999993</v>
      </c>
      <c r="K6" s="85">
        <v>193.92724609999999</v>
      </c>
      <c r="L6" s="77">
        <f t="shared" si="0"/>
        <v>5129954.2616625791</v>
      </c>
      <c r="M6" s="77">
        <f t="shared" si="1"/>
        <v>4320867.8286613002</v>
      </c>
      <c r="N6" s="85">
        <v>82495.730930000005</v>
      </c>
      <c r="O6" s="85">
        <v>42201.63968</v>
      </c>
      <c r="P6" s="85">
        <v>3367.2790759999998</v>
      </c>
      <c r="Q6" s="85">
        <v>3392.5238469999999</v>
      </c>
      <c r="R6" s="85">
        <v>321024.2121</v>
      </c>
      <c r="S6" s="85">
        <v>833270.91669999994</v>
      </c>
      <c r="T6" s="85">
        <v>0</v>
      </c>
      <c r="U6" s="85">
        <v>1254650.5360000001</v>
      </c>
      <c r="V6" s="86">
        <v>0.31613541899999997</v>
      </c>
      <c r="W6" s="86">
        <v>7.0278797859999997</v>
      </c>
      <c r="X6" s="86">
        <v>8.8724401589999999</v>
      </c>
      <c r="Y6" s="86">
        <v>7.6257815899999999</v>
      </c>
    </row>
    <row r="7" spans="1:30" x14ac:dyDescent="0.25">
      <c r="A7" s="1" t="s">
        <v>152</v>
      </c>
      <c r="B7" s="3">
        <v>5348</v>
      </c>
      <c r="C7" s="3">
        <v>207578253.19999999</v>
      </c>
      <c r="D7" s="2">
        <v>132667970</v>
      </c>
      <c r="E7" s="3">
        <v>179938364.90000001</v>
      </c>
      <c r="F7" s="3">
        <v>28148439</v>
      </c>
      <c r="G7" s="3">
        <v>85181982.049999997</v>
      </c>
      <c r="H7" s="3">
        <v>6782.8280430000004</v>
      </c>
      <c r="I7" s="2">
        <v>170339.71432248701</v>
      </c>
      <c r="J7" s="3">
        <v>20507.523929999999</v>
      </c>
      <c r="K7" s="3">
        <v>4341.2946000000002</v>
      </c>
      <c r="L7" s="3">
        <f t="shared" si="0"/>
        <v>109618207.64996</v>
      </c>
      <c r="M7" s="3">
        <f t="shared" si="1"/>
        <v>93092921.177750006</v>
      </c>
      <c r="N7" s="3">
        <v>1978726.5719999999</v>
      </c>
      <c r="O7" s="3">
        <v>1228856.977</v>
      </c>
      <c r="P7" s="3">
        <v>75741.877819999994</v>
      </c>
      <c r="Q7" s="3">
        <v>79174.296520000004</v>
      </c>
      <c r="R7" s="3">
        <v>1942326.132</v>
      </c>
      <c r="S7" s="3">
        <v>24928684.699999999</v>
      </c>
      <c r="T7" s="3">
        <v>362449.40299999999</v>
      </c>
      <c r="U7" s="3">
        <v>27337007.800000001</v>
      </c>
      <c r="V7" s="5">
        <v>12.800911470000001</v>
      </c>
      <c r="W7" s="5">
        <v>5.8422954450000004</v>
      </c>
      <c r="X7" s="5">
        <v>7.4155948269999996</v>
      </c>
      <c r="Y7" s="5">
        <v>6.3570012250000003</v>
      </c>
      <c r="AA7" s="23"/>
      <c r="AB7" s="24"/>
    </row>
    <row r="8" spans="1:30" x14ac:dyDescent="0.25">
      <c r="A8" s="1" t="s">
        <v>165</v>
      </c>
      <c r="B8" s="3">
        <v>4882</v>
      </c>
      <c r="C8" s="3">
        <v>200798257.40000001</v>
      </c>
      <c r="D8" s="2">
        <v>126296250</v>
      </c>
      <c r="E8" s="3">
        <v>148177069.19999999</v>
      </c>
      <c r="F8" s="3">
        <v>26553342</v>
      </c>
      <c r="G8" s="3">
        <v>64525549.299999997</v>
      </c>
      <c r="H8" s="3">
        <v>4835.0302140000003</v>
      </c>
      <c r="I8" s="2">
        <v>124669.58130864501</v>
      </c>
      <c r="J8" s="3">
        <v>23872.644820000001</v>
      </c>
      <c r="K8" s="3">
        <v>3259.694297</v>
      </c>
      <c r="L8" s="3">
        <f t="shared" si="0"/>
        <v>82658528.06367299</v>
      </c>
      <c r="M8" s="3">
        <f t="shared" si="1"/>
        <v>70445281.513605997</v>
      </c>
      <c r="N8" s="3">
        <v>1450481.946</v>
      </c>
      <c r="O8" s="3">
        <v>903489.4203</v>
      </c>
      <c r="P8" s="3">
        <v>57451.136610000001</v>
      </c>
      <c r="Q8" s="3">
        <v>58685.173990000003</v>
      </c>
      <c r="R8" s="3">
        <v>1907202.9909999999</v>
      </c>
      <c r="S8" s="3">
        <v>18307950.440000001</v>
      </c>
      <c r="T8" s="3">
        <v>425507.86060000001</v>
      </c>
      <c r="U8" s="3">
        <v>20712640.329999998</v>
      </c>
      <c r="V8" s="5">
        <v>11.027117540000001</v>
      </c>
      <c r="W8" s="5">
        <v>5.0208157050000004</v>
      </c>
      <c r="X8" s="5">
        <v>6.3187378819999998</v>
      </c>
      <c r="Y8" s="5">
        <v>5.4499554449999996</v>
      </c>
      <c r="AA8" s="23"/>
      <c r="AB8" s="24"/>
    </row>
    <row r="9" spans="1:30" x14ac:dyDescent="0.25">
      <c r="A9" s="1" t="s">
        <v>212</v>
      </c>
      <c r="B9" s="3">
        <v>5668</v>
      </c>
      <c r="C9" s="3">
        <v>123618935.5</v>
      </c>
      <c r="D9" s="2">
        <v>83108809</v>
      </c>
      <c r="E9" s="3">
        <v>132743102.40000001</v>
      </c>
      <c r="F9" s="3">
        <v>27794783</v>
      </c>
      <c r="G9" s="3">
        <v>55132890.380000003</v>
      </c>
      <c r="H9" s="3">
        <v>4391.789127</v>
      </c>
      <c r="I9" s="2">
        <v>107130.747850787</v>
      </c>
      <c r="J9" s="3">
        <v>8302.8359959999998</v>
      </c>
      <c r="K9" s="3">
        <v>2793.6912750000001</v>
      </c>
      <c r="L9" s="3">
        <f t="shared" si="0"/>
        <v>70591796.556587011</v>
      </c>
      <c r="M9" s="3">
        <f t="shared" si="1"/>
        <v>60125591.494149998</v>
      </c>
      <c r="N9" s="3">
        <v>1246430.885</v>
      </c>
      <c r="O9" s="3">
        <v>770120.07209999999</v>
      </c>
      <c r="P9" s="3">
        <v>48111.170460000001</v>
      </c>
      <c r="Q9" s="3">
        <v>50395.499499999998</v>
      </c>
      <c r="R9" s="3">
        <v>1863511.8119999999</v>
      </c>
      <c r="S9" s="3">
        <v>15585762.24</v>
      </c>
      <c r="T9" s="3">
        <v>132131.83540000001</v>
      </c>
      <c r="U9" s="3">
        <v>17663046.02</v>
      </c>
      <c r="V9" s="5">
        <v>7.7464859720000003</v>
      </c>
      <c r="W9" s="5">
        <v>5.8779854279999997</v>
      </c>
      <c r="X9" s="5">
        <v>7.4048605680000001</v>
      </c>
      <c r="Y9" s="5">
        <v>6.3772817850000001</v>
      </c>
      <c r="AA9" s="23"/>
      <c r="AB9" s="24"/>
    </row>
    <row r="10" spans="1:30" x14ac:dyDescent="0.25">
      <c r="A10" s="1" t="s">
        <v>164</v>
      </c>
      <c r="B10" s="3">
        <v>4003</v>
      </c>
      <c r="C10" s="3">
        <v>98248588.129999995</v>
      </c>
      <c r="D10" s="2">
        <v>65689884</v>
      </c>
      <c r="E10" s="3">
        <v>98822127.909999996</v>
      </c>
      <c r="F10" s="3">
        <v>20084791</v>
      </c>
      <c r="G10" s="3">
        <v>42522968.539999999</v>
      </c>
      <c r="H10" s="3">
        <v>3542.501522</v>
      </c>
      <c r="I10" s="2">
        <v>75259.667213586406</v>
      </c>
      <c r="J10" s="3">
        <v>15862.82043</v>
      </c>
      <c r="K10" s="3">
        <v>2127.4424600000002</v>
      </c>
      <c r="L10" s="3">
        <f t="shared" si="0"/>
        <v>55615927.352300003</v>
      </c>
      <c r="M10" s="3">
        <f t="shared" si="1"/>
        <v>46741768.273630001</v>
      </c>
      <c r="N10" s="3">
        <v>873216.40119999996</v>
      </c>
      <c r="O10" s="3">
        <v>548666.62210000004</v>
      </c>
      <c r="P10" s="3">
        <v>36871.405709999999</v>
      </c>
      <c r="Q10" s="3">
        <v>36744.609259999997</v>
      </c>
      <c r="R10" s="3">
        <v>2199777.1069999998</v>
      </c>
      <c r="S10" s="3">
        <v>11069474.85</v>
      </c>
      <c r="T10" s="3">
        <v>274917.30050000001</v>
      </c>
      <c r="U10" s="3">
        <v>13620478.9</v>
      </c>
      <c r="V10" s="5">
        <v>5.7549898820000003</v>
      </c>
      <c r="W10" s="5">
        <v>6.2756053999999999</v>
      </c>
      <c r="X10" s="5">
        <v>8.0983362870000004</v>
      </c>
      <c r="Y10" s="5">
        <v>6.868809562</v>
      </c>
      <c r="AA10" s="23"/>
      <c r="AB10" s="24"/>
    </row>
    <row r="11" spans="1:30" x14ac:dyDescent="0.25">
      <c r="A11" s="1" t="s">
        <v>51</v>
      </c>
      <c r="B11" s="3">
        <v>2058</v>
      </c>
      <c r="C11" s="3">
        <v>80274410.799999997</v>
      </c>
      <c r="D11" s="2">
        <v>61027018</v>
      </c>
      <c r="E11" s="3">
        <v>70374928.950000003</v>
      </c>
      <c r="F11" s="3">
        <v>12046595</v>
      </c>
      <c r="G11" s="3">
        <v>39512183.409999996</v>
      </c>
      <c r="H11" s="3">
        <v>3410.4491159999998</v>
      </c>
      <c r="I11" s="2">
        <v>62624.540987565502</v>
      </c>
      <c r="J11" s="3">
        <v>45252.878989999997</v>
      </c>
      <c r="K11" s="3">
        <v>1943.610502</v>
      </c>
      <c r="L11" s="3">
        <f t="shared" si="0"/>
        <v>54245531.303557999</v>
      </c>
      <c r="M11" s="3">
        <f t="shared" si="1"/>
        <v>44292105.518745996</v>
      </c>
      <c r="N11" s="3">
        <v>755697.88509999996</v>
      </c>
      <c r="O11" s="3">
        <v>459730.83240000001</v>
      </c>
      <c r="P11" s="3">
        <v>37016.182630000003</v>
      </c>
      <c r="Q11" s="3">
        <v>33116.894379999998</v>
      </c>
      <c r="R11" s="3">
        <v>2618081.7489999998</v>
      </c>
      <c r="S11" s="3">
        <v>9246899.8110000007</v>
      </c>
      <c r="T11" s="3">
        <v>812974.32429999998</v>
      </c>
      <c r="U11" s="3">
        <v>12705562.970000001</v>
      </c>
      <c r="V11" s="5">
        <v>4.5786623740000003</v>
      </c>
      <c r="W11" s="5">
        <v>7.1108570589999998</v>
      </c>
      <c r="X11" s="5">
        <v>9.7694305949999993</v>
      </c>
      <c r="Y11" s="5">
        <v>7.9801063589999996</v>
      </c>
      <c r="AA11" s="23"/>
      <c r="AB11" s="24"/>
    </row>
    <row r="12" spans="1:30" x14ac:dyDescent="0.25">
      <c r="A12" s="1" t="s">
        <v>138</v>
      </c>
      <c r="B12" s="3">
        <v>6909</v>
      </c>
      <c r="C12" s="3">
        <v>31296530.379999999</v>
      </c>
      <c r="D12" s="2">
        <v>22504223</v>
      </c>
      <c r="E12" s="3">
        <v>97572348.900000006</v>
      </c>
      <c r="F12" s="3">
        <v>21968189</v>
      </c>
      <c r="G12" s="3">
        <v>29034395.140000001</v>
      </c>
      <c r="H12" s="3">
        <v>2403.442466</v>
      </c>
      <c r="I12" s="2">
        <v>43324.871065974898</v>
      </c>
      <c r="J12" s="3">
        <v>25244.427</v>
      </c>
      <c r="K12" s="3">
        <v>1413.2652479999999</v>
      </c>
      <c r="L12" s="3">
        <f t="shared" si="0"/>
        <v>38951443.431872003</v>
      </c>
      <c r="M12" s="3">
        <f t="shared" si="1"/>
        <v>32249757.078304</v>
      </c>
      <c r="N12" s="3">
        <v>564269.24679999996</v>
      </c>
      <c r="O12" s="3">
        <v>316218.26909999998</v>
      </c>
      <c r="P12" s="3">
        <v>26049.356879999999</v>
      </c>
      <c r="Q12" s="3">
        <v>23422.80762</v>
      </c>
      <c r="R12" s="3">
        <v>2226381.8130000001</v>
      </c>
      <c r="S12" s="3">
        <v>6277851.2290000003</v>
      </c>
      <c r="T12" s="3">
        <v>480014.20189999999</v>
      </c>
      <c r="U12" s="3">
        <v>9305529.807</v>
      </c>
      <c r="V12" s="5">
        <v>2.318543209</v>
      </c>
      <c r="W12" s="5">
        <v>7.8378836200000004</v>
      </c>
      <c r="X12" s="5">
        <v>10.54267462</v>
      </c>
      <c r="Y12" s="5">
        <v>8.7348042889999995</v>
      </c>
      <c r="AA12" s="23"/>
      <c r="AB12" s="24"/>
    </row>
    <row r="13" spans="1:30" x14ac:dyDescent="0.25">
      <c r="A13" s="1" t="s">
        <v>249</v>
      </c>
      <c r="B13" s="3">
        <v>28956</v>
      </c>
      <c r="C13" s="3">
        <v>14846848.84</v>
      </c>
      <c r="D13" s="2">
        <v>15104620</v>
      </c>
      <c r="E13" s="3">
        <v>60770267.850000001</v>
      </c>
      <c r="F13" s="3">
        <v>59319710</v>
      </c>
      <c r="G13" s="3">
        <v>25336568.046999998</v>
      </c>
      <c r="H13" s="3">
        <v>2082.1805279999999</v>
      </c>
      <c r="I13" s="2">
        <f>1519.599651+14712.9675922022</f>
        <v>16232.5672432022</v>
      </c>
      <c r="J13" s="3">
        <v>486.87847461000001</v>
      </c>
      <c r="K13" s="3">
        <v>1158.2705833</v>
      </c>
      <c r="L13" s="3">
        <f t="shared" si="0"/>
        <v>32369341.185345616</v>
      </c>
      <c r="M13" s="3">
        <f t="shared" si="1"/>
        <v>27567867.117888648</v>
      </c>
      <c r="N13" s="3">
        <v>380166.60807999998</v>
      </c>
      <c r="O13" s="3">
        <v>94671.655564999994</v>
      </c>
      <c r="P13" s="3">
        <v>20716.411639999998</v>
      </c>
      <c r="Q13" s="3">
        <v>19376.439850999999</v>
      </c>
      <c r="R13" s="3">
        <v>4911590.5159999998</v>
      </c>
      <c r="S13" s="3">
        <v>1601552.7350000001</v>
      </c>
      <c r="T13" s="3">
        <v>4250.7614450000001</v>
      </c>
      <c r="U13" s="3">
        <v>7950392.6950000003</v>
      </c>
      <c r="V13" s="5">
        <v>0.73674105499999998</v>
      </c>
      <c r="W13" s="5">
        <v>11.975881729999999</v>
      </c>
      <c r="X13" s="5">
        <v>14.66954615</v>
      </c>
      <c r="Y13" s="5">
        <v>12.859258110000001</v>
      </c>
      <c r="AA13" s="23"/>
      <c r="AB13" s="24"/>
    </row>
    <row r="14" spans="1:30" x14ac:dyDescent="0.25">
      <c r="A14" s="1" t="s">
        <v>117</v>
      </c>
      <c r="B14" s="3">
        <v>2372</v>
      </c>
      <c r="C14" s="3">
        <v>71053854.349999994</v>
      </c>
      <c r="D14" s="2">
        <v>40309703</v>
      </c>
      <c r="E14" s="3">
        <v>44906603.280000001</v>
      </c>
      <c r="F14" s="3">
        <v>9110616</v>
      </c>
      <c r="G14" s="3">
        <v>21137463.68</v>
      </c>
      <c r="H14" s="3">
        <v>1634.892169</v>
      </c>
      <c r="I14" s="2">
        <v>36983.564549825103</v>
      </c>
      <c r="J14" s="3">
        <v>17620.485430000001</v>
      </c>
      <c r="K14" s="3">
        <v>1052.2386959999999</v>
      </c>
      <c r="L14" s="3">
        <f t="shared" si="0"/>
        <v>27941890.554903999</v>
      </c>
      <c r="M14" s="3">
        <f t="shared" si="1"/>
        <v>23362945.899257999</v>
      </c>
      <c r="N14" s="3">
        <v>448561.3469</v>
      </c>
      <c r="O14" s="3">
        <v>271314.8812</v>
      </c>
      <c r="P14" s="3">
        <v>19276.791079999999</v>
      </c>
      <c r="Q14" s="3">
        <v>18302.717069999999</v>
      </c>
      <c r="R14" s="3">
        <v>959220.53509999998</v>
      </c>
      <c r="S14" s="3">
        <v>5476357.307</v>
      </c>
      <c r="T14" s="3">
        <v>323717.69459999999</v>
      </c>
      <c r="U14" s="3">
        <v>6796385.1270000003</v>
      </c>
      <c r="V14" s="5">
        <v>4.4079828809999997</v>
      </c>
      <c r="W14" s="5">
        <v>4.0010802820000002</v>
      </c>
      <c r="X14" s="5">
        <v>5.245118744</v>
      </c>
      <c r="Y14" s="5">
        <v>4.4128778740000003</v>
      </c>
      <c r="AA14" s="23"/>
      <c r="AB14" s="24"/>
    </row>
    <row r="15" spans="1:30" x14ac:dyDescent="0.25">
      <c r="A15" s="1" t="s">
        <v>179</v>
      </c>
      <c r="B15" s="3">
        <v>14587</v>
      </c>
      <c r="C15" s="3">
        <v>7565440.4019999998</v>
      </c>
      <c r="D15" s="2">
        <v>7068121</v>
      </c>
      <c r="E15" s="3">
        <v>43251522.829999998</v>
      </c>
      <c r="F15" s="3">
        <v>42209366</v>
      </c>
      <c r="G15" s="3">
        <v>18838108.140000001</v>
      </c>
      <c r="H15" s="3">
        <v>1792.1659</v>
      </c>
      <c r="I15" s="2">
        <v>14963.431614044201</v>
      </c>
      <c r="J15" s="3">
        <v>979.51280799999995</v>
      </c>
      <c r="K15" s="3">
        <v>867.27197839999997</v>
      </c>
      <c r="L15" s="3">
        <f t="shared" si="0"/>
        <v>24894205.5439336</v>
      </c>
      <c r="M15" s="3">
        <f t="shared" si="1"/>
        <v>20733992.319763198</v>
      </c>
      <c r="N15" s="3">
        <v>259074.29139999999</v>
      </c>
      <c r="O15" s="3">
        <v>100547.6547</v>
      </c>
      <c r="P15" s="3">
        <v>13902.07789</v>
      </c>
      <c r="Q15" s="3">
        <v>12060.24523</v>
      </c>
      <c r="R15" s="3">
        <v>1995747.64</v>
      </c>
      <c r="S15" s="3">
        <v>1492456.1910000001</v>
      </c>
      <c r="T15" s="3">
        <v>15173.967559999999</v>
      </c>
      <c r="U15" s="3">
        <v>5931327.6150000002</v>
      </c>
      <c r="V15" s="5">
        <v>0.47110522300000002</v>
      </c>
      <c r="W15" s="5">
        <v>19.015723569999999</v>
      </c>
      <c r="X15" s="5">
        <v>25.38338804</v>
      </c>
      <c r="Y15" s="5">
        <v>21.00766028</v>
      </c>
      <c r="AA15" s="23"/>
      <c r="AB15" s="24"/>
    </row>
    <row r="16" spans="1:30" x14ac:dyDescent="0.25">
      <c r="A16" s="1" t="s">
        <v>136</v>
      </c>
      <c r="B16" s="3">
        <v>4491</v>
      </c>
      <c r="C16" s="3">
        <v>16137853.630000001</v>
      </c>
      <c r="D16" s="2">
        <v>16132899</v>
      </c>
      <c r="E16" s="3">
        <v>38677663.280000001</v>
      </c>
      <c r="F16" s="3">
        <v>10981167</v>
      </c>
      <c r="G16" s="3">
        <v>18453289.59</v>
      </c>
      <c r="H16" s="3">
        <v>1929.880627</v>
      </c>
      <c r="I16" s="2">
        <v>30683.7692992101</v>
      </c>
      <c r="J16" s="3">
        <v>1261.3044</v>
      </c>
      <c r="K16" s="3">
        <v>914.24862689999998</v>
      </c>
      <c r="L16" s="3">
        <f t="shared" si="0"/>
        <v>24983939.366374101</v>
      </c>
      <c r="M16" s="3">
        <f t="shared" si="1"/>
        <v>20494160.8551162</v>
      </c>
      <c r="N16" s="3">
        <v>369265.70150000002</v>
      </c>
      <c r="O16" s="3">
        <v>225944.25459999999</v>
      </c>
      <c r="P16" s="3">
        <v>15285.7474</v>
      </c>
      <c r="Q16" s="3">
        <v>14611.67066</v>
      </c>
      <c r="R16" s="3">
        <v>1222266.8940000001</v>
      </c>
      <c r="S16" s="3">
        <v>4533682.0640000002</v>
      </c>
      <c r="T16" s="3">
        <v>18314.335650000001</v>
      </c>
      <c r="U16" s="3">
        <v>5888670.5499999998</v>
      </c>
      <c r="V16" s="5">
        <v>1.223233206</v>
      </c>
      <c r="W16" s="5">
        <v>11.609421469999999</v>
      </c>
      <c r="X16" s="5">
        <v>15.610057749999999</v>
      </c>
      <c r="Y16" s="5">
        <v>12.86357396</v>
      </c>
      <c r="AA16" s="23"/>
      <c r="AB16" s="24"/>
    </row>
    <row r="17" spans="1:30" x14ac:dyDescent="0.25">
      <c r="A17" s="1" t="s">
        <v>248</v>
      </c>
      <c r="B17" s="3">
        <v>12553</v>
      </c>
      <c r="C17" s="3">
        <v>14983415.039999999</v>
      </c>
      <c r="D17" s="2">
        <v>14904504</v>
      </c>
      <c r="E17" s="3">
        <v>33039371.010000002</v>
      </c>
      <c r="F17" s="3">
        <v>17603187</v>
      </c>
      <c r="G17" s="3">
        <v>16040305.77</v>
      </c>
      <c r="H17" s="3">
        <v>1392.8258599999999</v>
      </c>
      <c r="I17" s="2">
        <v>23523.2214290708</v>
      </c>
      <c r="J17" s="3">
        <v>4528.3012360000002</v>
      </c>
      <c r="K17" s="3">
        <v>781.2144839</v>
      </c>
      <c r="L17" s="3">
        <f t="shared" si="0"/>
        <v>21049157.196839102</v>
      </c>
      <c r="M17" s="3">
        <f t="shared" si="1"/>
        <v>17639858.4911022</v>
      </c>
      <c r="N17" s="3">
        <v>313740.71139999997</v>
      </c>
      <c r="O17" s="3">
        <v>160766.84669999999</v>
      </c>
      <c r="P17" s="3">
        <v>14335.128580000001</v>
      </c>
      <c r="Q17" s="3">
        <v>14051.43936</v>
      </c>
      <c r="R17" s="3">
        <v>1539381.1189999999</v>
      </c>
      <c r="S17" s="3">
        <v>3178853.551</v>
      </c>
      <c r="T17" s="3">
        <v>80531.389139999999</v>
      </c>
      <c r="U17" s="3">
        <v>5106261.9680000003</v>
      </c>
      <c r="V17" s="5">
        <v>1.183425221</v>
      </c>
      <c r="W17" s="5">
        <v>10.04472002</v>
      </c>
      <c r="X17" s="5">
        <v>13.11544849</v>
      </c>
      <c r="Y17" s="5">
        <v>11.035269489999999</v>
      </c>
      <c r="AA17" s="23"/>
      <c r="AB17" s="24"/>
    </row>
    <row r="18" spans="1:30" x14ac:dyDescent="0.25">
      <c r="A18" s="1" t="s">
        <v>87</v>
      </c>
      <c r="B18" s="3">
        <v>1660</v>
      </c>
      <c r="C18" s="3">
        <v>33829326.829999998</v>
      </c>
      <c r="D18" s="2">
        <v>21513838</v>
      </c>
      <c r="E18" s="3">
        <v>43513680.229999997</v>
      </c>
      <c r="F18" s="3">
        <v>8756632</v>
      </c>
      <c r="G18" s="3">
        <v>15000117.380000001</v>
      </c>
      <c r="H18" s="3">
        <v>1291.8242760000001</v>
      </c>
      <c r="I18" s="2">
        <v>25739.849925601899</v>
      </c>
      <c r="J18" s="3">
        <v>1564.9741160000001</v>
      </c>
      <c r="K18" s="3">
        <v>745.77427160000002</v>
      </c>
      <c r="L18" s="3">
        <f t="shared" si="0"/>
        <v>19462161.9640444</v>
      </c>
      <c r="M18" s="3">
        <f t="shared" si="1"/>
        <v>16424124.314236801</v>
      </c>
      <c r="N18" s="3">
        <v>306653.34460000001</v>
      </c>
      <c r="O18" s="3">
        <v>183167.55050000001</v>
      </c>
      <c r="P18" s="3">
        <v>12909.93268</v>
      </c>
      <c r="Q18" s="3">
        <v>13210.31949</v>
      </c>
      <c r="R18" s="3">
        <v>1057322.095</v>
      </c>
      <c r="S18" s="3">
        <v>3679543.52</v>
      </c>
      <c r="T18" s="3">
        <v>20831.215970000001</v>
      </c>
      <c r="U18" s="3">
        <v>4787425.3130000001</v>
      </c>
      <c r="V18" s="5">
        <v>1.9229485079999999</v>
      </c>
      <c r="W18" s="5">
        <v>6.6100315399999996</v>
      </c>
      <c r="X18" s="5">
        <v>8.4364965200000004</v>
      </c>
      <c r="Y18" s="5">
        <v>7.1985737739999998</v>
      </c>
      <c r="AA18" s="23"/>
      <c r="AB18" s="24"/>
    </row>
    <row r="19" spans="1:30" x14ac:dyDescent="0.25">
      <c r="A19" s="1" t="s">
        <v>90</v>
      </c>
      <c r="B19" s="3">
        <v>594</v>
      </c>
      <c r="C19" s="3">
        <v>17404902.16</v>
      </c>
      <c r="D19" s="2">
        <v>15411278</v>
      </c>
      <c r="E19" s="3">
        <v>24623606.719999999</v>
      </c>
      <c r="F19" s="3">
        <v>4953263</v>
      </c>
      <c r="G19" s="3">
        <v>14553005.41</v>
      </c>
      <c r="H19" s="3">
        <v>1065.206079</v>
      </c>
      <c r="I19" s="2">
        <v>25844.716613194902</v>
      </c>
      <c r="J19" s="3">
        <v>3980.8695130000001</v>
      </c>
      <c r="K19" s="3">
        <v>726.97057199999995</v>
      </c>
      <c r="L19" s="3">
        <f t="shared" si="0"/>
        <v>18458381.963044003</v>
      </c>
      <c r="M19" s="3">
        <f t="shared" si="1"/>
        <v>15827849.849381002</v>
      </c>
      <c r="N19" s="3">
        <v>309777.32179999998</v>
      </c>
      <c r="O19" s="3">
        <v>178466.03030000001</v>
      </c>
      <c r="P19" s="3">
        <v>13352.40994</v>
      </c>
      <c r="Q19" s="3">
        <v>13957.91862</v>
      </c>
      <c r="R19" s="3">
        <v>989043.75159999996</v>
      </c>
      <c r="S19" s="3">
        <v>3594081.4670000002</v>
      </c>
      <c r="T19" s="3">
        <v>69149.621159999995</v>
      </c>
      <c r="U19" s="3">
        <v>4652274.84</v>
      </c>
      <c r="V19" s="5">
        <v>1.468403302</v>
      </c>
      <c r="W19" s="5">
        <v>8.7871942690000004</v>
      </c>
      <c r="X19" s="5">
        <v>11.00599212</v>
      </c>
      <c r="Y19" s="5">
        <v>9.5189428990000007</v>
      </c>
      <c r="AA19" s="23"/>
      <c r="AB19" s="24"/>
      <c r="AC19"/>
      <c r="AD19"/>
    </row>
    <row r="20" spans="1:30" x14ac:dyDescent="0.25">
      <c r="A20" s="1" t="s">
        <v>129</v>
      </c>
      <c r="B20" s="3">
        <v>7161</v>
      </c>
      <c r="C20" s="3">
        <v>16521316.859999999</v>
      </c>
      <c r="D20" s="2">
        <v>12455962</v>
      </c>
      <c r="E20" s="3">
        <v>40368875.140000001</v>
      </c>
      <c r="F20" s="3">
        <v>17241540</v>
      </c>
      <c r="G20" s="3">
        <v>14114094.949999999</v>
      </c>
      <c r="H20" s="3">
        <v>1553.552897</v>
      </c>
      <c r="I20" s="2">
        <v>14743.4688370855</v>
      </c>
      <c r="J20" s="3">
        <v>1562.4003929999999</v>
      </c>
      <c r="K20" s="3">
        <v>676.90142470000001</v>
      </c>
      <c r="L20" s="3">
        <f t="shared" si="0"/>
        <v>19393581.560434297</v>
      </c>
      <c r="M20" s="3">
        <f t="shared" si="1"/>
        <v>15753069.1916856</v>
      </c>
      <c r="N20" s="3">
        <v>236477.8437</v>
      </c>
      <c r="O20" s="3">
        <v>110129.4382</v>
      </c>
      <c r="P20" s="3">
        <v>11163.669250000001</v>
      </c>
      <c r="Q20" s="3">
        <v>10386.957759999999</v>
      </c>
      <c r="R20" s="3">
        <v>2276750.25</v>
      </c>
      <c r="S20" s="3">
        <v>2115061.87</v>
      </c>
      <c r="T20" s="3">
        <v>25562.160530000001</v>
      </c>
      <c r="U20" s="3">
        <v>4466859.2429999998</v>
      </c>
      <c r="V20" s="5">
        <v>0.46814225700000001</v>
      </c>
      <c r="W20" s="5">
        <v>11.300043560000001</v>
      </c>
      <c r="X20" s="5">
        <v>15.356896280000001</v>
      </c>
      <c r="Y20" s="5">
        <v>12.576066129999999</v>
      </c>
      <c r="AA20" s="23"/>
      <c r="AB20" s="24"/>
      <c r="AC20"/>
      <c r="AD20"/>
    </row>
    <row r="21" spans="1:30" x14ac:dyDescent="0.25">
      <c r="A21" s="1" t="s">
        <v>145</v>
      </c>
      <c r="B21" s="3">
        <v>8342</v>
      </c>
      <c r="C21" s="3">
        <v>15486515.140000001</v>
      </c>
      <c r="D21" s="2">
        <v>10773669</v>
      </c>
      <c r="E21" s="3">
        <v>47364277.229999997</v>
      </c>
      <c r="F21" s="3">
        <v>16532319</v>
      </c>
      <c r="G21" s="3">
        <v>12968192.699999999</v>
      </c>
      <c r="H21" s="3">
        <v>1194.0770439999999</v>
      </c>
      <c r="I21" s="2">
        <v>19956.970843134601</v>
      </c>
      <c r="J21" s="3">
        <v>2925.225551</v>
      </c>
      <c r="K21" s="3">
        <v>637.77744319999999</v>
      </c>
      <c r="L21" s="3">
        <f t="shared" si="0"/>
        <v>17184173.161556803</v>
      </c>
      <c r="M21" s="3">
        <f t="shared" si="1"/>
        <v>14306050.3564486</v>
      </c>
      <c r="N21" s="3">
        <v>271122.46189999999</v>
      </c>
      <c r="O21" s="3">
        <v>144486.16810000001</v>
      </c>
      <c r="P21" s="3">
        <v>10865.206700000001</v>
      </c>
      <c r="Q21" s="3">
        <v>10523.16437</v>
      </c>
      <c r="R21" s="3">
        <v>910072.79379999998</v>
      </c>
      <c r="S21" s="3">
        <v>2851865.0959999999</v>
      </c>
      <c r="T21" s="3">
        <v>52046.730300000003</v>
      </c>
      <c r="U21" s="3">
        <v>4135018.4029999999</v>
      </c>
      <c r="V21" s="5">
        <v>0.91129685000000005</v>
      </c>
      <c r="W21" s="5">
        <v>8.0110323819999998</v>
      </c>
      <c r="X21" s="5">
        <v>10.32400659</v>
      </c>
      <c r="Y21" s="5">
        <v>8.7634836570000001</v>
      </c>
      <c r="AA21" s="23"/>
      <c r="AB21" s="24"/>
      <c r="AC21"/>
      <c r="AD21"/>
    </row>
    <row r="22" spans="1:30" x14ac:dyDescent="0.25">
      <c r="A22" s="1" t="s">
        <v>114</v>
      </c>
      <c r="B22" s="3">
        <v>8425</v>
      </c>
      <c r="C22" s="3">
        <v>10723144.33</v>
      </c>
      <c r="D22" s="2">
        <v>9994368</v>
      </c>
      <c r="E22" s="3">
        <v>18461168.989999998</v>
      </c>
      <c r="F22" s="3">
        <v>17583983</v>
      </c>
      <c r="G22" s="3">
        <v>12206726.949999999</v>
      </c>
      <c r="H22" s="3">
        <v>1010.128471</v>
      </c>
      <c r="I22" s="2">
        <v>17615.9916818731</v>
      </c>
      <c r="J22" s="3">
        <v>273.28667639999998</v>
      </c>
      <c r="K22" s="3">
        <v>595.1451998</v>
      </c>
      <c r="L22" s="3">
        <f t="shared" si="0"/>
        <v>15630811.660643</v>
      </c>
      <c r="M22" s="3">
        <f t="shared" si="1"/>
        <v>13300028.010350399</v>
      </c>
      <c r="N22" s="3">
        <v>243878.13209999999</v>
      </c>
      <c r="O22" s="3">
        <v>118979.53569999999</v>
      </c>
      <c r="P22" s="3">
        <v>10311.738660000001</v>
      </c>
      <c r="Q22" s="3">
        <v>10534.40955</v>
      </c>
      <c r="R22" s="3">
        <v>770303.77309999999</v>
      </c>
      <c r="S22" s="3">
        <v>2252507.8859999999</v>
      </c>
      <c r="T22" s="3">
        <v>1214.215136</v>
      </c>
      <c r="U22" s="3">
        <v>3875175.5669999998</v>
      </c>
      <c r="V22" s="5">
        <v>0.93725791199999997</v>
      </c>
      <c r="W22" s="5">
        <v>8.7142026959999992</v>
      </c>
      <c r="X22" s="5">
        <v>10.98756627</v>
      </c>
      <c r="Y22" s="5">
        <v>9.4499629360000004</v>
      </c>
      <c r="AA22" s="23"/>
      <c r="AB22" s="24"/>
      <c r="AC22"/>
      <c r="AD22"/>
    </row>
    <row r="23" spans="1:30" x14ac:dyDescent="0.25">
      <c r="A23" s="1" t="s">
        <v>44</v>
      </c>
      <c r="B23" s="3">
        <v>1522</v>
      </c>
      <c r="C23" s="3">
        <v>10538856</v>
      </c>
      <c r="D23" s="2">
        <v>8161343</v>
      </c>
      <c r="E23" s="3">
        <v>48873257.75</v>
      </c>
      <c r="F23" s="3">
        <v>8704508</v>
      </c>
      <c r="G23" s="3">
        <v>11139874.49478</v>
      </c>
      <c r="H23" s="3">
        <v>1154.7211023279999</v>
      </c>
      <c r="I23" s="2">
        <f>28.9442698902374+17135.5373332745</f>
        <v>17164.481603164739</v>
      </c>
      <c r="J23" s="3">
        <v>179.18363901999999</v>
      </c>
      <c r="K23" s="3">
        <v>546.52923005399998</v>
      </c>
      <c r="L23" s="3">
        <f t="shared" si="0"/>
        <v>15005830.191724647</v>
      </c>
      <c r="M23" s="3">
        <f t="shared" si="1"/>
        <v>12346468.788406793</v>
      </c>
      <c r="N23" s="3">
        <v>203467.04895520001</v>
      </c>
      <c r="O23" s="3">
        <v>123941.1771891</v>
      </c>
      <c r="P23" s="3">
        <v>9250.5680510099992</v>
      </c>
      <c r="Q23" s="3">
        <v>8959.1819520200006</v>
      </c>
      <c r="R23" s="3">
        <v>1053829.9439999999</v>
      </c>
      <c r="S23" s="3">
        <v>2473387.67</v>
      </c>
      <c r="T23" s="3">
        <v>0</v>
      </c>
      <c r="U23" s="3">
        <v>3545769.4782599998</v>
      </c>
      <c r="V23" s="5">
        <v>0.61729148099999998</v>
      </c>
      <c r="W23" s="5">
        <v>15.84733052</v>
      </c>
      <c r="X23" s="5">
        <v>21.167320620000002</v>
      </c>
      <c r="Y23" s="5">
        <v>17.5135717</v>
      </c>
      <c r="AA23" s="23"/>
      <c r="AB23" s="24"/>
      <c r="AC23"/>
      <c r="AD23"/>
    </row>
    <row r="24" spans="1:30" x14ac:dyDescent="0.25">
      <c r="A24" s="1" t="s">
        <v>251</v>
      </c>
      <c r="B24" s="3">
        <v>5781</v>
      </c>
      <c r="C24" s="3">
        <v>4784687.023</v>
      </c>
      <c r="D24" s="2">
        <v>3672741</v>
      </c>
      <c r="E24" s="3">
        <v>3280537.6869999999</v>
      </c>
      <c r="F24" s="3">
        <v>2358040</v>
      </c>
      <c r="G24" s="3">
        <v>10594240.15</v>
      </c>
      <c r="H24" s="3">
        <v>1055.448932</v>
      </c>
      <c r="I24" s="2">
        <v>5965.4296102770704</v>
      </c>
      <c r="J24" s="3">
        <v>155.97186439999999</v>
      </c>
      <c r="K24" s="3">
        <v>482.8688927</v>
      </c>
      <c r="L24" s="3">
        <f t="shared" si="0"/>
        <v>14122455.8166271</v>
      </c>
      <c r="M24" s="3">
        <f t="shared" si="1"/>
        <v>11691938.415434599</v>
      </c>
      <c r="N24" s="3">
        <v>174849.6054</v>
      </c>
      <c r="O24" s="3">
        <v>33917.728880000002</v>
      </c>
      <c r="P24" s="3">
        <v>8612.3166390000006</v>
      </c>
      <c r="Q24" s="3">
        <v>7798.5932220000004</v>
      </c>
      <c r="R24" s="3">
        <v>2742224.0920000002</v>
      </c>
      <c r="S24" s="3">
        <v>549906.1483</v>
      </c>
      <c r="T24" s="3">
        <v>0</v>
      </c>
      <c r="U24" s="3">
        <v>3320173.9920000001</v>
      </c>
      <c r="V24" s="5">
        <v>4.3701134000000003E-2</v>
      </c>
      <c r="W24" s="5">
        <v>6.7933832970000001</v>
      </c>
      <c r="X24" s="5">
        <v>8.8775530299999996</v>
      </c>
      <c r="Y24" s="5">
        <v>7.4540725070000002</v>
      </c>
      <c r="AA24" s="23"/>
      <c r="AB24" s="24"/>
      <c r="AC24"/>
      <c r="AD24"/>
    </row>
    <row r="25" spans="1:30" x14ac:dyDescent="0.25">
      <c r="A25" s="1" t="s">
        <v>201</v>
      </c>
      <c r="B25" s="2">
        <v>6559</v>
      </c>
      <c r="C25" s="2">
        <v>8448444.5600000005</v>
      </c>
      <c r="D25" s="2">
        <v>7960619</v>
      </c>
      <c r="E25" s="2">
        <v>43031215.289999999</v>
      </c>
      <c r="F25" s="2">
        <v>20934913</v>
      </c>
      <c r="G25" s="2">
        <v>9963486.227</v>
      </c>
      <c r="H25" s="2">
        <v>1126.7726520000001</v>
      </c>
      <c r="I25" s="2">
        <v>9606.1956153711108</v>
      </c>
      <c r="J25" s="2">
        <v>144.27633370000001</v>
      </c>
      <c r="K25" s="2">
        <v>474.39375480000001</v>
      </c>
      <c r="L25" s="3">
        <f t="shared" si="0"/>
        <v>13716646.404563602</v>
      </c>
      <c r="M25" s="3">
        <f t="shared" si="1"/>
        <v>11122557.8610729</v>
      </c>
      <c r="N25" s="2">
        <v>168932.4332</v>
      </c>
      <c r="O25" s="2">
        <v>68395.064910000001</v>
      </c>
      <c r="P25" s="2">
        <v>7790.8655909999998</v>
      </c>
      <c r="Q25" s="2">
        <v>7213.8166860000001</v>
      </c>
      <c r="R25" s="2">
        <v>1701767.3559999999</v>
      </c>
      <c r="S25" s="2">
        <v>1277459.5930000001</v>
      </c>
      <c r="T25" s="2">
        <v>0</v>
      </c>
      <c r="U25" s="2">
        <v>3144944.7119999998</v>
      </c>
      <c r="V25" s="11">
        <v>0.21514011699999999</v>
      </c>
      <c r="W25" s="11">
        <v>17.536003300000001</v>
      </c>
      <c r="X25" s="11">
        <v>23.68595187</v>
      </c>
      <c r="Y25" s="11">
        <v>19.450796</v>
      </c>
      <c r="AC25"/>
      <c r="AD25"/>
    </row>
    <row r="26" spans="1:30" x14ac:dyDescent="0.25">
      <c r="A26" s="1" t="s">
        <v>59</v>
      </c>
      <c r="B26" s="2">
        <v>439</v>
      </c>
      <c r="C26" s="2">
        <v>10368804.439999999</v>
      </c>
      <c r="D26" s="2">
        <v>11067673</v>
      </c>
      <c r="E26" s="2">
        <v>11045613.52</v>
      </c>
      <c r="F26" s="2">
        <v>1564566</v>
      </c>
      <c r="G26" s="2">
        <v>9748389.0140000004</v>
      </c>
      <c r="H26" s="2">
        <v>749.2861034</v>
      </c>
      <c r="I26" s="2">
        <v>10642.857618111</v>
      </c>
      <c r="J26" s="2">
        <v>51168.807269999998</v>
      </c>
      <c r="K26" s="2">
        <v>454.38841389999999</v>
      </c>
      <c r="L26" s="3">
        <f t="shared" si="0"/>
        <v>15961576.9199371</v>
      </c>
      <c r="M26" s="3">
        <f t="shared" si="1"/>
        <v>11837374.436152199</v>
      </c>
      <c r="N26" s="2">
        <v>131320.94709999999</v>
      </c>
      <c r="O26" s="2">
        <v>82329.857319999996</v>
      </c>
      <c r="P26" s="2">
        <v>13181.971869999999</v>
      </c>
      <c r="Q26" s="2">
        <v>8159.717474</v>
      </c>
      <c r="R26" s="2">
        <v>615761.61239999998</v>
      </c>
      <c r="S26" s="2">
        <v>1649904.9509999999</v>
      </c>
      <c r="T26" s="2">
        <v>949940.91489999997</v>
      </c>
      <c r="U26" s="2">
        <v>3223160.801</v>
      </c>
      <c r="V26" s="11">
        <v>0.88705625899999996</v>
      </c>
      <c r="W26" s="11">
        <v>10.122337330000001</v>
      </c>
      <c r="X26" s="11">
        <v>16.729214420000002</v>
      </c>
      <c r="Y26" s="11">
        <v>12.35310039</v>
      </c>
      <c r="AC26"/>
      <c r="AD26"/>
    </row>
    <row r="27" spans="1:30" x14ac:dyDescent="0.25">
      <c r="A27" s="1" t="s">
        <v>186</v>
      </c>
      <c r="B27" s="2">
        <v>527</v>
      </c>
      <c r="C27" s="2">
        <v>18193705.989999998</v>
      </c>
      <c r="D27" s="2">
        <v>14028786</v>
      </c>
      <c r="E27" s="2">
        <v>23997704.559999999</v>
      </c>
      <c r="F27" s="2">
        <v>4430286</v>
      </c>
      <c r="G27" s="2">
        <v>9110417.273</v>
      </c>
      <c r="H27" s="2">
        <v>647.17980520000003</v>
      </c>
      <c r="I27" s="2">
        <v>14651.0060148047</v>
      </c>
      <c r="J27" s="2">
        <v>8586.0975030000009</v>
      </c>
      <c r="K27" s="2">
        <v>447.35079940000003</v>
      </c>
      <c r="L27" s="3">
        <f t="shared" si="0"/>
        <v>11928876.050882598</v>
      </c>
      <c r="M27" s="3">
        <f t="shared" si="1"/>
        <v>10040842.073476199</v>
      </c>
      <c r="N27" s="2">
        <v>184873.8561</v>
      </c>
      <c r="O27" s="2">
        <v>103939.13370000001</v>
      </c>
      <c r="P27" s="2">
        <v>8608.8238779999992</v>
      </c>
      <c r="Q27" s="2">
        <v>8173.8259870000002</v>
      </c>
      <c r="R27" s="2">
        <v>681326.94070000004</v>
      </c>
      <c r="S27" s="2">
        <v>2087443.2520000001</v>
      </c>
      <c r="T27" s="2">
        <v>154830.84109999999</v>
      </c>
      <c r="U27" s="2">
        <v>2923601.034</v>
      </c>
      <c r="V27" s="11">
        <v>1.0237391600000001</v>
      </c>
      <c r="W27" s="11">
        <v>6.7354344030000002</v>
      </c>
      <c r="X27" s="11">
        <v>8.7242182620000008</v>
      </c>
      <c r="Y27" s="11">
        <v>7.4053413250000002</v>
      </c>
      <c r="AC27"/>
      <c r="AD27"/>
    </row>
    <row r="28" spans="1:30" x14ac:dyDescent="0.25">
      <c r="A28" s="1" t="s">
        <v>134</v>
      </c>
      <c r="B28" s="2">
        <v>487</v>
      </c>
      <c r="C28" s="2">
        <v>24042040.420000002</v>
      </c>
      <c r="D28" s="2">
        <v>15016043</v>
      </c>
      <c r="E28" s="2">
        <v>19078796.879999999</v>
      </c>
      <c r="F28" s="2">
        <v>3795764</v>
      </c>
      <c r="G28" s="2">
        <v>8546984.7799999993</v>
      </c>
      <c r="H28" s="2">
        <v>625.26970470000003</v>
      </c>
      <c r="I28" s="2">
        <v>14798.740755101901</v>
      </c>
      <c r="J28" s="2">
        <v>7145.082015</v>
      </c>
      <c r="K28" s="2">
        <v>424.01729560000001</v>
      </c>
      <c r="L28" s="3">
        <f t="shared" si="0"/>
        <v>11184834.7385484</v>
      </c>
      <c r="M28" s="3">
        <f t="shared" si="1"/>
        <v>9414711.7186938003</v>
      </c>
      <c r="N28" s="2">
        <v>173514.84899999999</v>
      </c>
      <c r="O28" s="2">
        <v>107343.50019999999</v>
      </c>
      <c r="P28" s="2">
        <v>7846.0588740000003</v>
      </c>
      <c r="Q28" s="2">
        <v>7497.244447</v>
      </c>
      <c r="R28" s="2">
        <v>449824.32319999998</v>
      </c>
      <c r="S28" s="2">
        <v>2166984.5499999998</v>
      </c>
      <c r="T28" s="2">
        <v>129766.5863</v>
      </c>
      <c r="U28" s="2">
        <v>2746575.4589999998</v>
      </c>
      <c r="V28" s="11">
        <v>1.525304255</v>
      </c>
      <c r="W28" s="11">
        <v>4.65331166</v>
      </c>
      <c r="X28" s="11">
        <v>6.0316103510000003</v>
      </c>
      <c r="Y28" s="11">
        <v>5.112107548</v>
      </c>
      <c r="AC28"/>
      <c r="AD28"/>
    </row>
    <row r="29" spans="1:30" x14ac:dyDescent="0.25">
      <c r="A29" s="1" t="s">
        <v>198</v>
      </c>
      <c r="B29" s="2">
        <v>340</v>
      </c>
      <c r="C29" s="2">
        <v>11835773.74</v>
      </c>
      <c r="D29" s="2">
        <v>9201329</v>
      </c>
      <c r="E29" s="2">
        <v>17599305.739999998</v>
      </c>
      <c r="F29" s="2">
        <v>2624432</v>
      </c>
      <c r="G29" s="2">
        <v>7758018.8839999996</v>
      </c>
      <c r="H29" s="2">
        <v>686.31061380000006</v>
      </c>
      <c r="I29" s="2">
        <v>14890.355791279801</v>
      </c>
      <c r="J29" s="2">
        <v>148.69058709999999</v>
      </c>
      <c r="K29" s="2">
        <v>394.42206850000002</v>
      </c>
      <c r="L29" s="3">
        <f t="shared" si="0"/>
        <v>10078906.548227699</v>
      </c>
      <c r="M29" s="3">
        <f t="shared" si="1"/>
        <v>8496953.4775104988</v>
      </c>
      <c r="N29" s="2">
        <v>173512.1097</v>
      </c>
      <c r="O29" s="2">
        <v>104377.7081</v>
      </c>
      <c r="P29" s="2">
        <v>6950.6920149999996</v>
      </c>
      <c r="Q29" s="2">
        <v>7434.5293540000002</v>
      </c>
      <c r="R29" s="2">
        <v>369713.98810000002</v>
      </c>
      <c r="S29" s="2">
        <v>2110619.429</v>
      </c>
      <c r="T29" s="2">
        <v>0</v>
      </c>
      <c r="U29" s="2">
        <v>2480410.9380000001</v>
      </c>
      <c r="V29" s="11">
        <v>0.804320068</v>
      </c>
      <c r="W29" s="11">
        <v>8.4972431759999996</v>
      </c>
      <c r="X29" s="11">
        <v>10.868464940000001</v>
      </c>
      <c r="Y29" s="11">
        <v>9.2591306549999999</v>
      </c>
      <c r="AC29"/>
      <c r="AD29"/>
    </row>
    <row r="30" spans="1:30" x14ac:dyDescent="0.25">
      <c r="A30" s="1" t="s">
        <v>241</v>
      </c>
      <c r="B30" s="2">
        <v>3964</v>
      </c>
      <c r="C30" s="2">
        <v>8311905.0499999998</v>
      </c>
      <c r="D30" s="2">
        <v>5810289</v>
      </c>
      <c r="E30" s="2">
        <v>24698769.68</v>
      </c>
      <c r="F30" s="2">
        <v>11269202</v>
      </c>
      <c r="G30" s="2">
        <v>6710872.3870000001</v>
      </c>
      <c r="H30" s="2">
        <v>645.46108509999999</v>
      </c>
      <c r="I30" s="2">
        <v>9414.3647580388497</v>
      </c>
      <c r="J30" s="2">
        <v>101.3239731</v>
      </c>
      <c r="K30" s="2">
        <v>326.1577891</v>
      </c>
      <c r="L30" s="3">
        <f t="shared" si="0"/>
        <v>8877902.7864331007</v>
      </c>
      <c r="M30" s="3">
        <f t="shared" si="1"/>
        <v>7391515.4840692999</v>
      </c>
      <c r="N30" s="2">
        <v>130366.3866</v>
      </c>
      <c r="O30" s="2">
        <v>68679.353199999998</v>
      </c>
      <c r="P30" s="2">
        <v>5335.2817889999997</v>
      </c>
      <c r="Q30" s="2">
        <v>5066.1986530000004</v>
      </c>
      <c r="R30" s="2">
        <v>639405.5331</v>
      </c>
      <c r="S30" s="2">
        <v>1350324.13</v>
      </c>
      <c r="T30" s="2">
        <v>0</v>
      </c>
      <c r="U30" s="2">
        <v>2132189.6869999999</v>
      </c>
      <c r="V30" s="11">
        <v>0.42953187599999998</v>
      </c>
      <c r="W30" s="11">
        <v>9.8476565629999993</v>
      </c>
      <c r="X30" s="11">
        <v>12.8359684</v>
      </c>
      <c r="Y30" s="11">
        <v>10.79560375</v>
      </c>
      <c r="AC30"/>
      <c r="AD30"/>
    </row>
    <row r="31" spans="1:30" x14ac:dyDescent="0.25">
      <c r="A31" s="1" t="s">
        <v>185</v>
      </c>
      <c r="B31" s="2">
        <v>7219</v>
      </c>
      <c r="C31" s="2">
        <v>2156941.0970000001</v>
      </c>
      <c r="D31" s="2">
        <v>3049609</v>
      </c>
      <c r="E31" s="2">
        <v>31044047.02</v>
      </c>
      <c r="F31" s="2">
        <v>16217657</v>
      </c>
      <c r="G31" s="2">
        <v>6262428.2949999999</v>
      </c>
      <c r="H31" s="2">
        <v>521.31758509999997</v>
      </c>
      <c r="I31" s="2">
        <v>2375.1038410303599</v>
      </c>
      <c r="J31" s="2">
        <v>7743.0103639999998</v>
      </c>
      <c r="K31" s="2">
        <v>276.85066899999998</v>
      </c>
      <c r="L31" s="3">
        <f t="shared" si="0"/>
        <v>8568151.1568690017</v>
      </c>
      <c r="M31" s="3">
        <f t="shared" si="1"/>
        <v>7007690.8800520003</v>
      </c>
      <c r="N31" s="2">
        <v>82984.39271</v>
      </c>
      <c r="O31" s="2">
        <v>9562.1910040000002</v>
      </c>
      <c r="P31" s="2">
        <v>6065.0575470000003</v>
      </c>
      <c r="Q31" s="2">
        <v>4904.013269</v>
      </c>
      <c r="R31" s="2">
        <v>1433294.831</v>
      </c>
      <c r="S31" s="2">
        <v>101638.2041</v>
      </c>
      <c r="T31" s="2">
        <v>140217.11259999999</v>
      </c>
      <c r="U31" s="2">
        <v>1976481.2590000001</v>
      </c>
      <c r="V31" s="11">
        <v>8.8824620000000007E-2</v>
      </c>
      <c r="W31" s="11">
        <v>29.967999349999999</v>
      </c>
      <c r="X31" s="11">
        <v>42.264107590000002</v>
      </c>
      <c r="Y31" s="11">
        <v>34.09591124</v>
      </c>
      <c r="AC31"/>
      <c r="AD31"/>
    </row>
    <row r="32" spans="1:30" x14ac:dyDescent="0.25">
      <c r="A32" s="1" t="s">
        <v>128</v>
      </c>
      <c r="B32" s="2">
        <v>2760</v>
      </c>
      <c r="C32" s="2">
        <v>15859178.550000001</v>
      </c>
      <c r="D32" s="2">
        <v>9647309</v>
      </c>
      <c r="E32" s="2">
        <v>15995856.41</v>
      </c>
      <c r="F32" s="2">
        <v>8195218</v>
      </c>
      <c r="G32" s="2">
        <v>6133488.051</v>
      </c>
      <c r="H32" s="2">
        <v>569.44481829999995</v>
      </c>
      <c r="I32" s="2">
        <v>9307.4639450750801</v>
      </c>
      <c r="J32" s="2">
        <v>99.602990930000004</v>
      </c>
      <c r="K32" s="2">
        <v>303.17789970000001</v>
      </c>
      <c r="L32" s="3">
        <f t="shared" si="0"/>
        <v>8050501.2979202596</v>
      </c>
      <c r="M32" s="3">
        <f t="shared" si="1"/>
        <v>6738825.4763538493</v>
      </c>
      <c r="N32" s="2">
        <v>130313.39969999999</v>
      </c>
      <c r="O32" s="2">
        <v>68812.498770000006</v>
      </c>
      <c r="P32" s="2">
        <v>4992.795795</v>
      </c>
      <c r="Q32" s="2">
        <v>4980.1495459999996</v>
      </c>
      <c r="R32" s="2">
        <v>543845.95900000003</v>
      </c>
      <c r="S32" s="2">
        <v>1365401.9469999999</v>
      </c>
      <c r="T32" s="2">
        <v>0</v>
      </c>
      <c r="U32" s="2">
        <v>1952457.922</v>
      </c>
      <c r="V32" s="11">
        <v>0.73568573500000001</v>
      </c>
      <c r="W32" s="11">
        <v>4.8753792049999998</v>
      </c>
      <c r="X32" s="11">
        <v>6.1169835340000001</v>
      </c>
      <c r="Y32" s="11">
        <v>5.2788621149999999</v>
      </c>
      <c r="AC32"/>
      <c r="AD32"/>
    </row>
    <row r="33" spans="1:30" x14ac:dyDescent="0.25">
      <c r="A33" s="1" t="s">
        <v>161</v>
      </c>
      <c r="B33" s="2">
        <v>3119</v>
      </c>
      <c r="C33" s="2">
        <v>9096263.4849999994</v>
      </c>
      <c r="D33" s="2">
        <v>7226343</v>
      </c>
      <c r="E33" s="2">
        <v>13782978.199999999</v>
      </c>
      <c r="F33" s="2">
        <v>10742898</v>
      </c>
      <c r="G33" s="2">
        <v>5471319.4210000001</v>
      </c>
      <c r="H33" s="2">
        <v>452.80401189999998</v>
      </c>
      <c r="I33" s="2">
        <v>4424.8933165110602</v>
      </c>
      <c r="J33" s="2">
        <v>19816.074809999998</v>
      </c>
      <c r="K33" s="2">
        <v>251.58474369999999</v>
      </c>
      <c r="L33" s="3">
        <f t="shared" si="0"/>
        <v>8419757.6363293007</v>
      </c>
      <c r="M33" s="3">
        <f t="shared" si="1"/>
        <v>6449217.1555825993</v>
      </c>
      <c r="N33" s="2">
        <v>82014.178480000002</v>
      </c>
      <c r="O33" s="2">
        <v>31198.926790000001</v>
      </c>
      <c r="P33" s="2">
        <v>6483.2534169999999</v>
      </c>
      <c r="Q33" s="2">
        <v>4420.9298170000002</v>
      </c>
      <c r="R33" s="2">
        <v>662774.76930000004</v>
      </c>
      <c r="S33" s="2">
        <v>588496.19669999997</v>
      </c>
      <c r="T33" s="2">
        <v>373997.50189999997</v>
      </c>
      <c r="U33" s="2">
        <v>1776766.8330000001</v>
      </c>
      <c r="V33" s="11">
        <v>0.388647623</v>
      </c>
      <c r="W33" s="11">
        <v>6.0523298219999999</v>
      </c>
      <c r="X33" s="11">
        <v>10.684410740000001</v>
      </c>
      <c r="Y33" s="11">
        <v>7.6502555120000002</v>
      </c>
      <c r="AC33"/>
      <c r="AD33"/>
    </row>
    <row r="34" spans="1:30" x14ac:dyDescent="0.25">
      <c r="A34" s="1" t="s">
        <v>195</v>
      </c>
      <c r="B34" s="2">
        <v>1480</v>
      </c>
      <c r="C34" s="2">
        <v>5293803.3720000004</v>
      </c>
      <c r="D34" s="2">
        <v>3521081</v>
      </c>
      <c r="E34" s="2">
        <v>11467470.32</v>
      </c>
      <c r="F34" s="2">
        <v>3013583</v>
      </c>
      <c r="G34" s="2">
        <v>4635718.1359999999</v>
      </c>
      <c r="H34" s="2">
        <v>426.86189350000001</v>
      </c>
      <c r="I34" s="2">
        <v>5818.3973205505699</v>
      </c>
      <c r="J34" s="2">
        <v>71.127062940000002</v>
      </c>
      <c r="K34" s="2">
        <v>222.34588389999999</v>
      </c>
      <c r="L34" s="3">
        <f t="shared" si="0"/>
        <v>6071055.3041787799</v>
      </c>
      <c r="M34" s="3">
        <f t="shared" si="1"/>
        <v>5087931.0901256995</v>
      </c>
      <c r="N34" s="2">
        <v>86654.564939999997</v>
      </c>
      <c r="O34" s="2">
        <v>41016.11838</v>
      </c>
      <c r="P34" s="2">
        <v>3715.4130279999999</v>
      </c>
      <c r="Q34" s="2">
        <v>3556.3531469999998</v>
      </c>
      <c r="R34" s="2">
        <v>655452.01410000003</v>
      </c>
      <c r="S34" s="2">
        <v>800608.62899999996</v>
      </c>
      <c r="T34" s="2">
        <v>0</v>
      </c>
      <c r="U34" s="2">
        <v>1468918.3829999999</v>
      </c>
      <c r="V34" s="11">
        <v>0.247078303</v>
      </c>
      <c r="W34" s="11">
        <v>8.5311871079999992</v>
      </c>
      <c r="X34" s="11">
        <v>10.89792647</v>
      </c>
      <c r="Y34" s="11">
        <v>9.2905261970000002</v>
      </c>
      <c r="AC34"/>
      <c r="AD34"/>
    </row>
    <row r="35" spans="1:30" x14ac:dyDescent="0.25">
      <c r="A35" s="1" t="s">
        <v>229</v>
      </c>
      <c r="B35" s="2">
        <v>4906</v>
      </c>
      <c r="C35" s="2">
        <v>1182086.774</v>
      </c>
      <c r="D35" s="2">
        <v>2418575</v>
      </c>
      <c r="E35" s="2">
        <v>8100032.5829999996</v>
      </c>
      <c r="F35" s="2">
        <v>7956314</v>
      </c>
      <c r="G35" s="2">
        <v>4105442.7080000001</v>
      </c>
      <c r="H35" s="2">
        <v>321.04055319999998</v>
      </c>
      <c r="I35" s="2">
        <v>2445.8331170132901</v>
      </c>
      <c r="J35" s="2">
        <v>557.97854289999998</v>
      </c>
      <c r="K35" s="2">
        <v>184.4620578</v>
      </c>
      <c r="L35" s="3">
        <f t="shared" si="0"/>
        <v>5226256.4680329999</v>
      </c>
      <c r="M35" s="3">
        <f t="shared" si="1"/>
        <v>4463298.3626769008</v>
      </c>
      <c r="N35" s="2">
        <v>48522.426200000002</v>
      </c>
      <c r="O35" s="2">
        <v>12771.77663</v>
      </c>
      <c r="P35" s="2">
        <v>3463.5523069999999</v>
      </c>
      <c r="Q35" s="2">
        <v>3195.8414969999999</v>
      </c>
      <c r="R35" s="2">
        <v>830985.13870000001</v>
      </c>
      <c r="S35" s="2">
        <v>207583.7199</v>
      </c>
      <c r="T35" s="2">
        <v>9510.4477360000001</v>
      </c>
      <c r="U35" s="2">
        <v>1288055.993</v>
      </c>
      <c r="V35" s="11">
        <v>0.158380678</v>
      </c>
      <c r="W35" s="11">
        <v>18.27197529</v>
      </c>
      <c r="X35" s="11">
        <v>22.897949530000002</v>
      </c>
      <c r="Y35" s="11">
        <v>19.762833749999999</v>
      </c>
      <c r="Z35"/>
      <c r="AA35"/>
      <c r="AB35"/>
      <c r="AC35"/>
      <c r="AD35"/>
    </row>
    <row r="36" spans="1:30" x14ac:dyDescent="0.25">
      <c r="A36" s="1" t="s">
        <v>74</v>
      </c>
      <c r="B36" s="2">
        <v>1435</v>
      </c>
      <c r="C36" s="2">
        <v>5140684.2769999998</v>
      </c>
      <c r="D36" s="2">
        <v>4295853</v>
      </c>
      <c r="E36" s="2">
        <v>12346277.01</v>
      </c>
      <c r="F36" s="2">
        <v>6552005</v>
      </c>
      <c r="G36" s="2">
        <v>3901069.48</v>
      </c>
      <c r="H36" s="2">
        <v>313.5818946</v>
      </c>
      <c r="I36" s="2">
        <v>5682.5105028811504</v>
      </c>
      <c r="J36" s="2">
        <v>64.829914630000005</v>
      </c>
      <c r="K36" s="2">
        <v>189.08161989999999</v>
      </c>
      <c r="L36" s="3">
        <f t="shared" si="0"/>
        <v>4963843.8847244605</v>
      </c>
      <c r="M36" s="3">
        <f t="shared" si="1"/>
        <v>4241260.2557359496</v>
      </c>
      <c r="N36" s="2">
        <v>80505.925189999994</v>
      </c>
      <c r="O36" s="2">
        <v>39722.125769999999</v>
      </c>
      <c r="P36" s="2">
        <v>3266.5037699999998</v>
      </c>
      <c r="Q36" s="2">
        <v>3241.4957319999999</v>
      </c>
      <c r="R36" s="2">
        <v>415829.23</v>
      </c>
      <c r="S36" s="2">
        <v>785607.57310000004</v>
      </c>
      <c r="T36" s="2">
        <v>0</v>
      </c>
      <c r="U36" s="2">
        <v>1239375.7919999999</v>
      </c>
      <c r="V36" s="11">
        <v>0.30846690999999998</v>
      </c>
      <c r="W36" s="11">
        <v>7.132409043</v>
      </c>
      <c r="X36" s="11">
        <v>8.9064233339999994</v>
      </c>
      <c r="Y36" s="11">
        <v>7.7100086640000001</v>
      </c>
      <c r="Z36"/>
      <c r="AA36"/>
      <c r="AB36"/>
      <c r="AC36"/>
      <c r="AD36"/>
    </row>
    <row r="37" spans="1:30" x14ac:dyDescent="0.25">
      <c r="A37" s="1" t="s">
        <v>72</v>
      </c>
      <c r="B37" s="2">
        <v>4058</v>
      </c>
      <c r="C37" s="2">
        <v>3522851.3319999999</v>
      </c>
      <c r="D37" s="2">
        <v>3006641</v>
      </c>
      <c r="E37" s="2">
        <v>12391824.75</v>
      </c>
      <c r="F37" s="2">
        <v>7380239</v>
      </c>
      <c r="G37" s="2">
        <v>3795263.9279999998</v>
      </c>
      <c r="H37" s="2">
        <v>301.12542029999997</v>
      </c>
      <c r="I37" s="2">
        <v>1567.9396497979501</v>
      </c>
      <c r="J37" s="2">
        <v>329.75771070000002</v>
      </c>
      <c r="K37" s="2">
        <v>169.44659469999999</v>
      </c>
      <c r="L37" s="3">
        <f t="shared" si="0"/>
        <v>4831577.8939987002</v>
      </c>
      <c r="M37" s="3">
        <f t="shared" si="1"/>
        <v>4125015.8342580996</v>
      </c>
      <c r="N37" s="2">
        <v>41783.122490000002</v>
      </c>
      <c r="O37" s="2">
        <v>6423.7356479999999</v>
      </c>
      <c r="P37" s="2">
        <v>3231.2057709999999</v>
      </c>
      <c r="Q37" s="2">
        <v>3010.0860360000001</v>
      </c>
      <c r="R37" s="2">
        <v>979458.14300000004</v>
      </c>
      <c r="S37" s="2">
        <v>80290.877049999996</v>
      </c>
      <c r="T37" s="2">
        <v>4866.3982610000003</v>
      </c>
      <c r="U37" s="2">
        <v>1186877.03</v>
      </c>
      <c r="V37" s="11">
        <v>0.132898249</v>
      </c>
      <c r="W37" s="11">
        <v>13.45434272</v>
      </c>
      <c r="X37" s="11">
        <v>16.301085839999999</v>
      </c>
      <c r="Y37" s="11">
        <v>14.391433279999999</v>
      </c>
      <c r="Z37"/>
      <c r="AA37"/>
      <c r="AB37"/>
      <c r="AC37"/>
      <c r="AD37"/>
    </row>
    <row r="38" spans="1:30" x14ac:dyDescent="0.25">
      <c r="A38" s="1" t="s">
        <v>109</v>
      </c>
      <c r="B38" s="2">
        <v>181</v>
      </c>
      <c r="C38" s="2">
        <v>6425795.1629999997</v>
      </c>
      <c r="D38" s="2">
        <v>4784563</v>
      </c>
      <c r="E38" s="2">
        <v>5761515.5180000002</v>
      </c>
      <c r="F38" s="2">
        <v>1446844</v>
      </c>
      <c r="G38" s="2">
        <v>3681563.875</v>
      </c>
      <c r="H38" s="2">
        <v>297.86232310000003</v>
      </c>
      <c r="I38" s="2">
        <v>6825.38759378551</v>
      </c>
      <c r="J38" s="2">
        <v>2632.2473719999998</v>
      </c>
      <c r="K38" s="2">
        <v>185.88107500000001</v>
      </c>
      <c r="L38" s="3">
        <f t="shared" si="0"/>
        <v>4877964.7503789999</v>
      </c>
      <c r="M38" s="3">
        <f t="shared" si="1"/>
        <v>4070838.7104399996</v>
      </c>
      <c r="N38" s="2">
        <v>83580.7454</v>
      </c>
      <c r="O38" s="2">
        <v>47584.063499999997</v>
      </c>
      <c r="P38" s="2">
        <v>3576.8949309999998</v>
      </c>
      <c r="Q38" s="2">
        <v>3605.4319059999998</v>
      </c>
      <c r="R38" s="2">
        <v>175269.51269999999</v>
      </c>
      <c r="S38" s="2">
        <v>960720.005</v>
      </c>
      <c r="T38" s="2">
        <v>46533.716979999997</v>
      </c>
      <c r="U38" s="2">
        <v>1182523.2350000001</v>
      </c>
      <c r="V38" s="11">
        <v>0.49176815699999998</v>
      </c>
      <c r="W38" s="11">
        <v>6.2652571110000004</v>
      </c>
      <c r="X38" s="11">
        <v>8.1394509750000008</v>
      </c>
      <c r="Y38" s="11">
        <v>6.884857287</v>
      </c>
      <c r="Z38"/>
      <c r="AA38"/>
      <c r="AB38"/>
      <c r="AC38"/>
      <c r="AD38"/>
    </row>
    <row r="39" spans="1:30" x14ac:dyDescent="0.25">
      <c r="A39" s="1" t="s">
        <v>56</v>
      </c>
      <c r="B39" s="2">
        <v>2538</v>
      </c>
      <c r="C39" s="2">
        <v>8009796.7450000001</v>
      </c>
      <c r="D39" s="2">
        <v>4974201</v>
      </c>
      <c r="E39" s="2">
        <v>5557611.4560000002</v>
      </c>
      <c r="F39" s="2">
        <v>7000064</v>
      </c>
      <c r="G39" s="2">
        <v>3518044.3620000002</v>
      </c>
      <c r="H39" s="2">
        <v>275.48630800000001</v>
      </c>
      <c r="I39" s="2">
        <v>3623.3810030213499</v>
      </c>
      <c r="J39" s="2">
        <v>4798.4353659999997</v>
      </c>
      <c r="K39" s="2">
        <v>165.02374230000001</v>
      </c>
      <c r="L39" s="3">
        <f t="shared" si="0"/>
        <v>4792779.7554767001</v>
      </c>
      <c r="M39" s="3">
        <f t="shared" si="1"/>
        <v>3935119.9985553999</v>
      </c>
      <c r="N39" s="2">
        <v>56096.346559999998</v>
      </c>
      <c r="O39" s="2">
        <v>25390.932789999999</v>
      </c>
      <c r="P39" s="2">
        <v>3111.0074650000001</v>
      </c>
      <c r="Q39" s="2">
        <v>2538.7545660000001</v>
      </c>
      <c r="R39" s="2">
        <v>172199.5526</v>
      </c>
      <c r="S39" s="2">
        <v>417372.16210000002</v>
      </c>
      <c r="T39" s="2">
        <v>87024.214290000004</v>
      </c>
      <c r="U39" s="2">
        <v>1123782.5160000001</v>
      </c>
      <c r="V39" s="11">
        <v>0.44123963999999999</v>
      </c>
      <c r="W39" s="11">
        <v>3.420831073</v>
      </c>
      <c r="X39" s="11">
        <v>4.7332292640000002</v>
      </c>
      <c r="Y39" s="11">
        <v>3.864949175</v>
      </c>
      <c r="Z39"/>
      <c r="AA39"/>
      <c r="AB39"/>
      <c r="AC39"/>
      <c r="AD39"/>
    </row>
    <row r="40" spans="1:30" x14ac:dyDescent="0.25">
      <c r="A40" s="1" t="s">
        <v>108</v>
      </c>
      <c r="B40" s="2">
        <v>7481</v>
      </c>
      <c r="C40" s="2">
        <v>406850.17700000003</v>
      </c>
      <c r="D40" s="2">
        <v>1113920</v>
      </c>
      <c r="E40" s="2">
        <v>12588288.210000001</v>
      </c>
      <c r="F40" s="2">
        <v>7845887</v>
      </c>
      <c r="G40" s="2">
        <v>3355527.0205011</v>
      </c>
      <c r="H40" s="2">
        <v>338.41318441499999</v>
      </c>
      <c r="I40" s="2">
        <f>0.30783233+2384.28684860167</f>
        <v>2384.5946809316702</v>
      </c>
      <c r="J40" s="2">
        <v>48.363228511000003</v>
      </c>
      <c r="K40" s="2">
        <v>153.80970995000001</v>
      </c>
      <c r="L40" s="3">
        <f t="shared" si="0"/>
        <v>4486382.3692574417</v>
      </c>
      <c r="M40" s="3">
        <f t="shared" si="1"/>
        <v>3707143.2607524749</v>
      </c>
      <c r="N40" s="2">
        <v>51245.647886079998</v>
      </c>
      <c r="O40" s="2">
        <v>14842.612266706001</v>
      </c>
      <c r="P40" s="2">
        <v>2706.7581170869998</v>
      </c>
      <c r="Q40" s="2">
        <v>2418.1614255579998</v>
      </c>
      <c r="R40" s="2">
        <v>590152.17209999997</v>
      </c>
      <c r="S40" s="2">
        <v>242196.19159999999</v>
      </c>
      <c r="T40" s="2">
        <v>0</v>
      </c>
      <c r="U40" s="2">
        <v>1054188.7944002</v>
      </c>
      <c r="V40" s="11">
        <v>6.0554262999999997E-2</v>
      </c>
      <c r="W40" s="11">
        <v>24.13910757</v>
      </c>
      <c r="X40" s="11">
        <v>32.722275529999997</v>
      </c>
      <c r="Y40" s="11">
        <v>26.801957300000002</v>
      </c>
      <c r="Z40"/>
      <c r="AA40"/>
      <c r="AB40"/>
      <c r="AC40"/>
      <c r="AD40"/>
    </row>
    <row r="41" spans="1:30" x14ac:dyDescent="0.25">
      <c r="A41" s="1" t="s">
        <v>258</v>
      </c>
      <c r="B41" s="2">
        <v>2114</v>
      </c>
      <c r="C41" s="2">
        <v>6500675.3969999999</v>
      </c>
      <c r="D41" s="2">
        <v>4094142</v>
      </c>
      <c r="E41" s="2">
        <v>11925608.49</v>
      </c>
      <c r="F41" s="2">
        <v>5531334</v>
      </c>
      <c r="G41" s="2">
        <v>3245443.7760000001</v>
      </c>
      <c r="H41" s="2">
        <v>341.61028879999998</v>
      </c>
      <c r="I41" s="2">
        <v>4651.4076734158198</v>
      </c>
      <c r="J41" s="2">
        <v>49.635950999999999</v>
      </c>
      <c r="K41" s="2">
        <v>159.63815819999999</v>
      </c>
      <c r="L41" s="3">
        <f t="shared" si="0"/>
        <v>4388305.9163517999</v>
      </c>
      <c r="M41" s="3">
        <f t="shared" si="1"/>
        <v>3601706.1058386001</v>
      </c>
      <c r="N41" s="2">
        <v>61060.694329999998</v>
      </c>
      <c r="O41" s="2">
        <v>34753.248809999997</v>
      </c>
      <c r="P41" s="2">
        <v>2568.7017620000001</v>
      </c>
      <c r="Q41" s="2">
        <v>2481.7975499999998</v>
      </c>
      <c r="R41" s="2">
        <v>330767.99699999997</v>
      </c>
      <c r="S41" s="2">
        <v>688610.3443</v>
      </c>
      <c r="T41" s="2">
        <v>0</v>
      </c>
      <c r="U41" s="2">
        <v>1032096.414</v>
      </c>
      <c r="V41" s="11">
        <v>0.16021159300000001</v>
      </c>
      <c r="W41" s="11">
        <v>10.627570370000001</v>
      </c>
      <c r="X41" s="11">
        <v>13.99928062</v>
      </c>
      <c r="Y41" s="11">
        <v>11.693290019999999</v>
      </c>
      <c r="Z41"/>
      <c r="AA41"/>
      <c r="AB41"/>
      <c r="AC41"/>
      <c r="AD41"/>
    </row>
    <row r="42" spans="1:30" x14ac:dyDescent="0.25">
      <c r="A42" s="1" t="s">
        <v>106</v>
      </c>
      <c r="B42" s="2">
        <v>1244</v>
      </c>
      <c r="C42" s="2">
        <v>1069556.5209999999</v>
      </c>
      <c r="D42" s="2">
        <v>1655051</v>
      </c>
      <c r="E42" s="2">
        <v>6902143.8619999997</v>
      </c>
      <c r="F42" s="2">
        <v>2653458</v>
      </c>
      <c r="G42" s="2">
        <v>3139155.1209999998</v>
      </c>
      <c r="H42" s="2">
        <v>241.36524779999999</v>
      </c>
      <c r="I42" s="2">
        <v>1201.8707627174001</v>
      </c>
      <c r="J42" s="2">
        <v>1327.3876439999999</v>
      </c>
      <c r="K42" s="2">
        <v>137.81552429999999</v>
      </c>
      <c r="L42" s="3">
        <f t="shared" si="0"/>
        <v>4046924.5108506996</v>
      </c>
      <c r="M42" s="3">
        <f t="shared" si="1"/>
        <v>3430637.5613613995</v>
      </c>
      <c r="N42" s="2">
        <v>22377.478200000001</v>
      </c>
      <c r="O42" s="2">
        <v>4752.6944480000002</v>
      </c>
      <c r="P42" s="2">
        <v>2707.7046909999999</v>
      </c>
      <c r="Q42" s="2">
        <v>2371.2691100000002</v>
      </c>
      <c r="R42" s="2">
        <v>861880.81689999998</v>
      </c>
      <c r="S42" s="2">
        <v>58088.129399999998</v>
      </c>
      <c r="T42" s="2">
        <v>24086.247530000001</v>
      </c>
      <c r="U42" s="2">
        <v>984291.7977</v>
      </c>
      <c r="V42" s="11">
        <v>0.12652627399999999</v>
      </c>
      <c r="W42" s="11">
        <v>19.761699830000001</v>
      </c>
      <c r="X42" s="11">
        <v>25.219024340000001</v>
      </c>
      <c r="Y42" s="11">
        <v>21.531859109999999</v>
      </c>
      <c r="Z42"/>
      <c r="AA42"/>
      <c r="AB42"/>
      <c r="AC42"/>
      <c r="AD42"/>
    </row>
    <row r="43" spans="1:30" x14ac:dyDescent="0.25">
      <c r="A43" s="1" t="s">
        <v>116</v>
      </c>
      <c r="B43" s="2">
        <v>622</v>
      </c>
      <c r="C43" s="2">
        <v>3361609.0520000001</v>
      </c>
      <c r="D43" s="2">
        <v>2839030</v>
      </c>
      <c r="E43" s="2">
        <v>11559057.949999999</v>
      </c>
      <c r="F43" s="2">
        <v>2628672</v>
      </c>
      <c r="G43" s="2">
        <v>3006336.2420000001</v>
      </c>
      <c r="H43" s="2">
        <v>273.16199080000001</v>
      </c>
      <c r="I43" s="2">
        <v>4249.2298793312002</v>
      </c>
      <c r="J43" s="2">
        <v>50.14899913</v>
      </c>
      <c r="K43" s="2">
        <v>146.57719890000001</v>
      </c>
      <c r="L43" s="3">
        <f t="shared" si="0"/>
        <v>3926426.1509794602</v>
      </c>
      <c r="M43" s="3">
        <f t="shared" si="1"/>
        <v>3297115.76397045</v>
      </c>
      <c r="N43" s="2">
        <v>52429.116580000002</v>
      </c>
      <c r="O43" s="2">
        <v>29782.64227</v>
      </c>
      <c r="P43" s="2">
        <v>2502.6841650000001</v>
      </c>
      <c r="Q43" s="2">
        <v>2507.4499559999999</v>
      </c>
      <c r="R43" s="2">
        <v>353978.54550000001</v>
      </c>
      <c r="S43" s="2">
        <v>590196.76879999996</v>
      </c>
      <c r="T43" s="2">
        <v>0</v>
      </c>
      <c r="U43" s="2">
        <v>954678.69960000005</v>
      </c>
      <c r="V43" s="11">
        <v>0.192798054</v>
      </c>
      <c r="W43" s="11">
        <v>12.166906969999999</v>
      </c>
      <c r="X43" s="11">
        <v>15.64871518</v>
      </c>
      <c r="Y43" s="11">
        <v>13.2760011</v>
      </c>
      <c r="Z43"/>
      <c r="AA43"/>
      <c r="AB43"/>
      <c r="AC43"/>
      <c r="AD43"/>
    </row>
    <row r="44" spans="1:30" x14ac:dyDescent="0.25">
      <c r="A44" s="1" t="s">
        <v>130</v>
      </c>
      <c r="B44" s="2">
        <v>1006</v>
      </c>
      <c r="C44" s="2">
        <v>6167379.1090000002</v>
      </c>
      <c r="D44" s="2">
        <v>3995630</v>
      </c>
      <c r="E44" s="2">
        <v>5503944.9400000004</v>
      </c>
      <c r="F44" s="2">
        <v>4101070</v>
      </c>
      <c r="G44" s="2">
        <v>2976775.6740000001</v>
      </c>
      <c r="H44" s="2">
        <v>280.3291954</v>
      </c>
      <c r="I44" s="2">
        <v>4043.8846178110298</v>
      </c>
      <c r="J44" s="2">
        <v>45.367289270000001</v>
      </c>
      <c r="K44" s="2">
        <v>144.73749559999999</v>
      </c>
      <c r="L44" s="3">
        <f t="shared" si="0"/>
        <v>3918924.6803358402</v>
      </c>
      <c r="M44" s="3">
        <f t="shared" si="1"/>
        <v>3273337.9057805501</v>
      </c>
      <c r="N44" s="2">
        <v>60525.254999999997</v>
      </c>
      <c r="O44" s="2">
        <v>29187.961169999999</v>
      </c>
      <c r="P44" s="2">
        <v>2360.7939259999998</v>
      </c>
      <c r="Q44" s="2">
        <v>2268.3644629999999</v>
      </c>
      <c r="R44" s="2">
        <v>360952.79450000002</v>
      </c>
      <c r="S44" s="2">
        <v>573671.07750000001</v>
      </c>
      <c r="T44" s="2">
        <v>0</v>
      </c>
      <c r="U44" s="2">
        <v>944984.54870000004</v>
      </c>
      <c r="V44" s="11">
        <v>0.17318410300000001</v>
      </c>
      <c r="W44" s="11">
        <v>8.3955913070000001</v>
      </c>
      <c r="X44" s="11">
        <v>10.633896740000001</v>
      </c>
      <c r="Y44" s="11">
        <v>9.1188348369999996</v>
      </c>
      <c r="Z44"/>
      <c r="AA44"/>
      <c r="AB44"/>
      <c r="AC44"/>
      <c r="AD44"/>
    </row>
    <row r="45" spans="1:30" x14ac:dyDescent="0.25">
      <c r="A45" s="1" t="s">
        <v>236</v>
      </c>
      <c r="B45" s="2">
        <v>922</v>
      </c>
      <c r="C45" s="2">
        <v>5001860.7810000004</v>
      </c>
      <c r="D45" s="2">
        <v>3097628</v>
      </c>
      <c r="E45" s="2">
        <v>8129115.898</v>
      </c>
      <c r="F45" s="2">
        <v>3434488</v>
      </c>
      <c r="G45" s="2">
        <v>2784803.03</v>
      </c>
      <c r="H45" s="2">
        <v>264.48781109999999</v>
      </c>
      <c r="I45" s="2">
        <v>3945.2600114116699</v>
      </c>
      <c r="J45" s="2">
        <v>37.591264260000003</v>
      </c>
      <c r="K45" s="2">
        <v>137.1123695</v>
      </c>
      <c r="L45" s="3">
        <f t="shared" si="0"/>
        <v>3673496.07133222</v>
      </c>
      <c r="M45" s="3">
        <f t="shared" si="1"/>
        <v>3064641.3277075002</v>
      </c>
      <c r="N45" s="2">
        <v>48843.788139999997</v>
      </c>
      <c r="O45" s="2">
        <v>31532.37096</v>
      </c>
      <c r="P45" s="2">
        <v>1987.019673</v>
      </c>
      <c r="Q45" s="2">
        <v>1879.5632129999999</v>
      </c>
      <c r="R45" s="2">
        <v>243720.0931</v>
      </c>
      <c r="S45" s="2">
        <v>627020.53599999996</v>
      </c>
      <c r="T45" s="2">
        <v>0</v>
      </c>
      <c r="U45" s="2">
        <v>886659.72679999995</v>
      </c>
      <c r="V45" s="11">
        <v>0.126926545</v>
      </c>
      <c r="W45" s="11">
        <v>10.433824570000001</v>
      </c>
      <c r="X45" s="11">
        <v>13.283003920000001</v>
      </c>
      <c r="Y45" s="11">
        <v>11.35014426</v>
      </c>
      <c r="Z45"/>
      <c r="AA45"/>
      <c r="AB45"/>
      <c r="AC45"/>
      <c r="AD45"/>
    </row>
    <row r="46" spans="1:30" x14ac:dyDescent="0.25">
      <c r="A46" s="1" t="s">
        <v>65</v>
      </c>
      <c r="B46" s="2">
        <v>1470</v>
      </c>
      <c r="C46" s="2">
        <v>4302328.6579999998</v>
      </c>
      <c r="D46" s="2">
        <v>2953771</v>
      </c>
      <c r="E46" s="2">
        <v>6544617.1799999997</v>
      </c>
      <c r="F46" s="2">
        <v>4285532</v>
      </c>
      <c r="G46" s="2">
        <v>2636737.6800000002</v>
      </c>
      <c r="H46" s="2">
        <v>276.75868839999998</v>
      </c>
      <c r="I46" s="2">
        <v>3104.6929969887201</v>
      </c>
      <c r="J46" s="2">
        <v>41.931472110000001</v>
      </c>
      <c r="K46" s="2">
        <v>127.8578931</v>
      </c>
      <c r="L46" s="3">
        <f t="shared" si="0"/>
        <v>3562335.4799778201</v>
      </c>
      <c r="M46" s="3">
        <f t="shared" si="1"/>
        <v>2924970.4385065506</v>
      </c>
      <c r="N46" s="2">
        <v>48060.754809999999</v>
      </c>
      <c r="O46" s="2">
        <v>22930.89848</v>
      </c>
      <c r="P46" s="2">
        <v>2154.7986740000001</v>
      </c>
      <c r="Q46" s="2">
        <v>2096.573605</v>
      </c>
      <c r="R46" s="2">
        <v>337905.73639999999</v>
      </c>
      <c r="S46" s="2">
        <v>441311.26079999999</v>
      </c>
      <c r="T46" s="2">
        <v>0</v>
      </c>
      <c r="U46" s="2">
        <v>835234.64930000005</v>
      </c>
      <c r="V46" s="11">
        <v>0.13047440199999999</v>
      </c>
      <c r="W46" s="11">
        <v>8.1490253450000001</v>
      </c>
      <c r="X46" s="11">
        <v>10.53312944</v>
      </c>
      <c r="Y46" s="11">
        <v>8.9109701539999993</v>
      </c>
      <c r="Z46"/>
      <c r="AA46"/>
      <c r="AB46"/>
      <c r="AC46"/>
      <c r="AD46"/>
    </row>
    <row r="47" spans="1:30" x14ac:dyDescent="0.25">
      <c r="A47" s="1" t="s">
        <v>207</v>
      </c>
      <c r="B47" s="2">
        <v>538</v>
      </c>
      <c r="C47" s="2">
        <v>4344891.0439999998</v>
      </c>
      <c r="D47" s="2">
        <v>3193791</v>
      </c>
      <c r="E47" s="2">
        <v>5559868.7039999999</v>
      </c>
      <c r="F47" s="2">
        <v>1910784</v>
      </c>
      <c r="G47" s="2">
        <v>2619791.38</v>
      </c>
      <c r="H47" s="2">
        <v>222.65660579999999</v>
      </c>
      <c r="I47" s="2">
        <v>4756.3143204527196</v>
      </c>
      <c r="J47" s="2">
        <v>45.561876810000001</v>
      </c>
      <c r="K47" s="2">
        <v>131.85765050000001</v>
      </c>
      <c r="L47" s="3">
        <f t="shared" si="0"/>
        <v>3373679.8346848199</v>
      </c>
      <c r="M47" s="3">
        <f t="shared" si="1"/>
        <v>2860614.9519892503</v>
      </c>
      <c r="N47" s="2">
        <v>59119.637139999999</v>
      </c>
      <c r="O47" s="2">
        <v>34627.559659999999</v>
      </c>
      <c r="P47" s="2">
        <v>2203.4574299999999</v>
      </c>
      <c r="Q47" s="2">
        <v>2278.0938409999999</v>
      </c>
      <c r="R47" s="2">
        <v>134944.47029999999</v>
      </c>
      <c r="S47" s="2">
        <v>697707.57900000003</v>
      </c>
      <c r="T47" s="2">
        <v>0</v>
      </c>
      <c r="U47" s="2">
        <v>837188.00650000002</v>
      </c>
      <c r="V47" s="11">
        <v>0.27556536300000001</v>
      </c>
      <c r="W47" s="11">
        <v>7.1011253639999996</v>
      </c>
      <c r="X47" s="11">
        <v>8.8609833919999996</v>
      </c>
      <c r="Y47" s="11">
        <v>7.6754245159999996</v>
      </c>
      <c r="Z47"/>
      <c r="AA47"/>
      <c r="AB47"/>
      <c r="AC47"/>
      <c r="AD47"/>
    </row>
    <row r="48" spans="1:30" x14ac:dyDescent="0.25">
      <c r="A48" s="1" t="s">
        <v>221</v>
      </c>
      <c r="B48" s="2">
        <v>176</v>
      </c>
      <c r="C48" s="2">
        <v>1754949.1910000001</v>
      </c>
      <c r="D48" s="2">
        <v>2085666</v>
      </c>
      <c r="E48" s="2">
        <v>6040876.4929999998</v>
      </c>
      <c r="F48" s="2">
        <v>1431048</v>
      </c>
      <c r="G48" s="2">
        <v>2598179.2239999999</v>
      </c>
      <c r="H48" s="2">
        <v>207.71425110000001</v>
      </c>
      <c r="I48" s="2">
        <v>2735.2981874400698</v>
      </c>
      <c r="J48" s="2">
        <v>12998.464389999999</v>
      </c>
      <c r="K48" s="2">
        <v>119.95401149999999</v>
      </c>
      <c r="L48" s="3">
        <f t="shared" si="0"/>
        <v>4233420.9729234995</v>
      </c>
      <c r="M48" s="3">
        <f t="shared" si="1"/>
        <v>3145829.9551669997</v>
      </c>
      <c r="N48" s="2">
        <v>37983.999689999997</v>
      </c>
      <c r="O48" s="2">
        <v>19968.488089999999</v>
      </c>
      <c r="P48" s="2">
        <v>3498.0725349999998</v>
      </c>
      <c r="Q48" s="2">
        <v>2172.0616920000002</v>
      </c>
      <c r="R48" s="2">
        <v>214124.70250000001</v>
      </c>
      <c r="S48" s="2">
        <v>395023.27799999999</v>
      </c>
      <c r="T48" s="2">
        <v>247337.6439</v>
      </c>
      <c r="U48" s="2">
        <v>856926.62139999995</v>
      </c>
      <c r="V48" s="11">
        <v>0.16231346699999999</v>
      </c>
      <c r="W48" s="11">
        <v>12.54454651</v>
      </c>
      <c r="X48" s="11">
        <v>21.260392880000001</v>
      </c>
      <c r="Y48" s="11">
        <v>15.49735291</v>
      </c>
      <c r="Z48"/>
      <c r="AA48"/>
      <c r="AB48"/>
      <c r="AC48"/>
      <c r="AD48"/>
    </row>
    <row r="49" spans="1:30" x14ac:dyDescent="0.25">
      <c r="A49" s="1" t="s">
        <v>48</v>
      </c>
      <c r="B49" s="2">
        <v>4782</v>
      </c>
      <c r="C49" s="2">
        <v>2008635.561</v>
      </c>
      <c r="D49" s="2">
        <v>1790249</v>
      </c>
      <c r="E49" s="2">
        <v>5203566.1310000001</v>
      </c>
      <c r="F49" s="2">
        <v>6393306</v>
      </c>
      <c r="G49" s="2">
        <v>2478287.054</v>
      </c>
      <c r="H49" s="2">
        <v>232.93599159999999</v>
      </c>
      <c r="I49" s="2">
        <v>1485.55825125094</v>
      </c>
      <c r="J49" s="2">
        <v>2999.5725980000002</v>
      </c>
      <c r="K49" s="2">
        <v>112.31478079999999</v>
      </c>
      <c r="L49" s="3">
        <f t="shared" si="0"/>
        <v>3472110.4258272001</v>
      </c>
      <c r="M49" s="3">
        <f t="shared" si="1"/>
        <v>2796388.5660684002</v>
      </c>
      <c r="N49" s="2">
        <v>40841.73876</v>
      </c>
      <c r="O49" s="2">
        <v>8725.6489509999992</v>
      </c>
      <c r="P49" s="2">
        <v>2334.4862269999999</v>
      </c>
      <c r="Q49" s="2">
        <v>1858.117315</v>
      </c>
      <c r="R49" s="2">
        <v>438784.73849999998</v>
      </c>
      <c r="S49" s="2">
        <v>142272.9608</v>
      </c>
      <c r="T49" s="2">
        <v>56310.788560000001</v>
      </c>
      <c r="U49" s="2">
        <v>785238.8737</v>
      </c>
      <c r="V49" s="11">
        <v>4.8033423999999998E-2</v>
      </c>
      <c r="W49" s="11">
        <v>13.9564649</v>
      </c>
      <c r="X49" s="11">
        <v>22.294457449999999</v>
      </c>
      <c r="Y49" s="11">
        <v>16.75660564</v>
      </c>
      <c r="Z49"/>
      <c r="AA49"/>
      <c r="AB49"/>
      <c r="AC49"/>
      <c r="AD49"/>
    </row>
    <row r="50" spans="1:30" x14ac:dyDescent="0.25">
      <c r="A50" s="1" t="s">
        <v>225</v>
      </c>
      <c r="B50" s="2">
        <v>1624</v>
      </c>
      <c r="C50" s="2">
        <v>2888837.0890000002</v>
      </c>
      <c r="D50" s="2">
        <v>2291491</v>
      </c>
      <c r="E50" s="2">
        <v>9698435.4879999999</v>
      </c>
      <c r="F50" s="2">
        <v>5526903</v>
      </c>
      <c r="G50" s="2">
        <v>2421223.5642200001</v>
      </c>
      <c r="H50" s="2">
        <v>234.58922862700001</v>
      </c>
      <c r="I50" s="2">
        <f>17.4249244329124+2729.29447554762</f>
        <v>2746.7193999805327</v>
      </c>
      <c r="J50" s="2">
        <v>37.946397089000001</v>
      </c>
      <c r="K50" s="2">
        <v>115.374985654</v>
      </c>
      <c r="L50" s="3">
        <f t="shared" si="0"/>
        <v>3207984.607270814</v>
      </c>
      <c r="M50" s="3">
        <f t="shared" si="1"/>
        <v>2667684.2756364169</v>
      </c>
      <c r="N50" s="2">
        <v>46125.046997500001</v>
      </c>
      <c r="O50" s="2">
        <v>18961.925247809999</v>
      </c>
      <c r="P50" s="2">
        <v>2003.9242507700001</v>
      </c>
      <c r="Q50" s="2">
        <v>1897.31985444</v>
      </c>
      <c r="R50" s="2">
        <v>370212.8493</v>
      </c>
      <c r="S50" s="2">
        <v>362293.25880000001</v>
      </c>
      <c r="T50" s="2">
        <v>0</v>
      </c>
      <c r="U50" s="2">
        <v>765700.86621000001</v>
      </c>
      <c r="V50" s="11">
        <v>9.8459419000000006E-2</v>
      </c>
      <c r="W50" s="11">
        <v>12.33606252</v>
      </c>
      <c r="X50" s="11">
        <v>15.64690759</v>
      </c>
      <c r="Y50" s="11">
        <v>13.40053434</v>
      </c>
      <c r="Z50"/>
      <c r="AA50"/>
      <c r="AB50"/>
      <c r="AC50"/>
      <c r="AD50"/>
    </row>
    <row r="51" spans="1:30" x14ac:dyDescent="0.25">
      <c r="A51" s="1" t="s">
        <v>156</v>
      </c>
      <c r="B51" s="2">
        <v>392</v>
      </c>
      <c r="C51" s="2">
        <v>3005095.2790000001</v>
      </c>
      <c r="D51" s="2">
        <v>2389788</v>
      </c>
      <c r="E51" s="2">
        <v>3983672.1430000002</v>
      </c>
      <c r="F51" s="2">
        <v>1667384</v>
      </c>
      <c r="G51" s="2">
        <v>2206448.986</v>
      </c>
      <c r="H51" s="2">
        <v>194.3656661</v>
      </c>
      <c r="I51" s="2">
        <v>3741.1748050547699</v>
      </c>
      <c r="J51" s="2">
        <v>40.763427909999997</v>
      </c>
      <c r="K51" s="2">
        <v>109.8382323</v>
      </c>
      <c r="L51" s="3">
        <f t="shared" si="0"/>
        <v>2863097.3334642197</v>
      </c>
      <c r="M51" s="3">
        <f t="shared" si="1"/>
        <v>2415128.9644131502</v>
      </c>
      <c r="N51" s="2">
        <v>48695.910479999999</v>
      </c>
      <c r="O51" s="2">
        <v>25767.347760000001</v>
      </c>
      <c r="P51" s="2">
        <v>1946.026836</v>
      </c>
      <c r="Q51" s="2">
        <v>2038.171396</v>
      </c>
      <c r="R51" s="2">
        <v>172744.79190000001</v>
      </c>
      <c r="S51" s="2">
        <v>512890.47399999999</v>
      </c>
      <c r="T51" s="2">
        <v>0</v>
      </c>
      <c r="U51" s="2">
        <v>703024.14679999999</v>
      </c>
      <c r="V51" s="11">
        <v>0.18998532600000001</v>
      </c>
      <c r="W51" s="11">
        <v>8.7451552170000006</v>
      </c>
      <c r="X51" s="11">
        <v>10.977805050000001</v>
      </c>
      <c r="Y51" s="11">
        <v>9.470613921</v>
      </c>
      <c r="Z51"/>
      <c r="AA51"/>
      <c r="AB51"/>
      <c r="AC51"/>
      <c r="AD51"/>
    </row>
    <row r="52" spans="1:30" x14ac:dyDescent="0.25">
      <c r="A52" s="1" t="s">
        <v>168</v>
      </c>
      <c r="B52" s="2">
        <v>2538</v>
      </c>
      <c r="C52" s="2">
        <v>2181368.3470000001</v>
      </c>
      <c r="D52" s="2">
        <v>1687968</v>
      </c>
      <c r="E52" s="2">
        <v>7228214.4100000001</v>
      </c>
      <c r="F52" s="2">
        <v>4620641</v>
      </c>
      <c r="G52" s="2">
        <v>2172122.11</v>
      </c>
      <c r="H52" s="2">
        <v>224.43333899999999</v>
      </c>
      <c r="I52" s="2">
        <v>1678.17423742543</v>
      </c>
      <c r="J52" s="2">
        <v>34.529665629999997</v>
      </c>
      <c r="K52" s="2">
        <v>101.2995519</v>
      </c>
      <c r="L52" s="3">
        <f t="shared" si="0"/>
        <v>2922070.5012244596</v>
      </c>
      <c r="M52" s="3">
        <f t="shared" si="1"/>
        <v>2405162.6232069498</v>
      </c>
      <c r="N52" s="2">
        <v>39927.872139999999</v>
      </c>
      <c r="O52" s="2">
        <v>10515.628210000001</v>
      </c>
      <c r="P52" s="2">
        <v>1853.540782</v>
      </c>
      <c r="Q52" s="2">
        <v>1726.4832819999999</v>
      </c>
      <c r="R52" s="2">
        <v>469594.29300000001</v>
      </c>
      <c r="S52" s="2">
        <v>185825.23639999999</v>
      </c>
      <c r="T52" s="2">
        <v>0</v>
      </c>
      <c r="U52" s="2">
        <v>682897.58219999995</v>
      </c>
      <c r="V52" s="11">
        <v>5.7045591E-2</v>
      </c>
      <c r="W52" s="11">
        <v>8.5253991330000005</v>
      </c>
      <c r="X52" s="11">
        <v>11.085586210000001</v>
      </c>
      <c r="Y52" s="11">
        <v>9.339632902</v>
      </c>
      <c r="Z52"/>
      <c r="AA52"/>
      <c r="AB52"/>
      <c r="AC52"/>
      <c r="AD52"/>
    </row>
    <row r="53" spans="1:30" x14ac:dyDescent="0.25">
      <c r="A53" s="1" t="s">
        <v>220</v>
      </c>
      <c r="B53" s="2">
        <v>4762</v>
      </c>
      <c r="C53" s="2">
        <v>292383.93969999999</v>
      </c>
      <c r="D53" s="2">
        <v>405413</v>
      </c>
      <c r="E53" s="2">
        <v>15103773.68</v>
      </c>
      <c r="F53" s="2">
        <v>8473824</v>
      </c>
      <c r="G53" s="2">
        <v>2103021.7289999998</v>
      </c>
      <c r="H53" s="2">
        <v>213.11358759999999</v>
      </c>
      <c r="I53" s="2">
        <v>822.48612669715396</v>
      </c>
      <c r="J53" s="2">
        <v>552.10640620000004</v>
      </c>
      <c r="K53" s="2">
        <v>94.288691299999996</v>
      </c>
      <c r="L53" s="3">
        <f t="shared" si="0"/>
        <v>2851986.3023520997</v>
      </c>
      <c r="M53" s="3">
        <f t="shared" si="1"/>
        <v>2336724.6480024001</v>
      </c>
      <c r="N53" s="2">
        <v>38136.226199999997</v>
      </c>
      <c r="O53" s="2">
        <v>3277.8902459999999</v>
      </c>
      <c r="P53" s="2">
        <v>1851.684456</v>
      </c>
      <c r="Q53" s="2">
        <v>1609.359749</v>
      </c>
      <c r="R53" s="2">
        <v>455102.05820000003</v>
      </c>
      <c r="S53" s="2">
        <v>31359.458569999999</v>
      </c>
      <c r="T53" s="2">
        <v>10005.414280000001</v>
      </c>
      <c r="U53" s="2">
        <v>658360.7219</v>
      </c>
      <c r="V53" s="11">
        <v>8.5877290000000005E-3</v>
      </c>
      <c r="W53" s="11">
        <v>14.435420110000001</v>
      </c>
      <c r="X53" s="11">
        <v>28.864651389999999</v>
      </c>
      <c r="Y53" s="11">
        <v>19.44834668</v>
      </c>
      <c r="Z53"/>
      <c r="AA53"/>
      <c r="AB53"/>
      <c r="AC53"/>
      <c r="AD53"/>
    </row>
    <row r="54" spans="1:30" x14ac:dyDescent="0.25">
      <c r="A54" s="1" t="s">
        <v>146</v>
      </c>
      <c r="B54" s="2">
        <v>260</v>
      </c>
      <c r="C54" s="2">
        <v>5079407.5530000003</v>
      </c>
      <c r="D54" s="2">
        <v>2874363</v>
      </c>
      <c r="E54" s="2">
        <v>2755262.4879999999</v>
      </c>
      <c r="F54" s="2">
        <v>737284</v>
      </c>
      <c r="G54" s="2">
        <v>2060408.341</v>
      </c>
      <c r="H54" s="2">
        <v>151.7953823</v>
      </c>
      <c r="I54" s="2">
        <v>3835.6604755972999</v>
      </c>
      <c r="J54" s="2">
        <v>36.344137170000003</v>
      </c>
      <c r="K54" s="2">
        <v>103.5100527</v>
      </c>
      <c r="L54" s="3">
        <f t="shared" si="0"/>
        <v>2578684.7474665404</v>
      </c>
      <c r="M54" s="3">
        <f t="shared" si="1"/>
        <v>2228778.7842038502</v>
      </c>
      <c r="N54" s="2">
        <v>46754.118139999999</v>
      </c>
      <c r="O54" s="2">
        <v>27740.614119999998</v>
      </c>
      <c r="P54" s="2">
        <v>1738.218083</v>
      </c>
      <c r="Q54" s="2">
        <v>1817.2068589999999</v>
      </c>
      <c r="R54" s="2">
        <v>96984.192809999993</v>
      </c>
      <c r="S54" s="2">
        <v>559897.09600000002</v>
      </c>
      <c r="T54" s="2">
        <v>0</v>
      </c>
      <c r="U54" s="2">
        <v>658740.67790000001</v>
      </c>
      <c r="V54" s="11">
        <v>0.412964583</v>
      </c>
      <c r="W54" s="11">
        <v>3.9590246229999999</v>
      </c>
      <c r="X54" s="11">
        <v>4.8360594929999996</v>
      </c>
      <c r="Y54" s="11">
        <v>4.2499505260000001</v>
      </c>
      <c r="Z54"/>
      <c r="AA54"/>
      <c r="AB54"/>
      <c r="AC54"/>
      <c r="AD54"/>
    </row>
    <row r="55" spans="1:30" x14ac:dyDescent="0.25">
      <c r="A55" s="1" t="s">
        <v>255</v>
      </c>
      <c r="B55" s="2">
        <v>803</v>
      </c>
      <c r="C55" s="2">
        <v>2750436.327</v>
      </c>
      <c r="D55" s="2">
        <v>2510817</v>
      </c>
      <c r="E55" s="2">
        <v>6889577.7340000002</v>
      </c>
      <c r="F55" s="2">
        <v>3842509</v>
      </c>
      <c r="G55" s="2">
        <v>1680220.726</v>
      </c>
      <c r="H55" s="2">
        <v>164.2148062</v>
      </c>
      <c r="I55" s="2">
        <v>1516.39839965952</v>
      </c>
      <c r="J55" s="2">
        <v>27.17306877</v>
      </c>
      <c r="K55" s="2">
        <v>78.530154359999997</v>
      </c>
      <c r="L55" s="3">
        <f t="shared" si="0"/>
        <v>2230359.7814014801</v>
      </c>
      <c r="M55" s="3">
        <f t="shared" si="1"/>
        <v>1852095.3642985299</v>
      </c>
      <c r="N55" s="2">
        <v>32364.399720000001</v>
      </c>
      <c r="O55" s="2">
        <v>9595.7342509999999</v>
      </c>
      <c r="P55" s="2">
        <v>1435.7822960000001</v>
      </c>
      <c r="Q55" s="2">
        <v>1358.6534389999999</v>
      </c>
      <c r="R55" s="2">
        <v>341077.91119999997</v>
      </c>
      <c r="S55" s="2">
        <v>175469.96960000001</v>
      </c>
      <c r="T55" s="2">
        <v>0</v>
      </c>
      <c r="U55" s="2">
        <v>529150.11399999994</v>
      </c>
      <c r="V55" s="11">
        <v>7.8851770000000002E-2</v>
      </c>
      <c r="W55" s="11">
        <v>7.4583267720000004</v>
      </c>
      <c r="X55" s="11">
        <v>9.298336613</v>
      </c>
      <c r="Y55" s="11">
        <v>8.0571492750000004</v>
      </c>
      <c r="Z55"/>
      <c r="AA55"/>
      <c r="AB55"/>
      <c r="AC55"/>
      <c r="AD55"/>
    </row>
    <row r="56" spans="1:30" x14ac:dyDescent="0.25">
      <c r="A56" s="1" t="s">
        <v>247</v>
      </c>
      <c r="B56" s="2">
        <v>879</v>
      </c>
      <c r="C56" s="2">
        <v>1009356.314</v>
      </c>
      <c r="D56" s="2">
        <v>986593</v>
      </c>
      <c r="E56" s="2">
        <v>3936747.1710000001</v>
      </c>
      <c r="F56" s="2">
        <v>4388176</v>
      </c>
      <c r="G56" s="2">
        <v>1523255.2779999999</v>
      </c>
      <c r="H56" s="2">
        <v>149.1166532</v>
      </c>
      <c r="I56" s="2">
        <v>974.48555271781902</v>
      </c>
      <c r="J56" s="2">
        <v>20.701328329999999</v>
      </c>
      <c r="K56" s="2">
        <v>69.848616829999997</v>
      </c>
      <c r="L56" s="3">
        <f t="shared" si="0"/>
        <v>2022105.31414363</v>
      </c>
      <c r="M56" s="3">
        <f t="shared" si="1"/>
        <v>1678792.6869035899</v>
      </c>
      <c r="N56" s="2">
        <v>25766.56105</v>
      </c>
      <c r="O56" s="2">
        <v>6107.3365750000003</v>
      </c>
      <c r="P56" s="2">
        <v>1176.8557969999999</v>
      </c>
      <c r="Q56" s="2">
        <v>1035.066417</v>
      </c>
      <c r="R56" s="2">
        <v>336788.20789999998</v>
      </c>
      <c r="S56" s="2">
        <v>100381.7208</v>
      </c>
      <c r="T56" s="2">
        <v>0</v>
      </c>
      <c r="U56" s="2">
        <v>478106.77990000002</v>
      </c>
      <c r="V56" s="11">
        <v>2.7881896999999999E-2</v>
      </c>
      <c r="W56" s="11">
        <v>10.04025244</v>
      </c>
      <c r="X56" s="11">
        <v>13.11084529</v>
      </c>
      <c r="Y56" s="11">
        <v>11.01392336</v>
      </c>
      <c r="Z56"/>
      <c r="AA56"/>
      <c r="AB56"/>
      <c r="AC56"/>
      <c r="AD56"/>
    </row>
    <row r="57" spans="1:30" x14ac:dyDescent="0.25">
      <c r="A57" s="1" t="s">
        <v>57</v>
      </c>
      <c r="B57" s="2">
        <v>809</v>
      </c>
      <c r="C57" s="2">
        <v>2636189.3689999999</v>
      </c>
      <c r="D57" s="2">
        <v>1802617</v>
      </c>
      <c r="E57" s="2">
        <v>8275421.5329999998</v>
      </c>
      <c r="F57" s="2">
        <v>3435076</v>
      </c>
      <c r="G57" s="2">
        <v>1451268.368</v>
      </c>
      <c r="H57" s="2">
        <v>152.9305573</v>
      </c>
      <c r="I57" s="2">
        <v>1993.4925797216599</v>
      </c>
      <c r="J57" s="2">
        <v>21.98688005</v>
      </c>
      <c r="K57" s="2">
        <v>70.570016269999996</v>
      </c>
      <c r="L57" s="3">
        <f t="shared" si="0"/>
        <v>1962623.9414256299</v>
      </c>
      <c r="M57" s="3">
        <f t="shared" si="1"/>
        <v>1610485.4064197103</v>
      </c>
      <c r="N57" s="2">
        <v>27993.39155</v>
      </c>
      <c r="O57" s="2">
        <v>14557.73142</v>
      </c>
      <c r="P57" s="2">
        <v>1164.4178199999999</v>
      </c>
      <c r="Q57" s="2">
        <v>1099.3440029999999</v>
      </c>
      <c r="R57" s="2">
        <v>157669.5062</v>
      </c>
      <c r="S57" s="2">
        <v>284787.15870000003</v>
      </c>
      <c r="T57" s="2">
        <v>0</v>
      </c>
      <c r="U57" s="2">
        <v>460916.40460000001</v>
      </c>
      <c r="V57" s="11">
        <v>7.1318129999999993E-2</v>
      </c>
      <c r="W57" s="11">
        <v>12.171530649999999</v>
      </c>
      <c r="X57" s="11">
        <v>16.051666139999998</v>
      </c>
      <c r="Y57" s="11">
        <v>13.3945942</v>
      </c>
      <c r="Z57"/>
      <c r="AA57"/>
      <c r="AB57"/>
      <c r="AC57"/>
      <c r="AD57"/>
    </row>
    <row r="58" spans="1:30" x14ac:dyDescent="0.25">
      <c r="A58" s="1" t="s">
        <v>183</v>
      </c>
      <c r="B58" s="2">
        <v>999</v>
      </c>
      <c r="C58" s="2">
        <v>2660312.8879999998</v>
      </c>
      <c r="D58" s="2">
        <v>1722839</v>
      </c>
      <c r="E58" s="2">
        <v>2320264.713</v>
      </c>
      <c r="F58" s="2">
        <v>3179743</v>
      </c>
      <c r="G58" s="2">
        <v>1352069.172</v>
      </c>
      <c r="H58" s="2">
        <v>144.48286959999999</v>
      </c>
      <c r="I58" s="2">
        <v>723.70618889206901</v>
      </c>
      <c r="J58" s="2">
        <v>18.63479405</v>
      </c>
      <c r="K58" s="2">
        <v>62.148785740000001</v>
      </c>
      <c r="L58" s="3">
        <f t="shared" si="0"/>
        <v>1833717.05897046</v>
      </c>
      <c r="M58" s="3">
        <f t="shared" si="1"/>
        <v>1501089.96264177</v>
      </c>
      <c r="N58" s="2">
        <v>21473.604879999999</v>
      </c>
      <c r="O58" s="2">
        <v>4842.4817009999997</v>
      </c>
      <c r="P58" s="2">
        <v>1060.294891</v>
      </c>
      <c r="Q58" s="2">
        <v>931.73970259999999</v>
      </c>
      <c r="R58" s="2">
        <v>323379.32890000002</v>
      </c>
      <c r="S58" s="2">
        <v>78979.475600000005</v>
      </c>
      <c r="T58" s="2">
        <v>0</v>
      </c>
      <c r="U58" s="2">
        <v>424034.82380000001</v>
      </c>
      <c r="V58" s="11">
        <v>7.6435579999999999E-3</v>
      </c>
      <c r="W58" s="11">
        <v>9.1196119670000009</v>
      </c>
      <c r="X58" s="11">
        <v>13.417187869999999</v>
      </c>
      <c r="Y58" s="11">
        <v>10.430872170000001</v>
      </c>
      <c r="Z58"/>
      <c r="AA58"/>
      <c r="AB58"/>
      <c r="AC58"/>
      <c r="AD58"/>
    </row>
    <row r="59" spans="1:30" x14ac:dyDescent="0.25">
      <c r="A59" s="1" t="s">
        <v>89</v>
      </c>
      <c r="B59" s="2">
        <v>2591</v>
      </c>
      <c r="C59" s="2">
        <v>149112.23809999999</v>
      </c>
      <c r="D59" s="2">
        <v>262930</v>
      </c>
      <c r="E59" s="2">
        <v>3716854.6310000001</v>
      </c>
      <c r="F59" s="2">
        <v>5249576</v>
      </c>
      <c r="G59" s="2">
        <v>1339831.43</v>
      </c>
      <c r="H59" s="2">
        <v>120.1835968</v>
      </c>
      <c r="I59" s="2">
        <v>460.35553002787799</v>
      </c>
      <c r="J59" s="2">
        <v>108.25918059999999</v>
      </c>
      <c r="K59" s="2">
        <v>59.644376389999998</v>
      </c>
      <c r="L59" s="3">
        <f t="shared" si="0"/>
        <v>1749450.82553991</v>
      </c>
      <c r="M59" s="3">
        <f t="shared" si="1"/>
        <v>1468477.17079922</v>
      </c>
      <c r="N59" s="2">
        <v>19696.23833</v>
      </c>
      <c r="O59" s="2">
        <v>1641.931957</v>
      </c>
      <c r="P59" s="2">
        <v>1101.0842299999999</v>
      </c>
      <c r="Q59" s="2">
        <v>966.0772485</v>
      </c>
      <c r="R59" s="2">
        <v>219320.11489999999</v>
      </c>
      <c r="S59" s="2">
        <v>4246.6392079999996</v>
      </c>
      <c r="T59" s="2">
        <v>1500.7810059999999</v>
      </c>
      <c r="U59" s="2">
        <v>418541.46909999999</v>
      </c>
      <c r="V59" s="11">
        <v>7.0511219999999999E-3</v>
      </c>
      <c r="W59" s="11">
        <v>41.776891749999997</v>
      </c>
      <c r="X59" s="11">
        <v>51.358414670000002</v>
      </c>
      <c r="Y59" s="11">
        <v>44.911708679999997</v>
      </c>
      <c r="Z59"/>
      <c r="AA59"/>
      <c r="AB59"/>
      <c r="AC59"/>
      <c r="AD59"/>
    </row>
    <row r="60" spans="1:30" x14ac:dyDescent="0.25">
      <c r="A60" s="1" t="s">
        <v>76</v>
      </c>
      <c r="B60" s="2">
        <v>742</v>
      </c>
      <c r="C60" s="2">
        <v>1290717.662</v>
      </c>
      <c r="D60" s="2">
        <v>934819</v>
      </c>
      <c r="E60" s="2">
        <v>6406847.6789999995</v>
      </c>
      <c r="F60" s="2">
        <v>2609561</v>
      </c>
      <c r="G60" s="2">
        <v>1298132.22</v>
      </c>
      <c r="H60" s="2">
        <v>125.567611</v>
      </c>
      <c r="I60" s="2">
        <v>1424.7540875174</v>
      </c>
      <c r="J60" s="2">
        <v>19.759899010000002</v>
      </c>
      <c r="K60" s="2">
        <v>61.781877780000002</v>
      </c>
      <c r="L60" s="3">
        <f t="shared" si="0"/>
        <v>1719226.2506071397</v>
      </c>
      <c r="M60" s="3">
        <f t="shared" si="1"/>
        <v>1430048.06695369</v>
      </c>
      <c r="N60" s="2">
        <v>24519.205290000002</v>
      </c>
      <c r="O60" s="2">
        <v>10123.86735</v>
      </c>
      <c r="P60" s="2">
        <v>1047.4481290000001</v>
      </c>
      <c r="Q60" s="2">
        <v>987.99495049999996</v>
      </c>
      <c r="R60" s="2">
        <v>203248.63519999999</v>
      </c>
      <c r="S60" s="2">
        <v>193184.34049999999</v>
      </c>
      <c r="T60" s="2">
        <v>0</v>
      </c>
      <c r="U60" s="2">
        <v>410487.01809999999</v>
      </c>
      <c r="V60" s="11">
        <v>5.0398526999999999E-2</v>
      </c>
      <c r="W60" s="11">
        <v>10.78193452</v>
      </c>
      <c r="X60" s="11">
        <v>13.95643559</v>
      </c>
      <c r="Y60" s="11">
        <v>11.79274245</v>
      </c>
      <c r="Z60"/>
      <c r="AA60"/>
      <c r="AB60"/>
      <c r="AC60"/>
      <c r="AD60"/>
    </row>
    <row r="61" spans="1:30" x14ac:dyDescent="0.25">
      <c r="A61" s="1" t="s">
        <v>84</v>
      </c>
      <c r="B61" s="2">
        <v>759</v>
      </c>
      <c r="C61" s="2">
        <v>2095651.44</v>
      </c>
      <c r="D61" s="2">
        <v>1308341</v>
      </c>
      <c r="E61" s="2">
        <v>4025080.5150000001</v>
      </c>
      <c r="F61" s="2">
        <v>1578144</v>
      </c>
      <c r="G61" s="2">
        <v>1296277.807</v>
      </c>
      <c r="H61" s="2">
        <v>102.305881</v>
      </c>
      <c r="I61" s="2">
        <v>1203.8423439246101</v>
      </c>
      <c r="J61" s="2">
        <v>20.112467890000001</v>
      </c>
      <c r="K61" s="2">
        <v>60.15069613</v>
      </c>
      <c r="L61" s="3">
        <f t="shared" si="0"/>
        <v>1642488.27506965</v>
      </c>
      <c r="M61" s="3">
        <f t="shared" si="1"/>
        <v>1406780.81904399</v>
      </c>
      <c r="N61" s="2">
        <v>23268.510060000001</v>
      </c>
      <c r="O61" s="2">
        <v>7796.923726</v>
      </c>
      <c r="P61" s="2">
        <v>1056.1001229999999</v>
      </c>
      <c r="Q61" s="2">
        <v>1005.623395</v>
      </c>
      <c r="R61" s="2">
        <v>247246.9762</v>
      </c>
      <c r="S61" s="2">
        <v>144678.76149999999</v>
      </c>
      <c r="T61" s="2">
        <v>0</v>
      </c>
      <c r="U61" s="2">
        <v>408498.33189999999</v>
      </c>
      <c r="V61" s="11">
        <v>0.102046083</v>
      </c>
      <c r="W61" s="11">
        <v>6.3546630000000004</v>
      </c>
      <c r="X61" s="11">
        <v>7.7800705959999998</v>
      </c>
      <c r="Y61" s="11">
        <v>6.8223783889999998</v>
      </c>
      <c r="Z61"/>
      <c r="AA61"/>
      <c r="AB61"/>
      <c r="AC61"/>
      <c r="AD61"/>
    </row>
    <row r="62" spans="1:30" x14ac:dyDescent="0.25">
      <c r="A62" s="1" t="s">
        <v>257</v>
      </c>
      <c r="B62" s="2">
        <v>741</v>
      </c>
      <c r="C62" s="2">
        <v>1665095.328</v>
      </c>
      <c r="D62" s="2">
        <v>1091239</v>
      </c>
      <c r="E62" s="2">
        <v>1603017.885</v>
      </c>
      <c r="F62" s="2">
        <v>1542629</v>
      </c>
      <c r="G62" s="2">
        <v>1015759.064</v>
      </c>
      <c r="H62" s="2">
        <v>110.8079869</v>
      </c>
      <c r="I62" s="2">
        <v>784.87944299561002</v>
      </c>
      <c r="J62" s="2">
        <v>13.393126280000001</v>
      </c>
      <c r="K62" s="2">
        <v>47.89538185</v>
      </c>
      <c r="L62" s="3">
        <f t="shared" si="0"/>
        <v>1385150.6925268101</v>
      </c>
      <c r="M62" s="3">
        <f t="shared" si="1"/>
        <v>1130093.9041583</v>
      </c>
      <c r="N62" s="2">
        <v>15821.439249999999</v>
      </c>
      <c r="O62" s="2">
        <v>6438.9786910000003</v>
      </c>
      <c r="P62" s="2">
        <v>756.44819910000001</v>
      </c>
      <c r="Q62" s="2">
        <v>669.65631389999999</v>
      </c>
      <c r="R62" s="2">
        <v>180373.79699999999</v>
      </c>
      <c r="S62" s="2">
        <v>119093.6802</v>
      </c>
      <c r="T62" s="2">
        <v>0</v>
      </c>
      <c r="U62" s="2">
        <v>320287.9105</v>
      </c>
      <c r="V62" s="11">
        <v>2.0826067E-2</v>
      </c>
      <c r="W62" s="11">
        <v>8.4130396970000003</v>
      </c>
      <c r="X62" s="11">
        <v>12.112072360000001</v>
      </c>
      <c r="Y62" s="11">
        <v>9.5440773889999999</v>
      </c>
      <c r="Z62"/>
      <c r="AA62"/>
      <c r="AB62"/>
      <c r="AC62"/>
      <c r="AD62"/>
    </row>
    <row r="63" spans="1:30" x14ac:dyDescent="0.25">
      <c r="A63" s="1" t="s">
        <v>237</v>
      </c>
      <c r="B63" s="2">
        <v>461</v>
      </c>
      <c r="C63" s="2">
        <v>1749297.247</v>
      </c>
      <c r="D63" s="2">
        <v>1205555</v>
      </c>
      <c r="E63" s="2">
        <v>4614466.3389999997</v>
      </c>
      <c r="F63" s="2">
        <v>2272065</v>
      </c>
      <c r="G63" s="2">
        <v>1011660.5379999999</v>
      </c>
      <c r="H63" s="2">
        <v>115.4502178</v>
      </c>
      <c r="I63" s="2">
        <v>1488.0208838462299</v>
      </c>
      <c r="J63" s="2">
        <v>14.068986150000001</v>
      </c>
      <c r="K63" s="2">
        <v>49.969009149999998</v>
      </c>
      <c r="L63" s="3">
        <f t="shared" si="0"/>
        <v>1396555.24560715</v>
      </c>
      <c r="M63" s="3">
        <f t="shared" si="1"/>
        <v>1130808.2234004498</v>
      </c>
      <c r="N63" s="2">
        <v>19212.857550000001</v>
      </c>
      <c r="O63" s="2">
        <v>11664.30379</v>
      </c>
      <c r="P63" s="2">
        <v>762.43469370000003</v>
      </c>
      <c r="Q63" s="2">
        <v>703.44930750000003</v>
      </c>
      <c r="R63" s="2">
        <v>80757.382979999995</v>
      </c>
      <c r="S63" s="2">
        <v>231181.321</v>
      </c>
      <c r="T63" s="2">
        <v>0</v>
      </c>
      <c r="U63" s="2">
        <v>322233.20549999998</v>
      </c>
      <c r="V63" s="11">
        <v>4.2393971000000003E-2</v>
      </c>
      <c r="W63" s="11">
        <v>11.397076220000001</v>
      </c>
      <c r="X63" s="11">
        <v>15.52315042</v>
      </c>
      <c r="Y63" s="11">
        <v>12.682348080000001</v>
      </c>
      <c r="Z63"/>
      <c r="AA63"/>
      <c r="AB63"/>
      <c r="AC63"/>
      <c r="AD63"/>
    </row>
    <row r="64" spans="1:30" x14ac:dyDescent="0.25">
      <c r="A64" s="1" t="s">
        <v>45</v>
      </c>
      <c r="B64" s="2">
        <v>942</v>
      </c>
      <c r="C64" s="2">
        <v>600537.51100000006</v>
      </c>
      <c r="D64" s="2">
        <v>452005</v>
      </c>
      <c r="E64" s="2">
        <v>5587473.1710000001</v>
      </c>
      <c r="F64" s="2">
        <v>3432499</v>
      </c>
      <c r="G64" s="2">
        <v>1004503.773</v>
      </c>
      <c r="H64" s="2">
        <v>108.3484883</v>
      </c>
      <c r="I64" s="2">
        <v>816.57270746395795</v>
      </c>
      <c r="J64" s="2">
        <v>15.20063968</v>
      </c>
      <c r="K64" s="2">
        <v>47.041646739999997</v>
      </c>
      <c r="L64" s="3">
        <f t="shared" si="0"/>
        <v>1365908.41752482</v>
      </c>
      <c r="M64" s="3">
        <f t="shared" si="1"/>
        <v>1116415.8391905201</v>
      </c>
      <c r="N64" s="2">
        <v>19179.21715</v>
      </c>
      <c r="O64" s="2">
        <v>5370.0263340000001</v>
      </c>
      <c r="P64" s="2">
        <v>829.53229580000004</v>
      </c>
      <c r="Q64" s="2">
        <v>760.03198410000005</v>
      </c>
      <c r="R64" s="2">
        <v>167500.45920000001</v>
      </c>
      <c r="S64" s="2">
        <v>94250.640450000006</v>
      </c>
      <c r="T64" s="2">
        <v>0</v>
      </c>
      <c r="U64" s="2">
        <v>316121.99849999999</v>
      </c>
      <c r="V64" s="11">
        <v>1.9526252000000001E-2</v>
      </c>
      <c r="W64" s="11">
        <v>8.5740374559999992</v>
      </c>
      <c r="X64" s="11">
        <v>10.835198849999999</v>
      </c>
      <c r="Y64" s="11">
        <v>9.3048549919999992</v>
      </c>
      <c r="Z64"/>
      <c r="AA64"/>
      <c r="AB64"/>
      <c r="AC64"/>
      <c r="AD64"/>
    </row>
    <row r="65" spans="1:30" x14ac:dyDescent="0.25">
      <c r="A65" s="1" t="s">
        <v>224</v>
      </c>
      <c r="B65" s="2">
        <v>488</v>
      </c>
      <c r="C65" s="2">
        <v>1494380.149</v>
      </c>
      <c r="D65" s="2">
        <v>1096646</v>
      </c>
      <c r="E65" s="2">
        <v>3170878.1669999999</v>
      </c>
      <c r="F65" s="2">
        <v>1720347</v>
      </c>
      <c r="G65" s="2">
        <v>938377.78319999995</v>
      </c>
      <c r="H65" s="2">
        <v>102.4449643</v>
      </c>
      <c r="I65" s="2">
        <v>1118.8338913292</v>
      </c>
      <c r="J65" s="2">
        <v>12.753354379999999</v>
      </c>
      <c r="K65" s="2">
        <v>45.349989149999999</v>
      </c>
      <c r="L65" s="3">
        <f t="shared" si="0"/>
        <v>1280226.05733971</v>
      </c>
      <c r="M65" s="3">
        <f t="shared" si="1"/>
        <v>1044411.3816962</v>
      </c>
      <c r="N65" s="2">
        <v>17024.835370000001</v>
      </c>
      <c r="O65" s="2">
        <v>8614.8004569999994</v>
      </c>
      <c r="P65" s="2">
        <v>700.89681619999999</v>
      </c>
      <c r="Q65" s="2">
        <v>637.6677191</v>
      </c>
      <c r="R65" s="2">
        <v>118164.4565</v>
      </c>
      <c r="S65" s="2">
        <v>166853.74069999999</v>
      </c>
      <c r="T65" s="2">
        <v>0</v>
      </c>
      <c r="U65" s="2">
        <v>297535.47139999998</v>
      </c>
      <c r="V65" s="11">
        <v>3.0916098999999999E-2</v>
      </c>
      <c r="W65" s="11">
        <v>12.952309530000001</v>
      </c>
      <c r="X65" s="11">
        <v>17.32244618</v>
      </c>
      <c r="Y65" s="11">
        <v>14.32140894</v>
      </c>
      <c r="Z65"/>
      <c r="AA65"/>
      <c r="AB65"/>
      <c r="AC65"/>
      <c r="AD65"/>
    </row>
    <row r="66" spans="1:30" x14ac:dyDescent="0.25">
      <c r="A66" s="1" t="s">
        <v>95</v>
      </c>
      <c r="B66" s="2">
        <v>424</v>
      </c>
      <c r="C66" s="2">
        <v>1467634.84</v>
      </c>
      <c r="D66" s="2">
        <v>1026562</v>
      </c>
      <c r="E66" s="2">
        <v>1420097.5330000001</v>
      </c>
      <c r="F66" s="2">
        <v>1064945</v>
      </c>
      <c r="G66" s="2">
        <v>937367.35360000003</v>
      </c>
      <c r="H66" s="2">
        <v>95.232033060000006</v>
      </c>
      <c r="I66" s="2">
        <v>892.74037100206294</v>
      </c>
      <c r="J66" s="2">
        <v>12.821854910000001</v>
      </c>
      <c r="K66" s="2">
        <v>44.306840559999998</v>
      </c>
      <c r="L66" s="3">
        <f t="shared" si="0"/>
        <v>1255837.7098673603</v>
      </c>
      <c r="M66" s="3">
        <f t="shared" si="1"/>
        <v>1036600.1682136301</v>
      </c>
      <c r="N66" s="2">
        <v>16369.30364</v>
      </c>
      <c r="O66" s="2">
        <v>6453.7225079999998</v>
      </c>
      <c r="P66" s="2">
        <v>702.65074230000005</v>
      </c>
      <c r="Q66" s="2">
        <v>641.09274540000001</v>
      </c>
      <c r="R66" s="2">
        <v>171752.37169999999</v>
      </c>
      <c r="S66" s="2">
        <v>122065.8643</v>
      </c>
      <c r="T66" s="2">
        <v>0</v>
      </c>
      <c r="U66" s="2">
        <v>295890.18900000001</v>
      </c>
      <c r="V66" s="11">
        <v>3.7588279000000002E-2</v>
      </c>
      <c r="W66" s="11">
        <v>6.6723773709999996</v>
      </c>
      <c r="X66" s="11">
        <v>8.6063279989999995</v>
      </c>
      <c r="Y66" s="11">
        <v>7.2901619719999999</v>
      </c>
      <c r="Z66"/>
      <c r="AA66"/>
      <c r="AB66"/>
      <c r="AC66"/>
      <c r="AD66"/>
    </row>
    <row r="67" spans="1:30" x14ac:dyDescent="0.25">
      <c r="A67" s="1" t="s">
        <v>211</v>
      </c>
      <c r="B67" s="2">
        <v>665</v>
      </c>
      <c r="C67" s="2">
        <v>1467560.041</v>
      </c>
      <c r="D67" s="2">
        <v>1047646</v>
      </c>
      <c r="E67" s="2">
        <v>4318229.8140000002</v>
      </c>
      <c r="F67" s="2">
        <v>2317729</v>
      </c>
      <c r="G67" s="2">
        <v>909290.21750000003</v>
      </c>
      <c r="H67" s="2">
        <v>106.3613191</v>
      </c>
      <c r="I67" s="2">
        <v>1206.32308095909</v>
      </c>
      <c r="J67" s="2">
        <v>11.562540479999999</v>
      </c>
      <c r="K67" s="2">
        <v>44.561933289999999</v>
      </c>
      <c r="L67" s="3">
        <f t="shared" ref="L67:L130" si="2">G67+(H67*3200)+(J67*72)+(K67*289)</f>
        <v>1263357.3402553701</v>
      </c>
      <c r="M67" s="3">
        <f t="shared" ref="M67:M130" si="3">G67+(H67*900)+(J67*25)+(K67*298)</f>
        <v>1018583.92432242</v>
      </c>
      <c r="N67" s="2">
        <v>15411.47401</v>
      </c>
      <c r="O67" s="2">
        <v>9832.0755109999991</v>
      </c>
      <c r="P67" s="2">
        <v>648.29413039999997</v>
      </c>
      <c r="Q67" s="2">
        <v>578.12702390000004</v>
      </c>
      <c r="R67" s="2">
        <v>86528.150569999998</v>
      </c>
      <c r="S67" s="2">
        <v>193912.93960000001</v>
      </c>
      <c r="T67" s="2">
        <v>0</v>
      </c>
      <c r="U67" s="2">
        <v>289225.61310000002</v>
      </c>
      <c r="V67" s="11">
        <v>2.6555926000000001E-2</v>
      </c>
      <c r="W67" s="11">
        <v>16.07342972</v>
      </c>
      <c r="X67" s="11">
        <v>22.316373609999999</v>
      </c>
      <c r="Y67" s="11">
        <v>18.003140040000002</v>
      </c>
      <c r="Z67"/>
      <c r="AA67"/>
      <c r="AB67"/>
      <c r="AC67"/>
      <c r="AD67"/>
    </row>
    <row r="68" spans="1:30" x14ac:dyDescent="0.25">
      <c r="A68" s="1" t="s">
        <v>230</v>
      </c>
      <c r="B68" s="2">
        <v>677</v>
      </c>
      <c r="C68" s="2">
        <v>1635551.4809999999</v>
      </c>
      <c r="D68" s="2">
        <v>996487</v>
      </c>
      <c r="E68" s="2">
        <v>2513307.58</v>
      </c>
      <c r="F68" s="2">
        <v>1494940</v>
      </c>
      <c r="G68" s="2">
        <v>904076.8284</v>
      </c>
      <c r="H68" s="2">
        <v>69.643788540000003</v>
      </c>
      <c r="I68" s="2">
        <v>1421.24022670006</v>
      </c>
      <c r="J68" s="2">
        <v>14.8050865</v>
      </c>
      <c r="K68" s="2">
        <v>44.28456671</v>
      </c>
      <c r="L68" s="3">
        <f t="shared" si="2"/>
        <v>1140801.1577351899</v>
      </c>
      <c r="M68" s="3">
        <f t="shared" si="3"/>
        <v>980323.16612807999</v>
      </c>
      <c r="N68" s="2">
        <v>19056.11937</v>
      </c>
      <c r="O68" s="2">
        <v>10061.663259999999</v>
      </c>
      <c r="P68" s="2">
        <v>735.14031339999997</v>
      </c>
      <c r="Q68" s="2">
        <v>740.25432509999996</v>
      </c>
      <c r="R68" s="2">
        <v>28424.94701</v>
      </c>
      <c r="S68" s="2">
        <v>192874.47820000001</v>
      </c>
      <c r="T68" s="2">
        <v>0</v>
      </c>
      <c r="U68" s="2">
        <v>287756.2598</v>
      </c>
      <c r="V68" s="11">
        <v>7.8682785000000005E-2</v>
      </c>
      <c r="W68" s="11">
        <v>7.7698686099999996</v>
      </c>
      <c r="X68" s="11">
        <v>9.4996412639999992</v>
      </c>
      <c r="Y68" s="11">
        <v>8.3420350390000007</v>
      </c>
      <c r="Z68"/>
      <c r="AA68"/>
      <c r="AB68"/>
      <c r="AC68"/>
      <c r="AD68"/>
    </row>
    <row r="69" spans="1:30" x14ac:dyDescent="0.25">
      <c r="A69" s="1" t="s">
        <v>86</v>
      </c>
      <c r="B69" s="2">
        <v>204</v>
      </c>
      <c r="C69" s="2">
        <v>1854978.0460000001</v>
      </c>
      <c r="D69" s="2">
        <v>1345882</v>
      </c>
      <c r="E69" s="2">
        <v>2511024.2940000002</v>
      </c>
      <c r="F69" s="2">
        <v>726419</v>
      </c>
      <c r="G69" s="2">
        <v>892299.92</v>
      </c>
      <c r="H69" s="2">
        <v>77.369056380000004</v>
      </c>
      <c r="I69" s="2">
        <v>1454.6851481229401</v>
      </c>
      <c r="J69" s="2">
        <v>14.83152059</v>
      </c>
      <c r="K69" s="2">
        <v>43.911350409999997</v>
      </c>
      <c r="L69" s="3">
        <f t="shared" si="2"/>
        <v>1153639.15016697</v>
      </c>
      <c r="M69" s="3">
        <f t="shared" si="3"/>
        <v>975388.44117892999</v>
      </c>
      <c r="N69" s="2">
        <v>20140.361949999999</v>
      </c>
      <c r="O69" s="2">
        <v>10479.262360000001</v>
      </c>
      <c r="P69" s="2">
        <v>745.10430310000004</v>
      </c>
      <c r="Q69" s="2">
        <v>741.57602959999997</v>
      </c>
      <c r="R69" s="2">
        <v>70749.116280000002</v>
      </c>
      <c r="S69" s="2">
        <v>209317.745</v>
      </c>
      <c r="T69" s="2">
        <v>0</v>
      </c>
      <c r="U69" s="2">
        <v>284337.9374</v>
      </c>
      <c r="V69" s="11">
        <v>4.9481182999999998E-2</v>
      </c>
      <c r="W69" s="11">
        <v>14.65908963</v>
      </c>
      <c r="X69" s="11">
        <v>18.51806152</v>
      </c>
      <c r="Y69" s="11">
        <v>15.9030272</v>
      </c>
      <c r="Z69"/>
      <c r="AA69"/>
      <c r="AB69"/>
      <c r="AC69"/>
      <c r="AD69"/>
    </row>
    <row r="70" spans="1:30" x14ac:dyDescent="0.25">
      <c r="A70" s="1" t="s">
        <v>172</v>
      </c>
      <c r="B70" s="2">
        <v>416</v>
      </c>
      <c r="C70" s="2">
        <v>2097404.9130000002</v>
      </c>
      <c r="D70" s="2">
        <v>1225141</v>
      </c>
      <c r="E70" s="2">
        <v>1854888.6780000001</v>
      </c>
      <c r="F70" s="2">
        <v>1216008</v>
      </c>
      <c r="G70" s="2">
        <v>849635.39350000001</v>
      </c>
      <c r="H70" s="2">
        <v>84.524803700000007</v>
      </c>
      <c r="I70" s="2">
        <v>1235.5196667098601</v>
      </c>
      <c r="J70" s="2">
        <v>10.83929565</v>
      </c>
      <c r="K70" s="2">
        <v>42.214340540000002</v>
      </c>
      <c r="L70" s="3">
        <f t="shared" si="2"/>
        <v>1133095.1390428601</v>
      </c>
      <c r="M70" s="3">
        <f t="shared" si="3"/>
        <v>938558.57270217</v>
      </c>
      <c r="N70" s="2">
        <v>14927.667380000001</v>
      </c>
      <c r="O70" s="2">
        <v>10462.951510000001</v>
      </c>
      <c r="P70" s="2">
        <v>590.72658409999997</v>
      </c>
      <c r="Q70" s="2">
        <v>541.96478230000002</v>
      </c>
      <c r="R70" s="2">
        <v>50706.496140000003</v>
      </c>
      <c r="S70" s="2">
        <v>208445.80189999999</v>
      </c>
      <c r="T70" s="2">
        <v>0</v>
      </c>
      <c r="U70" s="2">
        <v>271036.13750000001</v>
      </c>
      <c r="V70" s="11">
        <v>5.5694767999999999E-2</v>
      </c>
      <c r="W70" s="11">
        <v>7.1458124449999998</v>
      </c>
      <c r="X70" s="11">
        <v>9.1560933599999998</v>
      </c>
      <c r="Y70" s="11">
        <v>7.7892257669999996</v>
      </c>
      <c r="Z70"/>
      <c r="AA70"/>
      <c r="AB70"/>
      <c r="AC70"/>
      <c r="AD70"/>
    </row>
    <row r="71" spans="1:30" x14ac:dyDescent="0.25">
      <c r="A71" s="1" t="s">
        <v>197</v>
      </c>
      <c r="B71" s="2">
        <v>1216</v>
      </c>
      <c r="C71" s="2">
        <v>155415.48079999999</v>
      </c>
      <c r="D71" s="2">
        <v>214704</v>
      </c>
      <c r="E71" s="2">
        <v>3880332.0389999999</v>
      </c>
      <c r="F71" s="2">
        <v>2370824</v>
      </c>
      <c r="G71" s="2">
        <v>841664.67810000002</v>
      </c>
      <c r="H71" s="2">
        <v>87.783187409999996</v>
      </c>
      <c r="I71" s="2">
        <v>506.719616622611</v>
      </c>
      <c r="J71" s="2">
        <v>13.10916621</v>
      </c>
      <c r="K71" s="2">
        <v>38.520646020000001</v>
      </c>
      <c r="L71" s="3">
        <f t="shared" si="2"/>
        <v>1134647.2044788999</v>
      </c>
      <c r="M71" s="3">
        <f t="shared" si="3"/>
        <v>932476.42843821004</v>
      </c>
      <c r="N71" s="2">
        <v>15437.271919999999</v>
      </c>
      <c r="O71" s="2">
        <v>2827.6959179999999</v>
      </c>
      <c r="P71" s="2">
        <v>717.3176856</v>
      </c>
      <c r="Q71" s="2">
        <v>650.46953570000005</v>
      </c>
      <c r="R71" s="2">
        <v>163171.74189999999</v>
      </c>
      <c r="S71" s="2">
        <v>44893.032350000001</v>
      </c>
      <c r="T71" s="2">
        <v>8.5432574510000006</v>
      </c>
      <c r="U71" s="2">
        <v>263851.00219999999</v>
      </c>
      <c r="V71" s="11">
        <v>5.239489E-3</v>
      </c>
      <c r="W71" s="11">
        <v>38.746277310000004</v>
      </c>
      <c r="X71" s="11">
        <v>52.49599611</v>
      </c>
      <c r="Y71" s="11">
        <v>43.0218001</v>
      </c>
      <c r="Z71"/>
      <c r="AA71"/>
      <c r="AB71"/>
      <c r="AC71"/>
      <c r="AD71"/>
    </row>
    <row r="72" spans="1:30" x14ac:dyDescent="0.25">
      <c r="A72" s="1" t="s">
        <v>50</v>
      </c>
      <c r="B72" s="2">
        <v>381</v>
      </c>
      <c r="C72" s="2">
        <v>601749.97519999999</v>
      </c>
      <c r="D72" s="2">
        <v>692602</v>
      </c>
      <c r="E72" s="2">
        <v>1810243.4310000001</v>
      </c>
      <c r="F72" s="2">
        <v>1816695</v>
      </c>
      <c r="G72" s="2">
        <v>793507.07380000001</v>
      </c>
      <c r="H72" s="2">
        <v>93.210056300000005</v>
      </c>
      <c r="I72" s="2">
        <v>787.30127865079498</v>
      </c>
      <c r="J72" s="2">
        <v>8.8358146980000001</v>
      </c>
      <c r="K72" s="2">
        <v>38.296932390000002</v>
      </c>
      <c r="L72" s="3">
        <f t="shared" si="2"/>
        <v>1103483.246078966</v>
      </c>
      <c r="M72" s="3">
        <f t="shared" si="3"/>
        <v>889029.50568966998</v>
      </c>
      <c r="N72" s="2">
        <v>11473.250679999999</v>
      </c>
      <c r="O72" s="2">
        <v>7033.1294319999997</v>
      </c>
      <c r="P72" s="2">
        <v>528.78363579999996</v>
      </c>
      <c r="Q72" s="2">
        <v>441.79073490000002</v>
      </c>
      <c r="R72" s="2">
        <v>111179.68459999999</v>
      </c>
      <c r="S72" s="2">
        <v>136611.568</v>
      </c>
      <c r="T72" s="2">
        <v>0</v>
      </c>
      <c r="U72" s="2">
        <v>251437.2427</v>
      </c>
      <c r="V72" s="11">
        <v>8.0465950000000001E-3</v>
      </c>
      <c r="W72" s="11">
        <v>19.686160770000001</v>
      </c>
      <c r="X72" s="11">
        <v>27.669877289999999</v>
      </c>
      <c r="Y72" s="11">
        <v>22.143431809999999</v>
      </c>
      <c r="Z72"/>
      <c r="AA72"/>
      <c r="AB72"/>
      <c r="AC72"/>
      <c r="AD72"/>
    </row>
    <row r="73" spans="1:30" x14ac:dyDescent="0.25">
      <c r="A73" s="1" t="s">
        <v>81</v>
      </c>
      <c r="B73" s="2">
        <v>456</v>
      </c>
      <c r="C73" s="2">
        <v>2595401.7519999999</v>
      </c>
      <c r="D73" s="2">
        <v>1570663</v>
      </c>
      <c r="E73" s="2">
        <v>4112052.338</v>
      </c>
      <c r="F73" s="2">
        <v>1797081</v>
      </c>
      <c r="G73" s="2">
        <v>747055.80090000003</v>
      </c>
      <c r="H73" s="2">
        <v>81.952516750000001</v>
      </c>
      <c r="I73" s="2">
        <v>1026.4046691574199</v>
      </c>
      <c r="J73" s="2">
        <v>11.39869021</v>
      </c>
      <c r="K73" s="2">
        <v>36.457184689999998</v>
      </c>
      <c r="L73" s="3">
        <f t="shared" si="2"/>
        <v>1020660.6865705301</v>
      </c>
      <c r="M73" s="3">
        <f t="shared" si="3"/>
        <v>831962.27426787</v>
      </c>
      <c r="N73" s="2">
        <v>14436.67769</v>
      </c>
      <c r="O73" s="2">
        <v>7588.0327850000003</v>
      </c>
      <c r="P73" s="2">
        <v>599.38269209999999</v>
      </c>
      <c r="Q73" s="2">
        <v>569.93451030000006</v>
      </c>
      <c r="R73" s="2">
        <v>81855.239549999998</v>
      </c>
      <c r="S73" s="2">
        <v>149430.63219999999</v>
      </c>
      <c r="T73" s="2">
        <v>0</v>
      </c>
      <c r="U73" s="2">
        <v>237320.72349999999</v>
      </c>
      <c r="V73" s="11">
        <v>5.0011812000000003E-2</v>
      </c>
      <c r="W73" s="11">
        <v>8.5444937620000001</v>
      </c>
      <c r="X73" s="11">
        <v>11.420842670000001</v>
      </c>
      <c r="Y73" s="11">
        <v>9.4458105260000007</v>
      </c>
      <c r="Z73"/>
      <c r="AA73"/>
      <c r="AB73"/>
      <c r="AC73"/>
      <c r="AD73"/>
    </row>
    <row r="74" spans="1:30" x14ac:dyDescent="0.25">
      <c r="A74" s="1" t="s">
        <v>94</v>
      </c>
      <c r="B74" s="2">
        <v>303</v>
      </c>
      <c r="C74" s="2">
        <v>434330.37310000003</v>
      </c>
      <c r="D74" s="2">
        <v>320078</v>
      </c>
      <c r="E74" s="2">
        <v>1671907.1240000001</v>
      </c>
      <c r="F74" s="2">
        <v>696455</v>
      </c>
      <c r="G74" s="2">
        <v>730766.36620000005</v>
      </c>
      <c r="H74" s="2">
        <v>66.116389440000006</v>
      </c>
      <c r="I74" s="2">
        <v>435.20761352552103</v>
      </c>
      <c r="J74" s="2">
        <v>8.3907832790000008</v>
      </c>
      <c r="K74" s="2">
        <v>33.471274469999997</v>
      </c>
      <c r="L74" s="3">
        <f t="shared" si="2"/>
        <v>952616.14712591807</v>
      </c>
      <c r="M74" s="3">
        <f t="shared" si="3"/>
        <v>800455.32607003499</v>
      </c>
      <c r="N74" s="2">
        <v>10886.528399999999</v>
      </c>
      <c r="O74" s="2">
        <v>3254.3489730000001</v>
      </c>
      <c r="P74" s="2">
        <v>492.9245105</v>
      </c>
      <c r="Q74" s="2">
        <v>419.53916400000003</v>
      </c>
      <c r="R74" s="2">
        <v>170128.00150000001</v>
      </c>
      <c r="S74" s="2">
        <v>56951.734409999997</v>
      </c>
      <c r="T74" s="2">
        <v>0</v>
      </c>
      <c r="U74" s="2">
        <v>229574.93419999999</v>
      </c>
      <c r="V74" s="11">
        <v>9.3806340000000005E-3</v>
      </c>
      <c r="W74" s="11">
        <v>11.90977163</v>
      </c>
      <c r="X74" s="11">
        <v>15.45622715</v>
      </c>
      <c r="Y74" s="11">
        <v>13.03261472</v>
      </c>
      <c r="Z74"/>
      <c r="AA74"/>
      <c r="AB74"/>
      <c r="AC74"/>
      <c r="AD74"/>
    </row>
    <row r="75" spans="1:30" x14ac:dyDescent="0.25">
      <c r="A75" s="1" t="s">
        <v>127</v>
      </c>
      <c r="B75" s="2">
        <v>1962</v>
      </c>
      <c r="C75" s="2">
        <v>122827.9935</v>
      </c>
      <c r="D75" s="2">
        <v>168209</v>
      </c>
      <c r="E75" s="2">
        <v>3322545.2629999998</v>
      </c>
      <c r="F75" s="2">
        <v>3372896</v>
      </c>
      <c r="G75" s="2">
        <v>719976.24769999995</v>
      </c>
      <c r="H75" s="2">
        <v>77.187764909999999</v>
      </c>
      <c r="I75" s="2">
        <v>301.04373500064202</v>
      </c>
      <c r="J75" s="2">
        <v>11.71113036</v>
      </c>
      <c r="K75" s="2">
        <v>32.816226630000003</v>
      </c>
      <c r="L75" s="3">
        <f t="shared" si="2"/>
        <v>977304.18629399</v>
      </c>
      <c r="M75" s="3">
        <f t="shared" si="3"/>
        <v>799517.24991374009</v>
      </c>
      <c r="N75" s="2">
        <v>13862.59094</v>
      </c>
      <c r="O75" s="2">
        <v>1224.7479679999999</v>
      </c>
      <c r="P75" s="2">
        <v>634.78054220000001</v>
      </c>
      <c r="Q75" s="2">
        <v>585.55651780000005</v>
      </c>
      <c r="R75" s="2">
        <v>121618.8155</v>
      </c>
      <c r="S75" s="2">
        <v>12810.283649999999</v>
      </c>
      <c r="T75" s="2">
        <v>0</v>
      </c>
      <c r="U75" s="2">
        <v>224966.7309</v>
      </c>
      <c r="V75" s="11">
        <v>2.8317720000000002E-3</v>
      </c>
      <c r="W75" s="11">
        <v>80.639328879999994</v>
      </c>
      <c r="X75" s="11">
        <v>106.6161572</v>
      </c>
      <c r="Y75" s="11">
        <v>88.787007410000001</v>
      </c>
      <c r="Z75"/>
      <c r="AA75"/>
      <c r="AB75"/>
      <c r="AC75"/>
      <c r="AD75"/>
    </row>
    <row r="76" spans="1:30" x14ac:dyDescent="0.25">
      <c r="A76" s="1" t="s">
        <v>99</v>
      </c>
      <c r="B76" s="2">
        <v>240</v>
      </c>
      <c r="C76" s="2">
        <v>89888.667459999997</v>
      </c>
      <c r="D76" s="2">
        <v>423227</v>
      </c>
      <c r="E76" s="2">
        <v>1414504.7679999999</v>
      </c>
      <c r="F76" s="2">
        <v>840207</v>
      </c>
      <c r="G76" s="2">
        <v>679899.66760000004</v>
      </c>
      <c r="H76" s="2">
        <v>53.007000480000002</v>
      </c>
      <c r="I76" s="2">
        <v>212.00433044293499</v>
      </c>
      <c r="J76" s="2">
        <v>10.27909249</v>
      </c>
      <c r="K76" s="2">
        <v>29.727546920000002</v>
      </c>
      <c r="L76" s="3">
        <f t="shared" si="2"/>
        <v>858853.42485516006</v>
      </c>
      <c r="M76" s="3">
        <f t="shared" si="3"/>
        <v>736721.75432640989</v>
      </c>
      <c r="N76" s="2">
        <v>5108.3478539999996</v>
      </c>
      <c r="O76" s="2">
        <v>569.96966110000005</v>
      </c>
      <c r="P76" s="2">
        <v>563.49964169999998</v>
      </c>
      <c r="Q76" s="2">
        <v>513.95462439999994</v>
      </c>
      <c r="R76" s="2">
        <v>200805.60939999999</v>
      </c>
      <c r="S76" s="2">
        <v>2714.0491969999998</v>
      </c>
      <c r="T76" s="2">
        <v>0</v>
      </c>
      <c r="U76" s="2">
        <v>212155.63589999999</v>
      </c>
      <c r="V76" s="11">
        <v>2.2610411E-2</v>
      </c>
      <c r="W76" s="11">
        <v>22.072617560000001</v>
      </c>
      <c r="X76" s="11">
        <v>27.328252119999998</v>
      </c>
      <c r="Y76" s="11">
        <v>23.75975738</v>
      </c>
      <c r="Z76"/>
      <c r="AA76"/>
      <c r="AB76"/>
      <c r="AC76"/>
      <c r="AD76"/>
    </row>
    <row r="77" spans="1:30" x14ac:dyDescent="0.25">
      <c r="A77" s="1" t="s">
        <v>194</v>
      </c>
      <c r="B77" s="2">
        <v>368</v>
      </c>
      <c r="C77" s="2">
        <v>629156.77520000003</v>
      </c>
      <c r="D77" s="2">
        <v>461322</v>
      </c>
      <c r="E77" s="2">
        <v>932517.98389999999</v>
      </c>
      <c r="F77" s="2">
        <v>653506</v>
      </c>
      <c r="G77" s="2">
        <v>661507.02560000005</v>
      </c>
      <c r="H77" s="2">
        <v>64.385504310000002</v>
      </c>
      <c r="I77" s="2">
        <v>583.80727481132101</v>
      </c>
      <c r="J77" s="2">
        <v>9.0135705179999999</v>
      </c>
      <c r="K77" s="2">
        <v>31.27052312</v>
      </c>
      <c r="L77" s="3">
        <f t="shared" si="2"/>
        <v>877226.79765097599</v>
      </c>
      <c r="M77" s="3">
        <f t="shared" si="3"/>
        <v>728997.93463171006</v>
      </c>
      <c r="N77" s="2">
        <v>11313.256240000001</v>
      </c>
      <c r="O77" s="2">
        <v>4599.0861590000004</v>
      </c>
      <c r="P77" s="2">
        <v>499.15585540000001</v>
      </c>
      <c r="Q77" s="2">
        <v>450.67852590000001</v>
      </c>
      <c r="R77" s="2">
        <v>115311.8293</v>
      </c>
      <c r="S77" s="2">
        <v>87113.045299999998</v>
      </c>
      <c r="T77" s="2">
        <v>0</v>
      </c>
      <c r="U77" s="2">
        <v>208838.611</v>
      </c>
      <c r="V77" s="11">
        <v>1.3263349000000001E-2</v>
      </c>
      <c r="W77" s="11">
        <v>9.3603450059999993</v>
      </c>
      <c r="X77" s="11">
        <v>11.780337360000001</v>
      </c>
      <c r="Y77" s="11">
        <v>10.14596819</v>
      </c>
      <c r="Z77"/>
      <c r="AA77"/>
      <c r="AB77"/>
      <c r="AC77"/>
      <c r="AD77"/>
    </row>
    <row r="78" spans="1:30" x14ac:dyDescent="0.25">
      <c r="A78" s="1" t="s">
        <v>246</v>
      </c>
      <c r="B78" s="2">
        <v>968</v>
      </c>
      <c r="C78" s="2">
        <v>281904.18359999999</v>
      </c>
      <c r="D78" s="2">
        <v>338885</v>
      </c>
      <c r="E78" s="2">
        <v>1118018.402</v>
      </c>
      <c r="F78" s="2">
        <v>1868265</v>
      </c>
      <c r="G78" s="2">
        <v>651941.91269999999</v>
      </c>
      <c r="H78" s="2">
        <v>67.903449839999993</v>
      </c>
      <c r="I78" s="2">
        <v>306.44399794743902</v>
      </c>
      <c r="J78" s="2">
        <v>9.4870726429999994</v>
      </c>
      <c r="K78" s="2">
        <v>29.551406799999999</v>
      </c>
      <c r="L78" s="3">
        <f t="shared" si="2"/>
        <v>878456.37798349594</v>
      </c>
      <c r="M78" s="3">
        <f t="shared" si="3"/>
        <v>722098.51359847502</v>
      </c>
      <c r="N78" s="2">
        <v>10905.15705</v>
      </c>
      <c r="O78" s="2">
        <v>1601.052353</v>
      </c>
      <c r="P78" s="2">
        <v>528.99675139999999</v>
      </c>
      <c r="Q78" s="2">
        <v>474.35363219999999</v>
      </c>
      <c r="R78" s="2">
        <v>142612.71599999999</v>
      </c>
      <c r="S78" s="2">
        <v>20909.725320000001</v>
      </c>
      <c r="T78" s="2">
        <v>0</v>
      </c>
      <c r="U78" s="2">
        <v>204013.32670000001</v>
      </c>
      <c r="V78" s="11">
        <v>2.6931870000000001E-3</v>
      </c>
      <c r="W78" s="11">
        <v>17.24481295</v>
      </c>
      <c r="X78" s="11">
        <v>24.184985910000002</v>
      </c>
      <c r="Y78" s="11">
        <v>19.3675158</v>
      </c>
      <c r="Z78"/>
      <c r="AA78"/>
      <c r="AB78"/>
      <c r="AC78"/>
      <c r="AD78"/>
    </row>
    <row r="79" spans="1:30" x14ac:dyDescent="0.25">
      <c r="A79" s="1" t="s">
        <v>54</v>
      </c>
      <c r="B79" s="2">
        <v>214</v>
      </c>
      <c r="C79" s="2">
        <v>1148887.933</v>
      </c>
      <c r="D79" s="2">
        <v>780702</v>
      </c>
      <c r="E79" s="2">
        <v>3683307.9980000001</v>
      </c>
      <c r="F79" s="2">
        <v>900651</v>
      </c>
      <c r="G79" s="2">
        <v>645709.96510000003</v>
      </c>
      <c r="H79" s="2">
        <v>54.42204246</v>
      </c>
      <c r="I79" s="2">
        <v>820.60233487638504</v>
      </c>
      <c r="J79" s="2">
        <v>10.445783280000001</v>
      </c>
      <c r="K79" s="2">
        <v>30.86055777</v>
      </c>
      <c r="L79" s="3">
        <f t="shared" si="2"/>
        <v>829531.29856369004</v>
      </c>
      <c r="M79" s="3">
        <f t="shared" si="3"/>
        <v>704147.39411145996</v>
      </c>
      <c r="N79" s="2">
        <v>11800.568579999999</v>
      </c>
      <c r="O79" s="2">
        <v>5705.5251269999999</v>
      </c>
      <c r="P79" s="2">
        <v>533.08723759999998</v>
      </c>
      <c r="Q79" s="2">
        <v>522.28916389999995</v>
      </c>
      <c r="R79" s="2">
        <v>88964.937990000006</v>
      </c>
      <c r="S79" s="2">
        <v>111335.2089</v>
      </c>
      <c r="T79" s="2">
        <v>0</v>
      </c>
      <c r="U79" s="2">
        <v>204621.33540000001</v>
      </c>
      <c r="V79" s="11">
        <v>4.5711255999999999E-2</v>
      </c>
      <c r="W79" s="11">
        <v>11.24033212</v>
      </c>
      <c r="X79" s="11">
        <v>14.16134329</v>
      </c>
      <c r="Y79" s="11">
        <v>12.17935031</v>
      </c>
      <c r="Z79"/>
      <c r="AA79"/>
      <c r="AB79"/>
      <c r="AC79"/>
      <c r="AD79"/>
    </row>
    <row r="80" spans="1:30" x14ac:dyDescent="0.25">
      <c r="A80" s="1" t="s">
        <v>199</v>
      </c>
      <c r="B80" s="2">
        <v>676</v>
      </c>
      <c r="C80" s="2">
        <v>955331.97439999995</v>
      </c>
      <c r="D80" s="2">
        <v>661402</v>
      </c>
      <c r="E80" s="2">
        <v>1616352.5830000001</v>
      </c>
      <c r="F80" s="2">
        <v>1209515</v>
      </c>
      <c r="G80" s="2">
        <v>632028.00789999997</v>
      </c>
      <c r="H80" s="2">
        <v>55.718979560000001</v>
      </c>
      <c r="I80" s="2">
        <v>872.60119854046002</v>
      </c>
      <c r="J80" s="2">
        <v>10.729753280000001</v>
      </c>
      <c r="K80" s="2">
        <v>30.82476351</v>
      </c>
      <c r="L80" s="3">
        <f t="shared" si="2"/>
        <v>820009.64138255001</v>
      </c>
      <c r="M80" s="3">
        <f t="shared" si="3"/>
        <v>691629.11286197987</v>
      </c>
      <c r="N80" s="2">
        <v>13124.789849999999</v>
      </c>
      <c r="O80" s="2">
        <v>6123.0015839999996</v>
      </c>
      <c r="P80" s="2">
        <v>535.84322669999995</v>
      </c>
      <c r="Q80" s="2">
        <v>536.48766390000003</v>
      </c>
      <c r="R80" s="2">
        <v>68630.11606</v>
      </c>
      <c r="S80" s="2">
        <v>120187.3625</v>
      </c>
      <c r="T80" s="2">
        <v>0</v>
      </c>
      <c r="U80" s="2">
        <v>200597.084</v>
      </c>
      <c r="V80" s="11">
        <v>4.0971292999999999E-2</v>
      </c>
      <c r="W80" s="11">
        <v>8.4870413179999993</v>
      </c>
      <c r="X80" s="11">
        <v>10.43966638</v>
      </c>
      <c r="Y80" s="11">
        <v>9.1307552889999997</v>
      </c>
      <c r="Z80"/>
      <c r="AA80"/>
      <c r="AB80"/>
      <c r="AC80"/>
      <c r="AD80"/>
    </row>
    <row r="81" spans="1:30" x14ac:dyDescent="0.25">
      <c r="A81" s="1" t="s">
        <v>78</v>
      </c>
      <c r="B81" s="2">
        <v>383</v>
      </c>
      <c r="C81" s="2">
        <v>1032273.313</v>
      </c>
      <c r="D81" s="2">
        <v>715914</v>
      </c>
      <c r="E81" s="2">
        <v>2335710.0120000001</v>
      </c>
      <c r="F81" s="2">
        <v>1279085</v>
      </c>
      <c r="G81" s="2">
        <v>607048.65079999994</v>
      </c>
      <c r="H81" s="2">
        <v>70.388276860000005</v>
      </c>
      <c r="I81" s="2">
        <v>618.21254283040298</v>
      </c>
      <c r="J81" s="2">
        <v>7.2843053769999999</v>
      </c>
      <c r="K81" s="2">
        <v>29.004961229999999</v>
      </c>
      <c r="L81" s="3">
        <f t="shared" si="2"/>
        <v>841198.040534614</v>
      </c>
      <c r="M81" s="3">
        <f t="shared" si="3"/>
        <v>679223.6860549649</v>
      </c>
      <c r="N81" s="2">
        <v>9740.9021350000003</v>
      </c>
      <c r="O81" s="2">
        <v>4837.2402780000002</v>
      </c>
      <c r="P81" s="2">
        <v>420.6161467</v>
      </c>
      <c r="Q81" s="2">
        <v>364.21526890000001</v>
      </c>
      <c r="R81" s="2">
        <v>95419.058319999996</v>
      </c>
      <c r="S81" s="2">
        <v>93005.608139999997</v>
      </c>
      <c r="T81" s="2">
        <v>0</v>
      </c>
      <c r="U81" s="2">
        <v>192029.92370000001</v>
      </c>
      <c r="V81" s="11">
        <v>2.1076625000000002E-2</v>
      </c>
      <c r="W81" s="11">
        <v>12.300841650000001</v>
      </c>
      <c r="X81" s="11">
        <v>17.147869020000002</v>
      </c>
      <c r="Y81" s="11">
        <v>13.793510879999999</v>
      </c>
      <c r="Z81"/>
      <c r="AA81"/>
      <c r="AB81"/>
      <c r="AC81"/>
      <c r="AD81"/>
    </row>
    <row r="82" spans="1:30" x14ac:dyDescent="0.25">
      <c r="A82" s="1" t="s">
        <v>153</v>
      </c>
      <c r="B82" s="2">
        <v>173</v>
      </c>
      <c r="C82" s="2">
        <v>1859811.6089999999</v>
      </c>
      <c r="D82" s="2">
        <v>1012914</v>
      </c>
      <c r="E82" s="2">
        <v>709131.03859999997</v>
      </c>
      <c r="F82" s="2">
        <v>251476</v>
      </c>
      <c r="G82" s="2">
        <v>578382.51710000006</v>
      </c>
      <c r="H82" s="2">
        <v>55.772158779999998</v>
      </c>
      <c r="I82" s="2">
        <v>797.55000934181203</v>
      </c>
      <c r="J82" s="2">
        <v>9.0052466970000005</v>
      </c>
      <c r="K82" s="2">
        <v>28.486819529999998</v>
      </c>
      <c r="L82" s="3">
        <f t="shared" si="2"/>
        <v>765734.49380235409</v>
      </c>
      <c r="M82" s="3">
        <f t="shared" si="3"/>
        <v>637291.66338936507</v>
      </c>
      <c r="N82" s="2">
        <v>11138.358770000001</v>
      </c>
      <c r="O82" s="2">
        <v>6076.6855539999997</v>
      </c>
      <c r="P82" s="2">
        <v>457.94350250000002</v>
      </c>
      <c r="Q82" s="2">
        <v>450.26233489999998</v>
      </c>
      <c r="R82" s="2">
        <v>60174.093269999998</v>
      </c>
      <c r="S82" s="2">
        <v>120237.7047</v>
      </c>
      <c r="T82" s="2">
        <v>0</v>
      </c>
      <c r="U82" s="2">
        <v>183866.10800000001</v>
      </c>
      <c r="V82" s="11">
        <v>6.9440323999999998E-2</v>
      </c>
      <c r="W82" s="11">
        <v>3.913883035</v>
      </c>
      <c r="X82" s="11">
        <v>4.9101577839999999</v>
      </c>
      <c r="Y82" s="11">
        <v>4.2377389680000004</v>
      </c>
      <c r="Z82"/>
      <c r="AA82"/>
      <c r="AB82"/>
      <c r="AC82"/>
      <c r="AD82"/>
    </row>
    <row r="83" spans="1:30" x14ac:dyDescent="0.25">
      <c r="A83" s="1" t="s">
        <v>52</v>
      </c>
      <c r="B83" s="2">
        <v>417</v>
      </c>
      <c r="C83" s="2">
        <v>439169.93650000001</v>
      </c>
      <c r="D83" s="2">
        <v>412706</v>
      </c>
      <c r="E83" s="2">
        <v>1673771.682</v>
      </c>
      <c r="F83" s="2">
        <v>1788420</v>
      </c>
      <c r="G83" s="2">
        <v>573178.03469999996</v>
      </c>
      <c r="H83" s="2">
        <v>59.211068099999999</v>
      </c>
      <c r="I83" s="2">
        <v>515.20552817351097</v>
      </c>
      <c r="J83" s="2">
        <v>9.7783233079999992</v>
      </c>
      <c r="K83" s="2">
        <v>27.09635463</v>
      </c>
      <c r="L83" s="3">
        <f t="shared" si="2"/>
        <v>771188.338386246</v>
      </c>
      <c r="M83" s="3">
        <f t="shared" si="3"/>
        <v>634787.16775243997</v>
      </c>
      <c r="N83" s="2">
        <v>11038.002409999999</v>
      </c>
      <c r="O83" s="2">
        <v>3091.6433299999999</v>
      </c>
      <c r="P83" s="2">
        <v>504.47714789999998</v>
      </c>
      <c r="Q83" s="2">
        <v>488.91616540000001</v>
      </c>
      <c r="R83" s="2">
        <v>118906.655</v>
      </c>
      <c r="S83" s="2">
        <v>55765.12586</v>
      </c>
      <c r="T83" s="2">
        <v>0</v>
      </c>
      <c r="U83" s="2">
        <v>180392.94570000001</v>
      </c>
      <c r="V83" s="11">
        <v>1.7026216E-2</v>
      </c>
      <c r="W83" s="11">
        <v>9.1297509510000001</v>
      </c>
      <c r="X83" s="11">
        <v>11.72620371</v>
      </c>
      <c r="Y83" s="11">
        <v>9.9637287640000007</v>
      </c>
      <c r="Z83"/>
      <c r="AA83"/>
      <c r="AB83"/>
      <c r="AC83"/>
      <c r="AD83"/>
    </row>
    <row r="84" spans="1:30" x14ac:dyDescent="0.25">
      <c r="A84" s="1" t="s">
        <v>174</v>
      </c>
      <c r="B84" s="2">
        <v>333</v>
      </c>
      <c r="C84" s="2">
        <v>166356.236</v>
      </c>
      <c r="D84" s="2">
        <v>205327</v>
      </c>
      <c r="E84" s="2">
        <v>1052926.723</v>
      </c>
      <c r="F84" s="2">
        <v>552304</v>
      </c>
      <c r="G84" s="2">
        <v>571130.34050000005</v>
      </c>
      <c r="H84" s="2">
        <v>62.450145929999998</v>
      </c>
      <c r="I84" s="2">
        <v>471.85403751903499</v>
      </c>
      <c r="J84" s="2">
        <v>9.2398239449999995</v>
      </c>
      <c r="K84" s="2">
        <v>26.83375186</v>
      </c>
      <c r="L84" s="3">
        <f t="shared" si="2"/>
        <v>779391.02908758004</v>
      </c>
      <c r="M84" s="3">
        <f t="shared" si="3"/>
        <v>635562.92548990506</v>
      </c>
      <c r="N84" s="2">
        <v>10923.295539999999</v>
      </c>
      <c r="O84" s="2">
        <v>3004.8801010000002</v>
      </c>
      <c r="P84" s="2">
        <v>492.76140789999999</v>
      </c>
      <c r="Q84" s="2">
        <v>461.99119730000001</v>
      </c>
      <c r="R84" s="2">
        <v>118624.4374</v>
      </c>
      <c r="S84" s="2">
        <v>54472.806510000002</v>
      </c>
      <c r="T84" s="2">
        <v>0</v>
      </c>
      <c r="U84" s="2">
        <v>179713.32829999999</v>
      </c>
      <c r="V84" s="11">
        <v>6.4479050000000003E-3</v>
      </c>
      <c r="W84" s="11">
        <v>18.27853249</v>
      </c>
      <c r="X84" s="11">
        <v>24.205831400000001</v>
      </c>
      <c r="Y84" s="11">
        <v>20.148223489999999</v>
      </c>
      <c r="Z84"/>
      <c r="AA84"/>
      <c r="AB84"/>
      <c r="AC84"/>
      <c r="AD84"/>
    </row>
    <row r="85" spans="1:30" x14ac:dyDescent="0.25">
      <c r="A85" s="1" t="s">
        <v>133</v>
      </c>
      <c r="B85" s="2">
        <v>252</v>
      </c>
      <c r="C85" s="2">
        <v>334889.2942</v>
      </c>
      <c r="D85" s="2">
        <v>254503</v>
      </c>
      <c r="E85" s="2">
        <v>2788167.1749999998</v>
      </c>
      <c r="F85" s="2">
        <v>1342497</v>
      </c>
      <c r="G85" s="2">
        <v>568755.56290000002</v>
      </c>
      <c r="H85" s="2">
        <v>56.003283879999998</v>
      </c>
      <c r="I85" s="2">
        <v>409.91393524950598</v>
      </c>
      <c r="J85" s="2">
        <v>8.4793440360000005</v>
      </c>
      <c r="K85" s="2">
        <v>26.133280070000001</v>
      </c>
      <c r="L85" s="3">
        <f t="shared" si="2"/>
        <v>756129.10202682205</v>
      </c>
      <c r="M85" s="3">
        <f t="shared" si="3"/>
        <v>627158.21945376007</v>
      </c>
      <c r="N85" s="2">
        <v>9625.2036860000007</v>
      </c>
      <c r="O85" s="2">
        <v>2499.7047360000001</v>
      </c>
      <c r="P85" s="2">
        <v>473.29912969999998</v>
      </c>
      <c r="Q85" s="2">
        <v>423.9672018</v>
      </c>
      <c r="R85" s="2">
        <v>134167.4718</v>
      </c>
      <c r="S85" s="2">
        <v>43956.901129999998</v>
      </c>
      <c r="T85" s="2">
        <v>0</v>
      </c>
      <c r="U85" s="2">
        <v>178665.59830000001</v>
      </c>
      <c r="V85" s="11">
        <v>1.1576764999999999E-2</v>
      </c>
      <c r="W85" s="11">
        <v>15.22790792</v>
      </c>
      <c r="X85" s="11">
        <v>20.204681669999999</v>
      </c>
      <c r="Y85" s="11">
        <v>16.788047129999999</v>
      </c>
      <c r="Z85"/>
      <c r="AA85"/>
      <c r="AB85"/>
      <c r="AC85"/>
      <c r="AD85"/>
    </row>
    <row r="86" spans="1:30" x14ac:dyDescent="0.25">
      <c r="A86" s="1" t="s">
        <v>155</v>
      </c>
      <c r="B86" s="2">
        <v>186</v>
      </c>
      <c r="C86" s="2">
        <v>208076.7996</v>
      </c>
      <c r="D86" s="2">
        <v>339265</v>
      </c>
      <c r="E86" s="2">
        <v>1827473.3289999999</v>
      </c>
      <c r="F86" s="2">
        <v>705988</v>
      </c>
      <c r="G86" s="2">
        <v>558164.03159999999</v>
      </c>
      <c r="H86" s="2">
        <v>50.907389369999997</v>
      </c>
      <c r="I86" s="2">
        <v>379.43116906554098</v>
      </c>
      <c r="J86" s="2">
        <v>8.2600632120000004</v>
      </c>
      <c r="K86" s="2">
        <v>25.313822720000001</v>
      </c>
      <c r="L86" s="3">
        <f t="shared" si="2"/>
        <v>728978.0969013439</v>
      </c>
      <c r="M86" s="3">
        <f t="shared" si="3"/>
        <v>611730.70278385992</v>
      </c>
      <c r="N86" s="2">
        <v>6268.7811869999996</v>
      </c>
      <c r="O86" s="2">
        <v>2292.2045170000001</v>
      </c>
      <c r="P86" s="2">
        <v>454.32046730000002</v>
      </c>
      <c r="Q86" s="2">
        <v>413.0031606</v>
      </c>
      <c r="R86" s="2">
        <v>129855.2415</v>
      </c>
      <c r="S86" s="2">
        <v>40857.056140000001</v>
      </c>
      <c r="T86" s="2">
        <v>0</v>
      </c>
      <c r="U86" s="2">
        <v>175277.44510000001</v>
      </c>
      <c r="V86" s="11">
        <v>1.8623864E-2</v>
      </c>
      <c r="W86" s="11">
        <v>21.46180734</v>
      </c>
      <c r="X86" s="11">
        <v>27.536075610000001</v>
      </c>
      <c r="Y86" s="11">
        <v>23.381001879999999</v>
      </c>
      <c r="Z86"/>
      <c r="AA86"/>
      <c r="AB86"/>
      <c r="AC86"/>
      <c r="AD86"/>
    </row>
    <row r="87" spans="1:30" x14ac:dyDescent="0.25">
      <c r="A87" s="1" t="s">
        <v>40</v>
      </c>
      <c r="B87" s="2">
        <v>162</v>
      </c>
      <c r="C87" s="2">
        <v>628415.13989999995</v>
      </c>
      <c r="D87" s="2">
        <v>675271</v>
      </c>
      <c r="E87" s="2">
        <v>1260963.568</v>
      </c>
      <c r="F87" s="2">
        <v>418618</v>
      </c>
      <c r="G87" s="2">
        <v>556676.25600000005</v>
      </c>
      <c r="H87" s="2">
        <v>40.621044869999999</v>
      </c>
      <c r="I87" s="2">
        <v>590.33463019102703</v>
      </c>
      <c r="J87" s="2">
        <v>2030.6613970000001</v>
      </c>
      <c r="K87" s="2">
        <v>26.116807120000001</v>
      </c>
      <c r="L87" s="3">
        <f t="shared" si="2"/>
        <v>840418.97742568003</v>
      </c>
      <c r="M87" s="3">
        <f t="shared" si="3"/>
        <v>651784.53982976009</v>
      </c>
      <c r="N87" s="2">
        <v>8787.3909299999996</v>
      </c>
      <c r="O87" s="2">
        <v>4250.4907510000003</v>
      </c>
      <c r="P87" s="2">
        <v>655.88052470000002</v>
      </c>
      <c r="Q87" s="2">
        <v>471.30569120000001</v>
      </c>
      <c r="R87" s="2">
        <v>64765.729350000001</v>
      </c>
      <c r="S87" s="2">
        <v>83114.108970000001</v>
      </c>
      <c r="T87" s="2">
        <v>32485.238270000002</v>
      </c>
      <c r="U87" s="2">
        <v>180642.15100000001</v>
      </c>
      <c r="V87" s="11">
        <v>2.6634720000000001E-2</v>
      </c>
      <c r="W87" s="11">
        <v>13.393026730000001</v>
      </c>
      <c r="X87" s="11">
        <v>20.303636919999999</v>
      </c>
      <c r="Y87" s="11">
        <v>15.74310801</v>
      </c>
      <c r="Z87"/>
      <c r="AA87"/>
      <c r="AB87"/>
      <c r="AC87"/>
      <c r="AD87"/>
    </row>
    <row r="88" spans="1:30" x14ac:dyDescent="0.25">
      <c r="A88" s="1" t="s">
        <v>180</v>
      </c>
      <c r="B88" s="2">
        <v>933</v>
      </c>
      <c r="C88" s="2">
        <v>152480.90410000001</v>
      </c>
      <c r="D88" s="2">
        <v>206938</v>
      </c>
      <c r="E88" s="2">
        <v>2502969.9169999999</v>
      </c>
      <c r="F88" s="2">
        <v>1205948</v>
      </c>
      <c r="G88" s="2">
        <v>548944.59959999996</v>
      </c>
      <c r="H88" s="2">
        <v>61.993832609999998</v>
      </c>
      <c r="I88" s="2">
        <v>394.07333757843202</v>
      </c>
      <c r="J88" s="2">
        <v>9.0159901700000002</v>
      </c>
      <c r="K88" s="2">
        <v>25.567855460000001</v>
      </c>
      <c r="L88" s="3">
        <f t="shared" si="2"/>
        <v>755363.12547217996</v>
      </c>
      <c r="M88" s="3">
        <f t="shared" si="3"/>
        <v>612583.66963032994</v>
      </c>
      <c r="N88" s="2">
        <v>10270.1752</v>
      </c>
      <c r="O88" s="2">
        <v>2269.997132</v>
      </c>
      <c r="P88" s="2">
        <v>473.18815890000002</v>
      </c>
      <c r="Q88" s="2">
        <v>450.7995085</v>
      </c>
      <c r="R88" s="2">
        <v>106334.228</v>
      </c>
      <c r="S88" s="2">
        <v>38309.938880000002</v>
      </c>
      <c r="T88" s="2">
        <v>0</v>
      </c>
      <c r="U88" s="2">
        <v>172346.08929999999</v>
      </c>
      <c r="V88" s="11">
        <v>9.9714120000000007E-3</v>
      </c>
      <c r="W88" s="11">
        <v>19.48526026</v>
      </c>
      <c r="X88" s="11">
        <v>25.556626770000001</v>
      </c>
      <c r="Y88" s="11">
        <v>21.39064741</v>
      </c>
      <c r="Z88"/>
      <c r="AA88"/>
      <c r="AB88"/>
      <c r="AC88"/>
      <c r="AD88"/>
    </row>
    <row r="89" spans="1:30" x14ac:dyDescent="0.25">
      <c r="A89" s="1" t="s">
        <v>189</v>
      </c>
      <c r="B89" s="2">
        <v>230</v>
      </c>
      <c r="C89" s="2">
        <v>821212.34400000004</v>
      </c>
      <c r="D89" s="2">
        <v>667478</v>
      </c>
      <c r="E89" s="2">
        <v>2070183.8559999999</v>
      </c>
      <c r="F89" s="2">
        <v>1140219</v>
      </c>
      <c r="G89" s="2">
        <v>542454.74609999999</v>
      </c>
      <c r="H89" s="2">
        <v>61.499134650000002</v>
      </c>
      <c r="I89" s="2">
        <v>707.35134114499601</v>
      </c>
      <c r="J89" s="2">
        <v>7.4898821819999997</v>
      </c>
      <c r="K89" s="2">
        <v>26.456824269999998</v>
      </c>
      <c r="L89" s="3">
        <f t="shared" si="2"/>
        <v>747437.27071113407</v>
      </c>
      <c r="M89" s="3">
        <f t="shared" si="3"/>
        <v>605875.34797201003</v>
      </c>
      <c r="N89" s="2">
        <v>9983.7513319999998</v>
      </c>
      <c r="O89" s="2">
        <v>5466.9285090000003</v>
      </c>
      <c r="P89" s="2">
        <v>412.33805130000002</v>
      </c>
      <c r="Q89" s="2">
        <v>374.4941091</v>
      </c>
      <c r="R89" s="2">
        <v>61019.934829999998</v>
      </c>
      <c r="S89" s="2">
        <v>107222.27069999999</v>
      </c>
      <c r="T89" s="2">
        <v>0</v>
      </c>
      <c r="U89" s="2">
        <v>172297.34359999999</v>
      </c>
      <c r="V89" s="11">
        <v>1.9435912999999999E-2</v>
      </c>
      <c r="W89" s="11">
        <v>12.70603043</v>
      </c>
      <c r="X89" s="11">
        <v>17.071515590000001</v>
      </c>
      <c r="Y89" s="11">
        <v>14.071958220000001</v>
      </c>
      <c r="Z89"/>
      <c r="AA89"/>
      <c r="AB89"/>
      <c r="AC89"/>
      <c r="AD89"/>
    </row>
    <row r="90" spans="1:30" x14ac:dyDescent="0.25">
      <c r="A90" s="1" t="s">
        <v>244</v>
      </c>
      <c r="B90" s="2">
        <v>301</v>
      </c>
      <c r="C90" s="2">
        <v>1023450.968</v>
      </c>
      <c r="D90" s="2">
        <v>666404</v>
      </c>
      <c r="E90" s="2">
        <v>2079371.1810000001</v>
      </c>
      <c r="F90" s="2">
        <v>837949</v>
      </c>
      <c r="G90" s="2">
        <v>541142.83270000003</v>
      </c>
      <c r="H90" s="2">
        <v>51.573991650000004</v>
      </c>
      <c r="I90" s="2">
        <v>840.288121824261</v>
      </c>
      <c r="J90" s="2">
        <v>9.0131483669999994</v>
      </c>
      <c r="K90" s="2">
        <v>26.74193592</v>
      </c>
      <c r="L90" s="3">
        <f t="shared" si="2"/>
        <v>714556.97214330407</v>
      </c>
      <c r="M90" s="3">
        <f t="shared" si="3"/>
        <v>595753.85079833504</v>
      </c>
      <c r="N90" s="2">
        <v>11478.62138</v>
      </c>
      <c r="O90" s="2">
        <v>6057.1863649999996</v>
      </c>
      <c r="P90" s="2">
        <v>451.217173</v>
      </c>
      <c r="Q90" s="2">
        <v>450.65741839999998</v>
      </c>
      <c r="R90" s="2">
        <v>44204.436320000001</v>
      </c>
      <c r="S90" s="2">
        <v>119574.1985</v>
      </c>
      <c r="T90" s="2">
        <v>0</v>
      </c>
      <c r="U90" s="2">
        <v>172251.3316</v>
      </c>
      <c r="V90" s="11">
        <v>4.1533082999999998E-2</v>
      </c>
      <c r="W90" s="11">
        <v>8.0050312699999999</v>
      </c>
      <c r="X90" s="11">
        <v>10.120800429999999</v>
      </c>
      <c r="Y90" s="11">
        <v>8.6888047620000002</v>
      </c>
      <c r="Z90"/>
      <c r="AA90"/>
      <c r="AB90"/>
      <c r="AC90"/>
      <c r="AD90"/>
    </row>
    <row r="91" spans="1:30" x14ac:dyDescent="0.25">
      <c r="A91" s="1" t="s">
        <v>192</v>
      </c>
      <c r="B91" s="2">
        <v>220</v>
      </c>
      <c r="C91" s="2">
        <v>164183.26199999999</v>
      </c>
      <c r="D91" s="2">
        <v>151051</v>
      </c>
      <c r="E91" s="2">
        <v>1799433.2849999999</v>
      </c>
      <c r="F91" s="2">
        <v>653588</v>
      </c>
      <c r="G91" s="2">
        <v>500862.85070000001</v>
      </c>
      <c r="H91" s="2">
        <v>45.019969029999999</v>
      </c>
      <c r="I91" s="2">
        <v>160.48799629294999</v>
      </c>
      <c r="J91" s="2">
        <v>6.6709614439999996</v>
      </c>
      <c r="K91" s="2">
        <v>22.056073080000001</v>
      </c>
      <c r="L91" s="3">
        <f t="shared" si="2"/>
        <v>651781.26594008796</v>
      </c>
      <c r="M91" s="3">
        <f t="shared" si="3"/>
        <v>548120.30664094002</v>
      </c>
      <c r="N91" s="2">
        <v>7774.9449869999999</v>
      </c>
      <c r="O91" s="2">
        <v>577.73233970000001</v>
      </c>
      <c r="P91" s="2">
        <v>387.17512269999997</v>
      </c>
      <c r="Q91" s="2">
        <v>333.54807219999998</v>
      </c>
      <c r="R91" s="2">
        <v>151519.0723</v>
      </c>
      <c r="S91" s="2">
        <v>3102.5394999999999</v>
      </c>
      <c r="T91" s="2">
        <v>0</v>
      </c>
      <c r="U91" s="2">
        <v>156322.20569999999</v>
      </c>
      <c r="V91" s="11">
        <v>4.2252640000000003E-3</v>
      </c>
      <c r="W91" s="11">
        <v>31.28931789</v>
      </c>
      <c r="X91" s="11">
        <v>41.911784859999997</v>
      </c>
      <c r="Y91" s="11">
        <v>34.575793769999997</v>
      </c>
      <c r="Z91"/>
      <c r="AA91"/>
      <c r="AB91"/>
      <c r="AC91"/>
      <c r="AD91"/>
    </row>
    <row r="92" spans="1:30" x14ac:dyDescent="0.25">
      <c r="A92" s="1" t="s">
        <v>53</v>
      </c>
      <c r="B92" s="2">
        <v>203</v>
      </c>
      <c r="C92" s="2">
        <v>1400880</v>
      </c>
      <c r="D92" s="2">
        <v>812709</v>
      </c>
      <c r="E92" s="2">
        <v>995827.48869999999</v>
      </c>
      <c r="F92" s="2">
        <v>325264</v>
      </c>
      <c r="G92" s="2">
        <v>500093.2709</v>
      </c>
      <c r="H92" s="2">
        <v>45.224005249999998</v>
      </c>
      <c r="I92" s="2">
        <v>760.17050478234103</v>
      </c>
      <c r="J92" s="2">
        <v>8.3935506540000002</v>
      </c>
      <c r="K92" s="2">
        <v>24.689573920000001</v>
      </c>
      <c r="L92" s="3">
        <f t="shared" si="2"/>
        <v>652549.71020996803</v>
      </c>
      <c r="M92" s="3">
        <f t="shared" si="3"/>
        <v>548362.20741950988</v>
      </c>
      <c r="N92" s="2">
        <v>11110.74683</v>
      </c>
      <c r="O92" s="2">
        <v>5457.8090080000002</v>
      </c>
      <c r="P92" s="2">
        <v>416.42917920000002</v>
      </c>
      <c r="Q92" s="2">
        <v>419.67753269999997</v>
      </c>
      <c r="R92" s="2">
        <v>47855.612459999997</v>
      </c>
      <c r="S92" s="2">
        <v>108165.70450000001</v>
      </c>
      <c r="T92" s="2">
        <v>0</v>
      </c>
      <c r="U92" s="2">
        <v>159102.94500000001</v>
      </c>
      <c r="V92" s="11">
        <v>4.5482357000000001E-2</v>
      </c>
      <c r="W92" s="11">
        <v>5.6377554610000002</v>
      </c>
      <c r="X92" s="11">
        <v>6.9361489120000002</v>
      </c>
      <c r="Y92" s="11">
        <v>6.0663356740000003</v>
      </c>
      <c r="Z92"/>
      <c r="AA92"/>
      <c r="AB92"/>
      <c r="AC92"/>
      <c r="AD92"/>
    </row>
    <row r="93" spans="1:30" x14ac:dyDescent="0.25">
      <c r="A93" s="1" t="s">
        <v>143</v>
      </c>
      <c r="B93" s="2">
        <v>292</v>
      </c>
      <c r="C93" s="2">
        <v>422855.6925</v>
      </c>
      <c r="D93" s="2">
        <v>301522</v>
      </c>
      <c r="E93" s="2">
        <v>2350449.656</v>
      </c>
      <c r="F93" s="2">
        <v>674812</v>
      </c>
      <c r="G93" s="2">
        <v>494583.14419999998</v>
      </c>
      <c r="H93" s="2">
        <v>52.78616959</v>
      </c>
      <c r="I93" s="2">
        <v>793.43502806790605</v>
      </c>
      <c r="J93" s="2">
        <v>7.1932302290000001</v>
      </c>
      <c r="K93" s="2">
        <v>24.559302639999999</v>
      </c>
      <c r="L93" s="3">
        <f t="shared" si="2"/>
        <v>671114.43792744796</v>
      </c>
      <c r="M93" s="3">
        <f t="shared" si="3"/>
        <v>549589.19977344503</v>
      </c>
      <c r="N93" s="2">
        <v>9607.8437400000003</v>
      </c>
      <c r="O93" s="2">
        <v>6135.8314060000002</v>
      </c>
      <c r="P93" s="2">
        <v>384.79634329999999</v>
      </c>
      <c r="Q93" s="2">
        <v>359.66151150000002</v>
      </c>
      <c r="R93" s="2">
        <v>28179.60382</v>
      </c>
      <c r="S93" s="2">
        <v>122195.1827</v>
      </c>
      <c r="T93" s="2">
        <v>0</v>
      </c>
      <c r="U93" s="2">
        <v>157800.9791</v>
      </c>
      <c r="V93" s="11">
        <v>1.5183775E-2</v>
      </c>
      <c r="W93" s="11">
        <v>19.029649160000002</v>
      </c>
      <c r="X93" s="11">
        <v>25.661843000000001</v>
      </c>
      <c r="Y93" s="11">
        <v>21.105716650000002</v>
      </c>
      <c r="Z93"/>
      <c r="AA93"/>
      <c r="AB93"/>
      <c r="AC93"/>
      <c r="AD93"/>
    </row>
    <row r="94" spans="1:30" x14ac:dyDescent="0.25">
      <c r="A94" s="1" t="s">
        <v>101</v>
      </c>
      <c r="B94" s="2">
        <v>263</v>
      </c>
      <c r="C94" s="2">
        <v>221599.12090000001</v>
      </c>
      <c r="D94" s="2">
        <v>250900</v>
      </c>
      <c r="E94" s="2">
        <v>2911757.24</v>
      </c>
      <c r="F94" s="2">
        <v>1037810</v>
      </c>
      <c r="G94" s="2">
        <v>477496.18726999999</v>
      </c>
      <c r="H94" s="2">
        <v>48.536354219000003</v>
      </c>
      <c r="I94" s="2">
        <f>5.772747026+312.050951547663</f>
        <v>317.82369857366297</v>
      </c>
      <c r="J94" s="2">
        <v>473.73832141600002</v>
      </c>
      <c r="K94" s="2">
        <v>22.151299832999999</v>
      </c>
      <c r="L94" s="3">
        <f t="shared" si="2"/>
        <v>673323.40556448908</v>
      </c>
      <c r="M94" s="3">
        <f t="shared" si="3"/>
        <v>539623.45145273407</v>
      </c>
      <c r="N94" s="2">
        <v>7468.0172432999998</v>
      </c>
      <c r="O94" s="2">
        <v>1771.0969417700001</v>
      </c>
      <c r="P94" s="2">
        <v>475.88114301000002</v>
      </c>
      <c r="Q94" s="2">
        <v>423.62951588999999</v>
      </c>
      <c r="R94" s="2">
        <v>106928.7359</v>
      </c>
      <c r="S94" s="2">
        <v>30182.24538</v>
      </c>
      <c r="T94" s="2">
        <v>8829.5471880000005</v>
      </c>
      <c r="U94" s="2">
        <v>151067.266737</v>
      </c>
      <c r="V94" s="11">
        <v>1.4130571E-2</v>
      </c>
      <c r="W94" s="11">
        <v>15.004939719999999</v>
      </c>
      <c r="X94" s="11">
        <v>20.841470659999999</v>
      </c>
      <c r="Y94" s="11">
        <v>16.931114990000001</v>
      </c>
      <c r="Z94"/>
      <c r="AA94"/>
      <c r="AB94"/>
      <c r="AC94"/>
      <c r="AD94"/>
    </row>
    <row r="95" spans="1:30" x14ac:dyDescent="0.25">
      <c r="A95" s="1" t="s">
        <v>218</v>
      </c>
      <c r="B95" s="2">
        <v>576</v>
      </c>
      <c r="C95" s="2">
        <v>504538.02990000002</v>
      </c>
      <c r="D95" s="2">
        <v>331472</v>
      </c>
      <c r="E95" s="2">
        <v>2068128.3770000001</v>
      </c>
      <c r="F95" s="2">
        <v>1287138</v>
      </c>
      <c r="G95" s="2">
        <v>451850.09669999999</v>
      </c>
      <c r="H95" s="2">
        <v>45.684177640000001</v>
      </c>
      <c r="I95" s="2">
        <v>334.522243006363</v>
      </c>
      <c r="J95" s="2">
        <v>7.4492058270000001</v>
      </c>
      <c r="K95" s="2">
        <v>20.979927329999999</v>
      </c>
      <c r="L95" s="3">
        <f t="shared" si="2"/>
        <v>604639.00696591404</v>
      </c>
      <c r="M95" s="3">
        <f t="shared" si="3"/>
        <v>499404.10506601498</v>
      </c>
      <c r="N95" s="2">
        <v>8932.0921180000005</v>
      </c>
      <c r="O95" s="2">
        <v>1898.4162710000001</v>
      </c>
      <c r="P95" s="2">
        <v>393.75696670000002</v>
      </c>
      <c r="Q95" s="2">
        <v>372.46029140000002</v>
      </c>
      <c r="R95" s="2">
        <v>89469.074500000002</v>
      </c>
      <c r="S95" s="2">
        <v>32445.331119999999</v>
      </c>
      <c r="T95" s="2">
        <v>0</v>
      </c>
      <c r="U95" s="2">
        <v>141881.2849</v>
      </c>
      <c r="V95" s="11">
        <v>2.6755951E-2</v>
      </c>
      <c r="W95" s="11">
        <v>2.893475815</v>
      </c>
      <c r="X95" s="11">
        <v>3.5584269399999999</v>
      </c>
      <c r="Y95" s="11">
        <v>3.1129977379999998</v>
      </c>
      <c r="Z95"/>
      <c r="AA95"/>
      <c r="AB95"/>
      <c r="AC95"/>
      <c r="AD95"/>
    </row>
    <row r="96" spans="1:30" x14ac:dyDescent="0.25">
      <c r="A96" s="1" t="s">
        <v>66</v>
      </c>
      <c r="B96" s="2">
        <v>121</v>
      </c>
      <c r="C96" s="2">
        <v>537125.48309999995</v>
      </c>
      <c r="D96" s="2">
        <v>669139</v>
      </c>
      <c r="E96" s="2">
        <v>788332.96939999994</v>
      </c>
      <c r="F96" s="2">
        <v>288425</v>
      </c>
      <c r="G96" s="2">
        <v>444474.19420000003</v>
      </c>
      <c r="H96" s="2">
        <v>17.045268740000001</v>
      </c>
      <c r="I96" s="2">
        <v>84.585087813556399</v>
      </c>
      <c r="J96" s="2">
        <v>5417.2617129999999</v>
      </c>
      <c r="K96" s="2">
        <v>18.45966507</v>
      </c>
      <c r="L96" s="3">
        <f t="shared" si="2"/>
        <v>894396.74070922995</v>
      </c>
      <c r="M96" s="3">
        <f t="shared" si="3"/>
        <v>600747.45908186003</v>
      </c>
      <c r="N96" s="2">
        <v>3440.0824120000002</v>
      </c>
      <c r="O96" s="2">
        <v>290.19438309999998</v>
      </c>
      <c r="P96" s="2">
        <v>942.93325249999998</v>
      </c>
      <c r="Q96" s="2">
        <v>431.80191639999998</v>
      </c>
      <c r="R96" s="2">
        <v>48656.47178</v>
      </c>
      <c r="S96" s="2">
        <v>3261.2334949999999</v>
      </c>
      <c r="T96" s="2">
        <v>100937.41099999999</v>
      </c>
      <c r="U96" s="2">
        <v>153089.41190000001</v>
      </c>
      <c r="V96" s="11">
        <v>4.0169590999999998E-2</v>
      </c>
      <c r="W96" s="11">
        <v>6.8665723789999999</v>
      </c>
      <c r="X96" s="11">
        <v>16.437639480000001</v>
      </c>
      <c r="Y96" s="11">
        <v>10.231012120000001</v>
      </c>
      <c r="Z96"/>
      <c r="AA96"/>
      <c r="AB96"/>
      <c r="AC96"/>
      <c r="AD96"/>
    </row>
    <row r="97" spans="1:30" x14ac:dyDescent="0.25">
      <c r="A97" s="1" t="s">
        <v>125</v>
      </c>
      <c r="B97" s="2">
        <v>240</v>
      </c>
      <c r="C97" s="2">
        <v>120197.2962</v>
      </c>
      <c r="D97" s="2">
        <v>104609</v>
      </c>
      <c r="E97" s="2">
        <v>407075.43030000001</v>
      </c>
      <c r="F97" s="2">
        <v>318689</v>
      </c>
      <c r="G97" s="2">
        <v>416248.2366</v>
      </c>
      <c r="H97" s="2">
        <v>42.553862469999999</v>
      </c>
      <c r="I97" s="2">
        <v>256.27251152065497</v>
      </c>
      <c r="J97" s="2">
        <v>5.5725375469999996</v>
      </c>
      <c r="K97" s="2">
        <v>19.020602719999999</v>
      </c>
      <c r="L97" s="3">
        <f t="shared" si="2"/>
        <v>558318.77339346404</v>
      </c>
      <c r="M97" s="3">
        <f t="shared" si="3"/>
        <v>460354.16587223497</v>
      </c>
      <c r="N97" s="2">
        <v>7097.679247</v>
      </c>
      <c r="O97" s="2">
        <v>1701.1732179999999</v>
      </c>
      <c r="P97" s="2">
        <v>325.40776840000001</v>
      </c>
      <c r="Q97" s="2">
        <v>278.62687740000001</v>
      </c>
      <c r="R97" s="2">
        <v>99775.143070000006</v>
      </c>
      <c r="S97" s="2">
        <v>29209.31911</v>
      </c>
      <c r="T97" s="2">
        <v>0</v>
      </c>
      <c r="U97" s="2">
        <v>130675.94070000001</v>
      </c>
      <c r="V97" s="11">
        <v>1.105239E-3</v>
      </c>
      <c r="W97" s="11">
        <v>44.649303619999998</v>
      </c>
      <c r="X97" s="11">
        <v>66.844047810000006</v>
      </c>
      <c r="Y97" s="11">
        <v>51.379996769999998</v>
      </c>
      <c r="Z97"/>
      <c r="AA97"/>
      <c r="AB97"/>
      <c r="AC97"/>
      <c r="AD97"/>
    </row>
    <row r="98" spans="1:30" x14ac:dyDescent="0.25">
      <c r="A98" s="1" t="s">
        <v>240</v>
      </c>
      <c r="B98" s="2">
        <v>101</v>
      </c>
      <c r="C98" s="2">
        <v>178144.1379</v>
      </c>
      <c r="D98" s="2">
        <v>248383</v>
      </c>
      <c r="E98" s="2">
        <v>514132.49099999998</v>
      </c>
      <c r="F98" s="2">
        <v>134698</v>
      </c>
      <c r="G98" s="2">
        <v>407176.185</v>
      </c>
      <c r="H98" s="2">
        <v>45.621648209999996</v>
      </c>
      <c r="I98" s="2">
        <v>661.04017555605901</v>
      </c>
      <c r="J98" s="2">
        <v>6.1534827099999996</v>
      </c>
      <c r="K98" s="2">
        <v>20.14027922</v>
      </c>
      <c r="L98" s="3">
        <f t="shared" si="2"/>
        <v>559429.05072169995</v>
      </c>
      <c r="M98" s="3">
        <f t="shared" si="3"/>
        <v>454391.30866430997</v>
      </c>
      <c r="N98" s="2">
        <v>7589.8819759999997</v>
      </c>
      <c r="O98" s="2">
        <v>4937.7948050000005</v>
      </c>
      <c r="P98" s="2">
        <v>334.94238899999999</v>
      </c>
      <c r="Q98" s="2">
        <v>307.67413549999998</v>
      </c>
      <c r="R98" s="2">
        <v>29424.74035</v>
      </c>
      <c r="S98" s="2">
        <v>98895.427949999998</v>
      </c>
      <c r="T98" s="2">
        <v>0</v>
      </c>
      <c r="U98" s="2">
        <v>129845.87790000001</v>
      </c>
      <c r="V98" s="11">
        <v>1.1969280000000001E-2</v>
      </c>
      <c r="W98" s="11">
        <v>24.20626978</v>
      </c>
      <c r="X98" s="11">
        <v>33.22112345</v>
      </c>
      <c r="Y98" s="11">
        <v>27.010163410000001</v>
      </c>
      <c r="Z98"/>
      <c r="AA98"/>
      <c r="AB98"/>
      <c r="AC98"/>
      <c r="AD98"/>
    </row>
    <row r="99" spans="1:30" x14ac:dyDescent="0.25">
      <c r="A99" s="1" t="s">
        <v>144</v>
      </c>
      <c r="B99" s="2">
        <v>267</v>
      </c>
      <c r="C99" s="2">
        <v>617986</v>
      </c>
      <c r="D99" s="2">
        <v>426291</v>
      </c>
      <c r="E99" s="2">
        <v>1072576.26</v>
      </c>
      <c r="F99" s="2">
        <v>986418</v>
      </c>
      <c r="G99" s="2">
        <v>406033.19290000002</v>
      </c>
      <c r="H99" s="2">
        <v>44.933665419999997</v>
      </c>
      <c r="I99" s="2">
        <v>584.68527701326605</v>
      </c>
      <c r="J99" s="2">
        <v>5.6655162859999999</v>
      </c>
      <c r="K99" s="2">
        <v>19.964028020000001</v>
      </c>
      <c r="L99" s="3">
        <f t="shared" si="2"/>
        <v>555998.44351437199</v>
      </c>
      <c r="M99" s="3">
        <f t="shared" si="3"/>
        <v>452564.41003511008</v>
      </c>
      <c r="N99" s="2">
        <v>7708.4441159999997</v>
      </c>
      <c r="O99" s="2">
        <v>4538.8326139999999</v>
      </c>
      <c r="P99" s="2">
        <v>309.34830160000001</v>
      </c>
      <c r="Q99" s="2">
        <v>283.27581429999998</v>
      </c>
      <c r="R99" s="2">
        <v>34663.665209999999</v>
      </c>
      <c r="S99" s="2">
        <v>90154.415550000005</v>
      </c>
      <c r="T99" s="2">
        <v>0</v>
      </c>
      <c r="U99" s="2">
        <v>129242.2889</v>
      </c>
      <c r="V99" s="11">
        <v>5.5377899999999999E-3</v>
      </c>
      <c r="W99" s="11">
        <v>18.973899280000001</v>
      </c>
      <c r="X99" s="11">
        <v>25.846659970000001</v>
      </c>
      <c r="Y99" s="11">
        <v>21.110660370000002</v>
      </c>
      <c r="Z99"/>
      <c r="AA99"/>
      <c r="AB99"/>
      <c r="AC99"/>
      <c r="AD99"/>
    </row>
    <row r="100" spans="1:30" x14ac:dyDescent="0.25">
      <c r="A100" s="1" t="s">
        <v>196</v>
      </c>
      <c r="B100" s="2">
        <v>940</v>
      </c>
      <c r="C100" s="2">
        <v>77006.687399999995</v>
      </c>
      <c r="D100" s="2">
        <v>93419</v>
      </c>
      <c r="E100" s="2">
        <v>1318648.014</v>
      </c>
      <c r="F100" s="2">
        <v>1863751</v>
      </c>
      <c r="G100" s="2">
        <v>398290.26559999998</v>
      </c>
      <c r="H100" s="2">
        <v>38.78682766</v>
      </c>
      <c r="I100" s="2">
        <v>151.396253581732</v>
      </c>
      <c r="J100" s="2">
        <v>5.44945959</v>
      </c>
      <c r="K100" s="2">
        <v>17.799832819999999</v>
      </c>
      <c r="L100" s="3">
        <f t="shared" si="2"/>
        <v>527944.62688746001</v>
      </c>
      <c r="M100" s="3">
        <f t="shared" si="3"/>
        <v>438638.99716410995</v>
      </c>
      <c r="N100" s="2">
        <v>6394.0922659999997</v>
      </c>
      <c r="O100" s="2">
        <v>643.70271030000004</v>
      </c>
      <c r="P100" s="2">
        <v>315.85263989999999</v>
      </c>
      <c r="Q100" s="2">
        <v>272.47297950000001</v>
      </c>
      <c r="R100" s="2">
        <v>66643.173490000001</v>
      </c>
      <c r="S100" s="2">
        <v>3676.0067909999998</v>
      </c>
      <c r="T100" s="2">
        <v>0</v>
      </c>
      <c r="U100" s="2">
        <v>124450.3976</v>
      </c>
      <c r="V100" s="11">
        <v>1.2671469999999999E-3</v>
      </c>
      <c r="W100" s="11">
        <v>22.858097269999998</v>
      </c>
      <c r="X100" s="11">
        <v>32.003570150000002</v>
      </c>
      <c r="Y100" s="11">
        <v>25.654070390000001</v>
      </c>
      <c r="Z100"/>
      <c r="AA100"/>
      <c r="AB100"/>
      <c r="AC100"/>
      <c r="AD100"/>
    </row>
    <row r="101" spans="1:30" x14ac:dyDescent="0.25">
      <c r="A101" s="1" t="s">
        <v>70</v>
      </c>
      <c r="B101" s="2">
        <v>721</v>
      </c>
      <c r="C101" s="2">
        <v>520486</v>
      </c>
      <c r="D101" s="2">
        <v>368765</v>
      </c>
      <c r="E101" s="2">
        <v>2349308.602</v>
      </c>
      <c r="F101" s="2">
        <v>1118713</v>
      </c>
      <c r="G101" s="2">
        <v>396254.44959999999</v>
      </c>
      <c r="H101" s="2">
        <v>48.679380109999997</v>
      </c>
      <c r="I101" s="2">
        <v>572.82160978531203</v>
      </c>
      <c r="J101" s="2">
        <v>5.1297442110000002</v>
      </c>
      <c r="K101" s="2">
        <v>19.505983140000001</v>
      </c>
      <c r="L101" s="3">
        <f t="shared" si="2"/>
        <v>558035.03666265204</v>
      </c>
      <c r="M101" s="3">
        <f t="shared" si="3"/>
        <v>446006.91827999498</v>
      </c>
      <c r="N101" s="2">
        <v>7048.1107110000003</v>
      </c>
      <c r="O101" s="2">
        <v>4528.1670329999997</v>
      </c>
      <c r="P101" s="2">
        <v>291.59914889999999</v>
      </c>
      <c r="Q101" s="2">
        <v>256.48721060000003</v>
      </c>
      <c r="R101" s="2">
        <v>20381.28673</v>
      </c>
      <c r="S101" s="2">
        <v>87246.320439999996</v>
      </c>
      <c r="T101" s="2">
        <v>0</v>
      </c>
      <c r="U101" s="2">
        <v>126190.3244</v>
      </c>
      <c r="V101" s="11">
        <v>1.0769226E-2</v>
      </c>
      <c r="W101" s="11">
        <v>17.9641135</v>
      </c>
      <c r="X101" s="11">
        <v>25.224571749999999</v>
      </c>
      <c r="Y101" s="11">
        <v>20.201315959999999</v>
      </c>
      <c r="Z101"/>
      <c r="AA101"/>
      <c r="AB101"/>
      <c r="AC101"/>
      <c r="AD101"/>
    </row>
    <row r="102" spans="1:30" x14ac:dyDescent="0.25">
      <c r="A102" s="1" t="s">
        <v>135</v>
      </c>
      <c r="B102" s="2">
        <v>159</v>
      </c>
      <c r="C102" s="2">
        <v>324119.43160000001</v>
      </c>
      <c r="D102" s="2">
        <v>266271</v>
      </c>
      <c r="E102" s="2">
        <v>721602.16110000003</v>
      </c>
      <c r="F102" s="2">
        <v>349491</v>
      </c>
      <c r="G102" s="2">
        <v>388491.51980000001</v>
      </c>
      <c r="H102" s="2">
        <v>32.662790549999997</v>
      </c>
      <c r="I102" s="2">
        <v>683.94916350653398</v>
      </c>
      <c r="J102" s="2">
        <v>7.3635004840000002</v>
      </c>
      <c r="K102" s="2">
        <v>19.40831416</v>
      </c>
      <c r="L102" s="3">
        <f t="shared" si="2"/>
        <v>499151.624387088</v>
      </c>
      <c r="M102" s="3">
        <f t="shared" si="3"/>
        <v>423855.79642678</v>
      </c>
      <c r="N102" s="2">
        <v>8999.6440519999996</v>
      </c>
      <c r="O102" s="2">
        <v>4706.2901169999996</v>
      </c>
      <c r="P102" s="2">
        <v>346.46705859999997</v>
      </c>
      <c r="Q102" s="2">
        <v>368.1750242</v>
      </c>
      <c r="R102" s="2">
        <v>21186.001660000002</v>
      </c>
      <c r="S102" s="2">
        <v>94220.484289999993</v>
      </c>
      <c r="T102" s="2">
        <v>0</v>
      </c>
      <c r="U102" s="2">
        <v>123887.01459999999</v>
      </c>
      <c r="V102" s="2">
        <v>3.3100152000000001E-2</v>
      </c>
      <c r="W102" s="11">
        <v>9.7761360830000008</v>
      </c>
      <c r="X102" s="11">
        <v>12.419007909999999</v>
      </c>
      <c r="Y102" s="11">
        <v>10.62809792</v>
      </c>
      <c r="Z102"/>
      <c r="AA102"/>
      <c r="AB102"/>
      <c r="AC102"/>
      <c r="AD102"/>
    </row>
    <row r="103" spans="1:30" x14ac:dyDescent="0.25">
      <c r="A103" s="1" t="s">
        <v>252</v>
      </c>
      <c r="B103" s="2">
        <v>7140</v>
      </c>
      <c r="C103" s="2"/>
      <c r="D103" s="2"/>
      <c r="E103" s="2"/>
      <c r="F103" s="2">
        <v>1786849</v>
      </c>
      <c r="G103" s="2">
        <v>385606.3186</v>
      </c>
      <c r="H103" s="2">
        <v>34.2672253</v>
      </c>
      <c r="I103" s="2">
        <v>158.75391000597801</v>
      </c>
      <c r="J103" s="2">
        <v>4.2527539110000001</v>
      </c>
      <c r="K103" s="2">
        <v>17.222913219999999</v>
      </c>
      <c r="L103" s="3">
        <f t="shared" si="2"/>
        <v>500545.05976217194</v>
      </c>
      <c r="M103" s="3">
        <f t="shared" si="3"/>
        <v>421685.568357335</v>
      </c>
      <c r="N103" s="2">
        <v>5657.5618409999997</v>
      </c>
      <c r="O103" s="2">
        <v>895.12309500000003</v>
      </c>
      <c r="P103" s="2">
        <v>263.40418169999998</v>
      </c>
      <c r="Q103" s="2">
        <v>212.6376956</v>
      </c>
      <c r="R103" s="2"/>
      <c r="S103" s="2"/>
      <c r="T103" s="2"/>
      <c r="U103" s="2">
        <v>120643.291</v>
      </c>
      <c r="V103" s="2"/>
      <c r="W103" s="11"/>
      <c r="X103" s="11"/>
      <c r="Y103" s="11"/>
      <c r="Z103"/>
      <c r="AA103"/>
      <c r="AB103"/>
      <c r="AC103"/>
      <c r="AD103"/>
    </row>
    <row r="104" spans="1:30" x14ac:dyDescent="0.25">
      <c r="A104" s="1" t="s">
        <v>170</v>
      </c>
      <c r="B104" s="2">
        <v>366</v>
      </c>
      <c r="C104" s="2">
        <v>683099.7929</v>
      </c>
      <c r="D104" s="2">
        <v>489546</v>
      </c>
      <c r="E104" s="2">
        <v>2234367.9240000001</v>
      </c>
      <c r="F104" s="2">
        <v>1234288</v>
      </c>
      <c r="G104" s="2">
        <v>375833.4804</v>
      </c>
      <c r="H104" s="2">
        <v>43.189789189999999</v>
      </c>
      <c r="I104" s="2">
        <v>405.97138351507698</v>
      </c>
      <c r="J104" s="2">
        <v>4.6693744170000002</v>
      </c>
      <c r="K104" s="2">
        <v>18.021844779999999</v>
      </c>
      <c r="L104" s="3">
        <f t="shared" si="2"/>
        <v>519585.31390744407</v>
      </c>
      <c r="M104" s="3">
        <f t="shared" si="3"/>
        <v>420191.53477586497</v>
      </c>
      <c r="N104" s="2">
        <v>6353.2038149999998</v>
      </c>
      <c r="O104" s="2">
        <v>3304.7184579999998</v>
      </c>
      <c r="P104" s="2">
        <v>270.08286670000001</v>
      </c>
      <c r="Q104" s="2">
        <v>233.4687208</v>
      </c>
      <c r="R104" s="2">
        <v>50560.319389999997</v>
      </c>
      <c r="S104" s="2">
        <v>63604.385779999997</v>
      </c>
      <c r="T104" s="2">
        <v>0</v>
      </c>
      <c r="U104" s="2">
        <v>119075.2568</v>
      </c>
      <c r="V104" s="2">
        <v>9.0382310000000007E-3</v>
      </c>
      <c r="W104" s="11">
        <v>17.940402039999999</v>
      </c>
      <c r="X104" s="11">
        <v>24.929718309999998</v>
      </c>
      <c r="Y104" s="11">
        <v>20.09335643</v>
      </c>
      <c r="Z104"/>
      <c r="AA104"/>
      <c r="AB104"/>
      <c r="AC104"/>
      <c r="AD104"/>
    </row>
    <row r="105" spans="1:30" x14ac:dyDescent="0.25">
      <c r="A105" s="1" t="s">
        <v>235</v>
      </c>
      <c r="B105" s="2">
        <v>147</v>
      </c>
      <c r="C105" s="2">
        <v>633661.56599999999</v>
      </c>
      <c r="D105" s="2">
        <v>444647</v>
      </c>
      <c r="E105" s="2">
        <v>1848877.781</v>
      </c>
      <c r="F105" s="2">
        <v>974192</v>
      </c>
      <c r="G105" s="2">
        <v>372809.63990000001</v>
      </c>
      <c r="H105" s="2">
        <v>45.910986649999998</v>
      </c>
      <c r="I105" s="2">
        <v>481.46416125368802</v>
      </c>
      <c r="J105" s="2">
        <v>4.9585320709999996</v>
      </c>
      <c r="K105" s="2">
        <v>18.23512891</v>
      </c>
      <c r="L105" s="3">
        <f t="shared" si="2"/>
        <v>525351.76374410198</v>
      </c>
      <c r="M105" s="3">
        <f t="shared" si="3"/>
        <v>419687.559601955</v>
      </c>
      <c r="N105" s="2">
        <v>6693.0275350000002</v>
      </c>
      <c r="O105" s="2">
        <v>3851.825957</v>
      </c>
      <c r="P105" s="2">
        <v>277.17707180000002</v>
      </c>
      <c r="Q105" s="2">
        <v>247.9266035</v>
      </c>
      <c r="R105" s="2">
        <v>41855.706749999998</v>
      </c>
      <c r="S105" s="2">
        <v>76173.996280000007</v>
      </c>
      <c r="T105" s="2">
        <v>0</v>
      </c>
      <c r="U105" s="2">
        <v>118470.7001</v>
      </c>
      <c r="V105" s="2">
        <v>1.0082505E-2</v>
      </c>
      <c r="W105" s="11">
        <v>15.365624199999999</v>
      </c>
      <c r="X105" s="11">
        <v>22.07978614</v>
      </c>
      <c r="Y105" s="11">
        <v>17.418370679999999</v>
      </c>
      <c r="Z105"/>
      <c r="AA105"/>
      <c r="AB105"/>
      <c r="AC105"/>
      <c r="AD105"/>
    </row>
    <row r="106" spans="1:30" x14ac:dyDescent="0.25">
      <c r="A106" s="1" t="s">
        <v>253</v>
      </c>
      <c r="B106" s="2">
        <v>275</v>
      </c>
      <c r="C106" s="2">
        <v>100998.95269999999</v>
      </c>
      <c r="D106" s="2">
        <v>116240</v>
      </c>
      <c r="E106" s="2">
        <v>1061700.375</v>
      </c>
      <c r="F106" s="2">
        <v>978647</v>
      </c>
      <c r="G106" s="2">
        <v>354149.11900000001</v>
      </c>
      <c r="H106" s="2">
        <v>32.08573603</v>
      </c>
      <c r="I106" s="2">
        <v>183.91567100066999</v>
      </c>
      <c r="J106" s="2">
        <v>1075.7473070000001</v>
      </c>
      <c r="K106" s="2">
        <v>15.8730127</v>
      </c>
      <c r="L106" s="3">
        <f t="shared" si="2"/>
        <v>538864.58107029996</v>
      </c>
      <c r="M106" s="3">
        <f t="shared" si="3"/>
        <v>414650.12188659998</v>
      </c>
      <c r="N106" s="2">
        <v>5475.4618829999999</v>
      </c>
      <c r="O106" s="2">
        <v>1164.700789</v>
      </c>
      <c r="P106" s="2">
        <v>401.05532319999998</v>
      </c>
      <c r="Q106" s="2">
        <v>272.40698550000002</v>
      </c>
      <c r="R106" s="2">
        <v>49242.818870000003</v>
      </c>
      <c r="S106" s="2">
        <v>19327.66116</v>
      </c>
      <c r="T106" s="2">
        <v>20559.613389999999</v>
      </c>
      <c r="U106" s="2">
        <v>113956.6608</v>
      </c>
      <c r="V106" s="2">
        <v>2.5906010000000001E-3</v>
      </c>
      <c r="W106" s="11">
        <v>44.267864060000001</v>
      </c>
      <c r="X106" s="11">
        <v>84.878239879999995</v>
      </c>
      <c r="Y106" s="11">
        <v>58.322292769999997</v>
      </c>
      <c r="Z106"/>
      <c r="AA106"/>
      <c r="AB106"/>
      <c r="AC106"/>
      <c r="AD106"/>
    </row>
    <row r="107" spans="1:30" x14ac:dyDescent="0.25">
      <c r="A107" s="1" t="s">
        <v>77</v>
      </c>
      <c r="B107" s="2">
        <v>309</v>
      </c>
      <c r="C107" s="2">
        <v>81242.401689999999</v>
      </c>
      <c r="D107" s="2">
        <v>77501</v>
      </c>
      <c r="E107" s="2">
        <v>896085.99369999999</v>
      </c>
      <c r="F107" s="2">
        <v>732881</v>
      </c>
      <c r="G107" s="2">
        <v>327706.07309999998</v>
      </c>
      <c r="H107" s="2">
        <v>29.900149899999999</v>
      </c>
      <c r="I107" s="2">
        <v>135.80019453966599</v>
      </c>
      <c r="J107" s="2">
        <v>4.7673271179999999</v>
      </c>
      <c r="K107" s="2">
        <v>14.72667614</v>
      </c>
      <c r="L107" s="3">
        <f t="shared" si="2"/>
        <v>427985.80973695597</v>
      </c>
      <c r="M107" s="3">
        <f t="shared" si="3"/>
        <v>359123.94067767001</v>
      </c>
      <c r="N107" s="2">
        <v>5454.1187520000003</v>
      </c>
      <c r="O107" s="2">
        <v>685.68778110000005</v>
      </c>
      <c r="P107" s="2">
        <v>265.25958919999999</v>
      </c>
      <c r="Q107" s="2">
        <v>238.3663559</v>
      </c>
      <c r="R107" s="2">
        <v>86754.169139999998</v>
      </c>
      <c r="S107" s="2">
        <v>8335.4898190000004</v>
      </c>
      <c r="T107" s="2">
        <v>0</v>
      </c>
      <c r="U107" s="2">
        <v>102473.74739999999</v>
      </c>
      <c r="V107" s="2">
        <v>1.114788E-3</v>
      </c>
      <c r="W107" s="11">
        <v>25.82113519</v>
      </c>
      <c r="X107" s="11">
        <v>36.216937600000001</v>
      </c>
      <c r="Y107" s="11">
        <v>29.01431346</v>
      </c>
      <c r="Z107"/>
      <c r="AA107"/>
      <c r="AB107"/>
      <c r="AC107"/>
      <c r="AD107"/>
    </row>
    <row r="108" spans="1:30" x14ac:dyDescent="0.25">
      <c r="A108" s="1" t="s">
        <v>169</v>
      </c>
      <c r="B108" s="2">
        <v>150</v>
      </c>
      <c r="C108" s="2">
        <v>242673.53839999999</v>
      </c>
      <c r="D108" s="2">
        <v>190516</v>
      </c>
      <c r="E108" s="2">
        <v>2905223.156</v>
      </c>
      <c r="F108" s="2">
        <v>805864</v>
      </c>
      <c r="G108" s="2">
        <v>327302.62329999998</v>
      </c>
      <c r="H108" s="2">
        <v>34.723891930000001</v>
      </c>
      <c r="I108" s="2">
        <v>385.93176468788101</v>
      </c>
      <c r="J108" s="2">
        <v>4.7705169170000001</v>
      </c>
      <c r="K108" s="2">
        <v>15.579919220000001</v>
      </c>
      <c r="L108" s="3">
        <f t="shared" si="2"/>
        <v>443265.15134860395</v>
      </c>
      <c r="M108" s="3">
        <f t="shared" si="3"/>
        <v>363316.20488748496</v>
      </c>
      <c r="N108" s="2">
        <v>6180.1091779999997</v>
      </c>
      <c r="O108" s="2">
        <v>2796.9064910000002</v>
      </c>
      <c r="P108" s="2">
        <v>262.66387270000001</v>
      </c>
      <c r="Q108" s="2">
        <v>238.52584580000001</v>
      </c>
      <c r="R108" s="2">
        <v>48168.793689999999</v>
      </c>
      <c r="S108" s="2">
        <v>54226.550060000001</v>
      </c>
      <c r="T108" s="2">
        <v>0</v>
      </c>
      <c r="U108" s="2">
        <v>103648.15210000001</v>
      </c>
      <c r="V108" s="2">
        <v>6.4836850000000003E-3</v>
      </c>
      <c r="W108" s="11">
        <v>26.652376719999999</v>
      </c>
      <c r="X108" s="11">
        <v>36.68809847</v>
      </c>
      <c r="Y108" s="11">
        <v>29.761770519999999</v>
      </c>
      <c r="Z108"/>
      <c r="AA108"/>
      <c r="AB108"/>
      <c r="AC108"/>
      <c r="AD108"/>
    </row>
    <row r="109" spans="1:30" x14ac:dyDescent="0.25">
      <c r="A109" s="1" t="s">
        <v>208</v>
      </c>
      <c r="B109" s="2">
        <v>201</v>
      </c>
      <c r="C109" s="2">
        <v>20568.562160000001</v>
      </c>
      <c r="D109" s="2">
        <v>49378</v>
      </c>
      <c r="E109" s="2">
        <v>291607.1102</v>
      </c>
      <c r="F109" s="2">
        <v>152703</v>
      </c>
      <c r="G109" s="2">
        <v>323093.83010000002</v>
      </c>
      <c r="H109" s="2">
        <v>31.790967599999998</v>
      </c>
      <c r="I109" s="2">
        <v>130.490399123141</v>
      </c>
      <c r="J109" s="2">
        <v>4.8922255320000003</v>
      </c>
      <c r="K109" s="2">
        <v>14.50722391</v>
      </c>
      <c r="L109" s="3">
        <f t="shared" si="2"/>
        <v>429369.75436829403</v>
      </c>
      <c r="M109" s="3">
        <f t="shared" si="3"/>
        <v>356151.15930348006</v>
      </c>
      <c r="N109" s="2">
        <v>5740.8888049999996</v>
      </c>
      <c r="O109" s="2">
        <v>526.01466270000003</v>
      </c>
      <c r="P109" s="2">
        <v>274.1976469</v>
      </c>
      <c r="Q109" s="2">
        <v>244.6112766</v>
      </c>
      <c r="R109" s="2">
        <v>93117.747170000002</v>
      </c>
      <c r="S109" s="2">
        <v>5775.6879129999998</v>
      </c>
      <c r="T109" s="2">
        <v>0</v>
      </c>
      <c r="U109" s="2">
        <v>100945.0187</v>
      </c>
      <c r="V109" s="2">
        <v>4.3586100000000001E-4</v>
      </c>
      <c r="W109" s="11">
        <v>47.28611042</v>
      </c>
      <c r="X109" s="11">
        <v>58.412234359999999</v>
      </c>
      <c r="Y109" s="11">
        <v>50.861317270000001</v>
      </c>
      <c r="Z109"/>
      <c r="AA109"/>
      <c r="AB109"/>
      <c r="AC109"/>
      <c r="AD109"/>
    </row>
    <row r="110" spans="1:30" x14ac:dyDescent="0.25">
      <c r="A110" s="1" t="s">
        <v>149</v>
      </c>
      <c r="B110" s="2">
        <v>288</v>
      </c>
      <c r="C110" s="2">
        <v>126615.5543</v>
      </c>
      <c r="D110" s="2">
        <v>165900</v>
      </c>
      <c r="E110" s="2">
        <v>1467189.21</v>
      </c>
      <c r="F110" s="2">
        <v>1094502</v>
      </c>
      <c r="G110" s="2">
        <v>319698.87540000002</v>
      </c>
      <c r="H110" s="2">
        <v>30.426279109999999</v>
      </c>
      <c r="I110" s="2">
        <v>150.798236236896</v>
      </c>
      <c r="J110" s="2">
        <v>4.6998702290000001</v>
      </c>
      <c r="K110" s="2">
        <v>14.342874419999999</v>
      </c>
      <c r="L110" s="3">
        <f t="shared" si="2"/>
        <v>421546.449915868</v>
      </c>
      <c r="M110" s="3">
        <f t="shared" si="3"/>
        <v>351474.19993188506</v>
      </c>
      <c r="N110" s="2">
        <v>4895.9542469999997</v>
      </c>
      <c r="O110" s="2">
        <v>684.5435205</v>
      </c>
      <c r="P110" s="2">
        <v>263.8903972</v>
      </c>
      <c r="Q110" s="2">
        <v>234.99351139999999</v>
      </c>
      <c r="R110" s="2">
        <v>79542.453020000001</v>
      </c>
      <c r="S110" s="2">
        <v>9481.8864580000009</v>
      </c>
      <c r="T110" s="2">
        <v>0</v>
      </c>
      <c r="U110" s="2">
        <v>100002.3242</v>
      </c>
      <c r="V110" s="2">
        <v>6.297553E-3</v>
      </c>
      <c r="W110" s="11">
        <v>15.63952461</v>
      </c>
      <c r="X110" s="11">
        <v>19.698579890000001</v>
      </c>
      <c r="Y110" s="11">
        <v>16.932848100000001</v>
      </c>
      <c r="Z110"/>
      <c r="AA110"/>
      <c r="AB110"/>
      <c r="AC110"/>
      <c r="AD110"/>
    </row>
    <row r="111" spans="1:30" x14ac:dyDescent="0.25">
      <c r="A111" s="1" t="s">
        <v>115</v>
      </c>
      <c r="B111" s="2">
        <v>313</v>
      </c>
      <c r="C111" s="2">
        <v>33037.196620000002</v>
      </c>
      <c r="D111" s="2">
        <v>54623</v>
      </c>
      <c r="E111" s="2">
        <v>280834.02149999997</v>
      </c>
      <c r="F111" s="2">
        <v>366426</v>
      </c>
      <c r="G111" s="2">
        <v>318790.45789999998</v>
      </c>
      <c r="H111" s="2">
        <v>33.504492069999998</v>
      </c>
      <c r="I111" s="2">
        <v>189.31604230024101</v>
      </c>
      <c r="J111" s="2">
        <v>4.7714897389999997</v>
      </c>
      <c r="K111" s="2">
        <v>14.533764550000001</v>
      </c>
      <c r="L111" s="3">
        <f t="shared" si="2"/>
        <v>430548.63774015795</v>
      </c>
      <c r="M111" s="3">
        <f t="shared" si="3"/>
        <v>353394.84984237497</v>
      </c>
      <c r="N111" s="2">
        <v>5786.9018759999999</v>
      </c>
      <c r="O111" s="2">
        <v>1066.805147</v>
      </c>
      <c r="P111" s="2">
        <v>269.06776009999999</v>
      </c>
      <c r="Q111" s="2">
        <v>238.574487</v>
      </c>
      <c r="R111" s="2">
        <v>73930.858179999996</v>
      </c>
      <c r="S111" s="2">
        <v>17117.113410000002</v>
      </c>
      <c r="T111" s="2">
        <v>0</v>
      </c>
      <c r="U111" s="2">
        <v>99935.656749999995</v>
      </c>
      <c r="V111" s="2">
        <v>2.4333800000000001E-4</v>
      </c>
      <c r="W111" s="11">
        <v>29.598780699999999</v>
      </c>
      <c r="X111" s="11">
        <v>47.412385999999998</v>
      </c>
      <c r="Y111" s="11">
        <v>34.947475359999999</v>
      </c>
      <c r="Z111"/>
      <c r="AA111"/>
      <c r="AB111"/>
      <c r="AC111"/>
      <c r="AD111"/>
    </row>
    <row r="112" spans="1:30" x14ac:dyDescent="0.25">
      <c r="A112" s="1" t="s">
        <v>102</v>
      </c>
      <c r="B112" s="2">
        <v>66</v>
      </c>
      <c r="C112" s="2">
        <v>206592.23449999999</v>
      </c>
      <c r="D112" s="2">
        <v>164996</v>
      </c>
      <c r="E112" s="2">
        <v>2048119.541</v>
      </c>
      <c r="F112" s="2">
        <v>567837</v>
      </c>
      <c r="G112" s="2">
        <v>314176.52169999998</v>
      </c>
      <c r="H112" s="2">
        <v>26.99147512</v>
      </c>
      <c r="I112" s="2">
        <v>177.800456308203</v>
      </c>
      <c r="J112" s="2">
        <v>4.5226569220000004</v>
      </c>
      <c r="K112" s="2">
        <v>14.07788888</v>
      </c>
      <c r="L112" s="3">
        <f t="shared" si="2"/>
        <v>404943.38326870394</v>
      </c>
      <c r="M112" s="3">
        <f t="shared" si="3"/>
        <v>342777.12661729002</v>
      </c>
      <c r="N112" s="2">
        <v>3539.5416059999998</v>
      </c>
      <c r="O112" s="2">
        <v>987.23664210000004</v>
      </c>
      <c r="P112" s="2">
        <v>253.37926089999999</v>
      </c>
      <c r="Q112" s="2">
        <v>226.13284609999999</v>
      </c>
      <c r="R112" s="2">
        <v>81923.715379999994</v>
      </c>
      <c r="S112" s="2">
        <v>16547.556270000001</v>
      </c>
      <c r="T112" s="2">
        <v>0</v>
      </c>
      <c r="U112" s="2">
        <v>98471.271649999995</v>
      </c>
      <c r="V112" s="2">
        <v>8.9175209999999994E-3</v>
      </c>
      <c r="W112" s="11">
        <v>26.323013400000001</v>
      </c>
      <c r="X112" s="11">
        <v>33.391892929999997</v>
      </c>
      <c r="Y112" s="11">
        <v>28.568714589999999</v>
      </c>
      <c r="Z112"/>
      <c r="AA112"/>
      <c r="AB112"/>
      <c r="AC112"/>
      <c r="AD112"/>
    </row>
    <row r="113" spans="1:30" x14ac:dyDescent="0.25">
      <c r="A113" s="1" t="s">
        <v>141</v>
      </c>
      <c r="B113" s="2">
        <v>213</v>
      </c>
      <c r="C113" s="2">
        <v>174818.08</v>
      </c>
      <c r="D113" s="2">
        <v>148782</v>
      </c>
      <c r="E113" s="2">
        <v>600712.05339999998</v>
      </c>
      <c r="F113" s="2">
        <v>824227</v>
      </c>
      <c r="G113" s="2">
        <v>303515.71970000002</v>
      </c>
      <c r="H113" s="2">
        <v>34.602183189999998</v>
      </c>
      <c r="I113" s="2">
        <v>231.98728658299501</v>
      </c>
      <c r="J113" s="2">
        <v>3.6070308729999998</v>
      </c>
      <c r="K113" s="2">
        <v>14.40038172</v>
      </c>
      <c r="L113" s="3">
        <f t="shared" si="2"/>
        <v>418664.12244793604</v>
      </c>
      <c r="M113" s="3">
        <f t="shared" si="3"/>
        <v>339039.17409538501</v>
      </c>
      <c r="N113" s="2">
        <v>4436.2350130000004</v>
      </c>
      <c r="O113" s="2">
        <v>2102.8883900000001</v>
      </c>
      <c r="P113" s="2">
        <v>212.63160479999999</v>
      </c>
      <c r="Q113" s="2">
        <v>180.35154360000001</v>
      </c>
      <c r="R113" s="2">
        <v>53045.860869999997</v>
      </c>
      <c r="S113" s="2">
        <v>39590.17512</v>
      </c>
      <c r="T113" s="2">
        <v>0</v>
      </c>
      <c r="U113" s="2">
        <v>95812.800579999996</v>
      </c>
      <c r="V113" s="2">
        <v>2.0670530000000001E-3</v>
      </c>
      <c r="W113" s="11">
        <v>14.41421527</v>
      </c>
      <c r="X113" s="11">
        <v>21.260745920000002</v>
      </c>
      <c r="Y113" s="11">
        <v>16.498552910000001</v>
      </c>
      <c r="Z113"/>
      <c r="AA113"/>
      <c r="AB113"/>
      <c r="AC113"/>
      <c r="AD113"/>
    </row>
    <row r="114" spans="1:30" x14ac:dyDescent="0.25">
      <c r="A114" s="1" t="s">
        <v>239</v>
      </c>
      <c r="B114" s="2">
        <v>182</v>
      </c>
      <c r="C114" s="2">
        <v>22543.64185</v>
      </c>
      <c r="D114" s="2">
        <v>42678</v>
      </c>
      <c r="E114" s="2">
        <v>550392.46909999999</v>
      </c>
      <c r="F114" s="2">
        <v>379246</v>
      </c>
      <c r="G114" s="2">
        <v>301222.30047000002</v>
      </c>
      <c r="H114" s="2">
        <v>29.239225569999999</v>
      </c>
      <c r="I114" s="2">
        <f>4.156489509+94.595116111865</f>
        <v>98.751605620864993</v>
      </c>
      <c r="J114" s="2">
        <v>4.4489318869999996</v>
      </c>
      <c r="K114" s="2">
        <v>13.391148311</v>
      </c>
      <c r="L114" s="3">
        <f t="shared" si="2"/>
        <v>398978.18725174299</v>
      </c>
      <c r="M114" s="3">
        <f t="shared" si="3"/>
        <v>331639.38897685305</v>
      </c>
      <c r="N114" s="2">
        <v>4878.2798638000004</v>
      </c>
      <c r="O114" s="2">
        <v>325.87176259</v>
      </c>
      <c r="P114" s="2">
        <v>249.39882863099999</v>
      </c>
      <c r="Q114" s="2">
        <v>222.446594304</v>
      </c>
      <c r="R114" s="2">
        <v>88498.620469999994</v>
      </c>
      <c r="S114" s="2">
        <v>1551.256173</v>
      </c>
      <c r="T114" s="2">
        <v>0</v>
      </c>
      <c r="U114" s="2">
        <v>94005.594005000006</v>
      </c>
      <c r="V114" s="2">
        <v>1.0239489999999999E-3</v>
      </c>
      <c r="W114" s="11">
        <v>62.03275532</v>
      </c>
      <c r="X114" s="11">
        <v>79.379729940000004</v>
      </c>
      <c r="Y114" s="11">
        <v>67.501561570000007</v>
      </c>
      <c r="Z114"/>
      <c r="AA114"/>
      <c r="AB114"/>
      <c r="AC114"/>
      <c r="AD114"/>
    </row>
    <row r="115" spans="1:30" x14ac:dyDescent="0.25">
      <c r="A115" s="1" t="s">
        <v>137</v>
      </c>
      <c r="B115" s="2">
        <v>161</v>
      </c>
      <c r="C115" s="2">
        <v>221403.0276</v>
      </c>
      <c r="D115" s="2">
        <v>210733</v>
      </c>
      <c r="E115" s="2">
        <v>1159834.534</v>
      </c>
      <c r="F115" s="2">
        <v>653140</v>
      </c>
      <c r="G115" s="2">
        <v>292920.88760000002</v>
      </c>
      <c r="H115" s="2">
        <v>40.601655149999999</v>
      </c>
      <c r="I115" s="2">
        <v>414.21352766467498</v>
      </c>
      <c r="J115" s="2">
        <v>4.2616002919999998</v>
      </c>
      <c r="K115" s="2">
        <v>14.351439409999999</v>
      </c>
      <c r="L115" s="3">
        <f t="shared" si="2"/>
        <v>427300.58529051405</v>
      </c>
      <c r="M115" s="3">
        <f t="shared" si="3"/>
        <v>333845.64618648001</v>
      </c>
      <c r="N115" s="2">
        <v>5209.6119209999997</v>
      </c>
      <c r="O115" s="2">
        <v>3114.6695920000002</v>
      </c>
      <c r="P115" s="2">
        <v>235.73950719999999</v>
      </c>
      <c r="Q115" s="2">
        <v>213.0800146</v>
      </c>
      <c r="R115" s="2">
        <v>27499.769769999999</v>
      </c>
      <c r="S115" s="2">
        <v>61777.465519999998</v>
      </c>
      <c r="T115" s="2">
        <v>0</v>
      </c>
      <c r="U115" s="2">
        <v>93143.108089999994</v>
      </c>
      <c r="V115" s="2">
        <v>9.9554640000000007E-3</v>
      </c>
      <c r="W115" s="11">
        <v>16.484868769999999</v>
      </c>
      <c r="X115" s="11">
        <v>24.94857794</v>
      </c>
      <c r="Y115" s="11">
        <v>19.04673039</v>
      </c>
      <c r="Z115"/>
      <c r="AA115"/>
      <c r="AB115"/>
      <c r="AC115"/>
      <c r="AD115"/>
    </row>
    <row r="116" spans="1:30" x14ac:dyDescent="0.25">
      <c r="A116" s="1" t="s">
        <v>222</v>
      </c>
      <c r="B116" s="2">
        <v>160</v>
      </c>
      <c r="C116" s="2">
        <v>308531.95699999999</v>
      </c>
      <c r="D116" s="2">
        <v>210248</v>
      </c>
      <c r="E116" s="2">
        <v>749113.56819999998</v>
      </c>
      <c r="F116" s="2">
        <v>367174</v>
      </c>
      <c r="G116" s="2">
        <v>283996.31209999998</v>
      </c>
      <c r="H116" s="2">
        <v>26.598304880000001</v>
      </c>
      <c r="I116" s="2">
        <v>402.517537803989</v>
      </c>
      <c r="J116" s="2">
        <v>4.0489646429999997</v>
      </c>
      <c r="K116" s="2">
        <v>13.92472622</v>
      </c>
      <c r="L116" s="3">
        <f t="shared" si="2"/>
        <v>373426.65904787596</v>
      </c>
      <c r="M116" s="3">
        <f t="shared" si="3"/>
        <v>312185.579021635</v>
      </c>
      <c r="N116" s="2">
        <v>5134.1561590000001</v>
      </c>
      <c r="O116" s="2">
        <v>3059.3512959999998</v>
      </c>
      <c r="P116" s="2">
        <v>211.88400540000001</v>
      </c>
      <c r="Q116" s="2">
        <v>202.44823210000001</v>
      </c>
      <c r="R116" s="2">
        <v>25304.2853</v>
      </c>
      <c r="S116" s="2">
        <v>60229.212769999998</v>
      </c>
      <c r="T116" s="2">
        <v>0</v>
      </c>
      <c r="U116" s="2">
        <v>90327.132960000003</v>
      </c>
      <c r="V116" s="2">
        <v>8.5208690000000004E-3</v>
      </c>
      <c r="W116" s="11">
        <v>16.14139651</v>
      </c>
      <c r="X116" s="11">
        <v>20.375271170000001</v>
      </c>
      <c r="Y116" s="11">
        <v>17.511572650000002</v>
      </c>
      <c r="Z116"/>
      <c r="AA116"/>
      <c r="AB116"/>
      <c r="AC116"/>
      <c r="AD116"/>
    </row>
    <row r="117" spans="1:30" x14ac:dyDescent="0.25">
      <c r="A117" s="1" t="s">
        <v>105</v>
      </c>
      <c r="B117" s="2">
        <v>178</v>
      </c>
      <c r="C117" s="2">
        <v>15881.117</v>
      </c>
      <c r="D117" s="2">
        <v>44018</v>
      </c>
      <c r="E117" s="2">
        <v>227909.02220000001</v>
      </c>
      <c r="F117" s="2">
        <v>181855</v>
      </c>
      <c r="G117" s="2">
        <v>259170.7745</v>
      </c>
      <c r="H117" s="2">
        <v>24.514885360000001</v>
      </c>
      <c r="I117" s="2">
        <v>102.758703105309</v>
      </c>
      <c r="J117" s="2">
        <v>3.5885972609999999</v>
      </c>
      <c r="K117" s="2">
        <v>11.503446840000001</v>
      </c>
      <c r="L117" s="3">
        <f t="shared" si="2"/>
        <v>341201.28279155202</v>
      </c>
      <c r="M117" s="3">
        <f t="shared" si="3"/>
        <v>284751.913413845</v>
      </c>
      <c r="N117" s="2">
        <v>4446.2121639999996</v>
      </c>
      <c r="O117" s="2">
        <v>443.37131829999998</v>
      </c>
      <c r="P117" s="2">
        <v>208.39407639999999</v>
      </c>
      <c r="Q117" s="2">
        <v>179.42986310000001</v>
      </c>
      <c r="R117" s="2">
        <v>71299.87487</v>
      </c>
      <c r="S117" s="2">
        <v>4843.0537189999995</v>
      </c>
      <c r="T117" s="2">
        <v>0</v>
      </c>
      <c r="U117" s="2">
        <v>80982.02089</v>
      </c>
      <c r="V117" s="2">
        <v>6.2285800000000001E-4</v>
      </c>
      <c r="W117" s="11">
        <v>37.39648133</v>
      </c>
      <c r="X117" s="11">
        <v>54.777479249999999</v>
      </c>
      <c r="Y117" s="11">
        <v>42.663587219999997</v>
      </c>
      <c r="Z117"/>
      <c r="AA117"/>
      <c r="AB117"/>
      <c r="AC117"/>
      <c r="AD117"/>
    </row>
    <row r="118" spans="1:30" x14ac:dyDescent="0.25">
      <c r="A118" s="1" t="s">
        <v>67</v>
      </c>
      <c r="B118" s="2">
        <v>367</v>
      </c>
      <c r="C118" s="2">
        <v>108284.72840000001</v>
      </c>
      <c r="D118" s="2">
        <v>127961</v>
      </c>
      <c r="E118" s="2">
        <v>553550.29110000003</v>
      </c>
      <c r="F118" s="2">
        <v>739507</v>
      </c>
      <c r="G118" s="2">
        <v>257822.82449999999</v>
      </c>
      <c r="H118" s="2">
        <v>26.14876254</v>
      </c>
      <c r="I118" s="2">
        <v>173.96110180575801</v>
      </c>
      <c r="J118" s="2">
        <v>3.149379369</v>
      </c>
      <c r="K118" s="2">
        <v>11.92741213</v>
      </c>
      <c r="L118" s="3">
        <f t="shared" si="2"/>
        <v>345172.64204813796</v>
      </c>
      <c r="M118" s="3">
        <f t="shared" si="3"/>
        <v>284989.81408496498</v>
      </c>
      <c r="N118" s="2">
        <v>3872.7225469999998</v>
      </c>
      <c r="O118" s="2">
        <v>1192.635536</v>
      </c>
      <c r="P118" s="2">
        <v>181.4982225</v>
      </c>
      <c r="Q118" s="2">
        <v>157.46896839999999</v>
      </c>
      <c r="R118" s="2">
        <v>36660.796139999999</v>
      </c>
      <c r="S118" s="2">
        <v>17564.601750000002</v>
      </c>
      <c r="T118" s="2">
        <v>0</v>
      </c>
      <c r="U118" s="2">
        <v>81024.826860000001</v>
      </c>
      <c r="V118" s="2">
        <v>3.443869E-3</v>
      </c>
      <c r="W118" s="11">
        <v>13.30504279</v>
      </c>
      <c r="X118" s="11">
        <v>18.454520519999999</v>
      </c>
      <c r="Y118" s="11">
        <v>14.8955538</v>
      </c>
      <c r="Z118"/>
      <c r="AA118"/>
      <c r="AB118"/>
      <c r="AC118"/>
      <c r="AD118"/>
    </row>
    <row r="119" spans="1:30" x14ac:dyDescent="0.25">
      <c r="A119" s="1" t="s">
        <v>188</v>
      </c>
      <c r="B119" s="2">
        <v>46</v>
      </c>
      <c r="C119" s="2">
        <v>717350.10849999997</v>
      </c>
      <c r="D119" s="2">
        <v>397866</v>
      </c>
      <c r="E119" s="2">
        <v>485398.77159999998</v>
      </c>
      <c r="F119" s="2">
        <v>153927</v>
      </c>
      <c r="G119" s="2">
        <v>246492.42199999999</v>
      </c>
      <c r="H119" s="2">
        <v>21.146832450000002</v>
      </c>
      <c r="I119" s="2">
        <v>416.799245423017</v>
      </c>
      <c r="J119" s="2">
        <v>3.8540520890000001</v>
      </c>
      <c r="K119" s="2">
        <v>12.33445032</v>
      </c>
      <c r="L119" s="3">
        <f t="shared" si="2"/>
        <v>318004.43373288802</v>
      </c>
      <c r="M119" s="3">
        <f t="shared" si="3"/>
        <v>269296.58870258502</v>
      </c>
      <c r="N119" s="2">
        <v>5164.5751179999997</v>
      </c>
      <c r="O119" s="2">
        <v>3176.8779840000002</v>
      </c>
      <c r="P119" s="2">
        <v>190.9646444</v>
      </c>
      <c r="Q119" s="2">
        <v>192.70260440000001</v>
      </c>
      <c r="R119" s="2">
        <v>13774.241180000001</v>
      </c>
      <c r="S119" s="2">
        <v>63969.378190000003</v>
      </c>
      <c r="T119" s="2">
        <v>0</v>
      </c>
      <c r="U119" s="2">
        <v>78719.575889999993</v>
      </c>
      <c r="V119" s="2">
        <v>3.4537856999999998E-2</v>
      </c>
      <c r="W119" s="11">
        <v>4.4677908530000003</v>
      </c>
      <c r="X119" s="11">
        <v>5.5392333279999999</v>
      </c>
      <c r="Y119" s="11">
        <v>4.8191479770000001</v>
      </c>
      <c r="Z119"/>
      <c r="AA119"/>
      <c r="AB119"/>
      <c r="AC119"/>
      <c r="AD119"/>
    </row>
    <row r="120" spans="1:30" x14ac:dyDescent="0.25">
      <c r="A120" s="1" t="s">
        <v>42</v>
      </c>
      <c r="B120" s="2">
        <v>161</v>
      </c>
      <c r="C120" s="2">
        <v>35869.315880000002</v>
      </c>
      <c r="D120" s="2">
        <v>42173</v>
      </c>
      <c r="E120" s="2">
        <v>341323.88309999998</v>
      </c>
      <c r="F120" s="2">
        <v>230034</v>
      </c>
      <c r="G120" s="2">
        <v>221318.92079999999</v>
      </c>
      <c r="H120" s="2">
        <v>21.019693530000001</v>
      </c>
      <c r="I120" s="2">
        <v>71.551359337275102</v>
      </c>
      <c r="J120" s="2">
        <v>3.2744972529999998</v>
      </c>
      <c r="K120" s="2">
        <v>9.8843956120000005</v>
      </c>
      <c r="L120" s="3">
        <f t="shared" si="2"/>
        <v>291674.29423008393</v>
      </c>
      <c r="M120" s="3">
        <f t="shared" si="3"/>
        <v>243264.05730070098</v>
      </c>
      <c r="N120" s="2">
        <v>3688.201298</v>
      </c>
      <c r="O120" s="2">
        <v>263.40521239999998</v>
      </c>
      <c r="P120" s="2">
        <v>182.64743949999999</v>
      </c>
      <c r="Q120" s="2">
        <v>163.72486259999999</v>
      </c>
      <c r="R120" s="2">
        <v>66165.740170000005</v>
      </c>
      <c r="S120" s="2">
        <v>1669.6244730000001</v>
      </c>
      <c r="T120" s="2">
        <v>0</v>
      </c>
      <c r="U120" s="2">
        <v>69083.28</v>
      </c>
      <c r="V120" s="2">
        <v>1.08681E-4</v>
      </c>
      <c r="W120" s="11">
        <v>181.2719821</v>
      </c>
      <c r="X120" s="11">
        <v>219.05665060000001</v>
      </c>
      <c r="Y120" s="11">
        <v>193.62442250000001</v>
      </c>
      <c r="Z120"/>
      <c r="AA120"/>
      <c r="AB120"/>
      <c r="AC120"/>
      <c r="AD120"/>
    </row>
    <row r="121" spans="1:30" x14ac:dyDescent="0.25">
      <c r="A121" s="1" t="s">
        <v>150</v>
      </c>
      <c r="B121" s="2">
        <v>73</v>
      </c>
      <c r="C121" s="2">
        <v>156273</v>
      </c>
      <c r="D121" s="2">
        <v>201193</v>
      </c>
      <c r="E121" s="2">
        <v>1022557.568</v>
      </c>
      <c r="F121" s="2">
        <v>254470</v>
      </c>
      <c r="G121" s="2">
        <v>215067.13269999999</v>
      </c>
      <c r="H121" s="2">
        <v>25.875418150000002</v>
      </c>
      <c r="I121" s="2">
        <v>383.40741629573802</v>
      </c>
      <c r="J121" s="2">
        <v>3.240201592</v>
      </c>
      <c r="K121" s="2">
        <v>10.80690673</v>
      </c>
      <c r="L121" s="3">
        <f t="shared" si="2"/>
        <v>301224.96133959398</v>
      </c>
      <c r="M121" s="3">
        <f t="shared" si="3"/>
        <v>241656.47228033998</v>
      </c>
      <c r="N121" s="2">
        <v>4318.9669530000001</v>
      </c>
      <c r="O121" s="2">
        <v>2926.6285819999998</v>
      </c>
      <c r="P121" s="2">
        <v>173.21802289999999</v>
      </c>
      <c r="Q121" s="2">
        <v>162.01007960000001</v>
      </c>
      <c r="R121" s="2">
        <v>8110.3299280000001</v>
      </c>
      <c r="S121" s="2">
        <v>58892.296540000003</v>
      </c>
      <c r="T121" s="2">
        <v>0</v>
      </c>
      <c r="U121" s="2">
        <v>68779.182209999999</v>
      </c>
      <c r="V121" s="2">
        <v>6.0296200000000003E-3</v>
      </c>
      <c r="W121" s="11">
        <v>26.747661149999999</v>
      </c>
      <c r="X121" s="11">
        <v>37.464750430000002</v>
      </c>
      <c r="Y121" s="11">
        <v>30.053721159999998</v>
      </c>
      <c r="Z121"/>
      <c r="AA121"/>
      <c r="AB121"/>
      <c r="AC121"/>
      <c r="AD121"/>
    </row>
    <row r="122" spans="1:30" x14ac:dyDescent="0.25">
      <c r="A122" s="1" t="s">
        <v>175</v>
      </c>
      <c r="B122" s="2">
        <v>138</v>
      </c>
      <c r="C122" s="2">
        <v>28960.80515</v>
      </c>
      <c r="D122" s="2">
        <v>35190</v>
      </c>
      <c r="E122" s="2">
        <v>111870.3126</v>
      </c>
      <c r="F122" s="2">
        <v>102436</v>
      </c>
      <c r="G122" s="2">
        <v>211412.9877</v>
      </c>
      <c r="H122" s="2">
        <v>20.938062469999998</v>
      </c>
      <c r="I122" s="2">
        <v>65.933071662424894</v>
      </c>
      <c r="J122" s="2">
        <v>3.381965514</v>
      </c>
      <c r="K122" s="2">
        <v>9.4678307400000001</v>
      </c>
      <c r="L122" s="3">
        <f t="shared" si="2"/>
        <v>281394.492204868</v>
      </c>
      <c r="M122" s="3">
        <f t="shared" si="3"/>
        <v>233163.20662137002</v>
      </c>
      <c r="N122" s="2">
        <v>3761.2983610000001</v>
      </c>
      <c r="O122" s="2">
        <v>174.5568695</v>
      </c>
      <c r="P122" s="2">
        <v>185.01158950000001</v>
      </c>
      <c r="Q122" s="2">
        <v>169.09827569999999</v>
      </c>
      <c r="R122" s="2">
        <v>65345.38465</v>
      </c>
      <c r="S122" s="2">
        <v>108.8659873</v>
      </c>
      <c r="T122" s="2">
        <v>0</v>
      </c>
      <c r="U122" s="2">
        <v>65946.383969999995</v>
      </c>
      <c r="V122" s="2">
        <v>1.4003099999999999E-4</v>
      </c>
      <c r="W122" s="11">
        <v>183.23131190000001</v>
      </c>
      <c r="X122" s="11">
        <v>253.19332510000001</v>
      </c>
      <c r="Y122" s="11">
        <v>204.63972749999999</v>
      </c>
      <c r="Z122"/>
      <c r="AA122"/>
      <c r="AB122"/>
      <c r="AC122"/>
      <c r="AD122"/>
    </row>
    <row r="123" spans="1:30" x14ac:dyDescent="0.25">
      <c r="A123" s="1" t="s">
        <v>92</v>
      </c>
      <c r="B123" s="2">
        <v>144</v>
      </c>
      <c r="C123" s="2">
        <v>628049.59510000004</v>
      </c>
      <c r="D123" s="2">
        <v>353858</v>
      </c>
      <c r="E123" s="2">
        <v>615425.9155</v>
      </c>
      <c r="F123" s="2">
        <v>346427</v>
      </c>
      <c r="G123" s="2">
        <v>210121.4356</v>
      </c>
      <c r="H123" s="2">
        <v>23.394366000000002</v>
      </c>
      <c r="I123" s="2">
        <v>288.90841187626899</v>
      </c>
      <c r="J123" s="2">
        <v>2.874701306</v>
      </c>
      <c r="K123" s="2">
        <v>10.351699249999999</v>
      </c>
      <c r="L123" s="3">
        <f t="shared" si="2"/>
        <v>288182.02637728199</v>
      </c>
      <c r="M123" s="3">
        <f t="shared" si="3"/>
        <v>234333.03890915</v>
      </c>
      <c r="N123" s="2">
        <v>3922.5522599999999</v>
      </c>
      <c r="O123" s="2">
        <v>2318.6698809999998</v>
      </c>
      <c r="P123" s="2">
        <v>156.640298</v>
      </c>
      <c r="Q123" s="2">
        <v>143.7350653</v>
      </c>
      <c r="R123" s="2">
        <v>18243.014500000001</v>
      </c>
      <c r="S123" s="2">
        <v>46019.283739999999</v>
      </c>
      <c r="T123" s="2">
        <v>0</v>
      </c>
      <c r="U123" s="2">
        <v>66864.970549999998</v>
      </c>
      <c r="V123" s="2">
        <v>2.2917768000000002E-2</v>
      </c>
      <c r="W123" s="11">
        <v>4.3335584430000003</v>
      </c>
      <c r="X123" s="11">
        <v>5.9086616479999998</v>
      </c>
      <c r="Y123" s="11">
        <v>4.8243647550000004</v>
      </c>
      <c r="Z123"/>
      <c r="AA123"/>
      <c r="AB123"/>
      <c r="AC123"/>
      <c r="AD123"/>
    </row>
    <row r="124" spans="1:30" x14ac:dyDescent="0.25">
      <c r="A124" s="1" t="s">
        <v>210</v>
      </c>
      <c r="B124" s="2">
        <v>100</v>
      </c>
      <c r="C124" s="2">
        <v>234918.85750000001</v>
      </c>
      <c r="D124" s="2">
        <v>165116</v>
      </c>
      <c r="E124" s="2">
        <v>921508.31319999998</v>
      </c>
      <c r="F124" s="2">
        <v>259938</v>
      </c>
      <c r="G124" s="2">
        <v>208433.84899999999</v>
      </c>
      <c r="H124" s="2">
        <v>21.887701509999999</v>
      </c>
      <c r="I124" s="2">
        <v>159.50634011879299</v>
      </c>
      <c r="J124" s="2">
        <v>2.9522626160000001</v>
      </c>
      <c r="K124" s="2">
        <v>9.5805077260000004</v>
      </c>
      <c r="L124" s="3">
        <f t="shared" si="2"/>
        <v>281455.82347316598</v>
      </c>
      <c r="M124" s="3">
        <f t="shared" si="3"/>
        <v>231061.57822674801</v>
      </c>
      <c r="N124" s="2">
        <v>2776.913</v>
      </c>
      <c r="O124" s="2">
        <v>1034.0997640000001</v>
      </c>
      <c r="P124" s="2">
        <v>165.4991958</v>
      </c>
      <c r="Q124" s="2">
        <v>147.61313079999999</v>
      </c>
      <c r="R124" s="2">
        <v>44683.595200000003</v>
      </c>
      <c r="S124" s="2">
        <v>18780.126759999999</v>
      </c>
      <c r="T124" s="2">
        <v>0</v>
      </c>
      <c r="U124" s="2">
        <v>65555.189830000003</v>
      </c>
      <c r="V124" s="2">
        <v>1.1443933E-2</v>
      </c>
      <c r="W124" s="11">
        <v>9.0232398010000008</v>
      </c>
      <c r="X124" s="11">
        <v>12.02372007</v>
      </c>
      <c r="Y124" s="11">
        <v>9.9579681959999995</v>
      </c>
      <c r="Z124"/>
      <c r="AA124"/>
      <c r="AB124"/>
      <c r="AC124"/>
      <c r="AD124"/>
    </row>
    <row r="125" spans="1:30" x14ac:dyDescent="0.25">
      <c r="A125" s="1" t="s">
        <v>176</v>
      </c>
      <c r="B125" s="2">
        <v>77</v>
      </c>
      <c r="C125" s="2">
        <v>151602.7273</v>
      </c>
      <c r="D125" s="2">
        <v>126133</v>
      </c>
      <c r="E125" s="2">
        <v>276778.21120000002</v>
      </c>
      <c r="F125" s="2">
        <v>137943</v>
      </c>
      <c r="G125" s="2">
        <v>198265.20139999999</v>
      </c>
      <c r="H125" s="2">
        <v>20.629903410000001</v>
      </c>
      <c r="I125" s="2">
        <v>199.647846516241</v>
      </c>
      <c r="J125" s="2">
        <v>2.987393644</v>
      </c>
      <c r="K125" s="2">
        <v>9.4314439790000009</v>
      </c>
      <c r="L125" s="3">
        <f t="shared" si="2"/>
        <v>267221.67196429893</v>
      </c>
      <c r="M125" s="3">
        <f t="shared" si="3"/>
        <v>219717.36961584201</v>
      </c>
      <c r="N125" s="2">
        <v>3539.0398439999999</v>
      </c>
      <c r="O125" s="2">
        <v>1399.1184479999999</v>
      </c>
      <c r="P125" s="2">
        <v>160.5922655</v>
      </c>
      <c r="Q125" s="2">
        <v>149.3696822</v>
      </c>
      <c r="R125" s="2">
        <v>35505.60929</v>
      </c>
      <c r="S125" s="2">
        <v>26785.726070000001</v>
      </c>
      <c r="T125" s="2">
        <v>0</v>
      </c>
      <c r="U125" s="2">
        <v>62605.2212</v>
      </c>
      <c r="V125" s="2">
        <v>2.8474529999999998E-3</v>
      </c>
      <c r="W125" s="11">
        <v>17.161449770000001</v>
      </c>
      <c r="X125" s="11">
        <v>21.381037379999999</v>
      </c>
      <c r="Y125" s="11">
        <v>18.537025459999999</v>
      </c>
      <c r="Z125"/>
      <c r="AA125"/>
      <c r="AB125"/>
      <c r="AC125"/>
      <c r="AD125"/>
    </row>
    <row r="126" spans="1:30" x14ac:dyDescent="0.25">
      <c r="A126" s="1" t="s">
        <v>233</v>
      </c>
      <c r="B126" s="2">
        <v>283</v>
      </c>
      <c r="C126" s="2">
        <v>221394.92259999999</v>
      </c>
      <c r="D126" s="2">
        <v>159554</v>
      </c>
      <c r="E126" s="2">
        <v>570337.3236</v>
      </c>
      <c r="F126" s="2">
        <v>412130</v>
      </c>
      <c r="G126" s="2">
        <v>189979.22210000001</v>
      </c>
      <c r="H126" s="2">
        <v>20.947616320000002</v>
      </c>
      <c r="I126" s="2">
        <v>168.039216829542</v>
      </c>
      <c r="J126" s="2">
        <v>2.1892725770000001</v>
      </c>
      <c r="K126" s="2">
        <v>8.9681372410000009</v>
      </c>
      <c r="L126" s="3">
        <f t="shared" si="2"/>
        <v>259761.013612193</v>
      </c>
      <c r="M126" s="3">
        <f t="shared" si="3"/>
        <v>211559.31350024301</v>
      </c>
      <c r="N126" s="2">
        <v>2837.8395759999999</v>
      </c>
      <c r="O126" s="2">
        <v>1361.6225629999999</v>
      </c>
      <c r="P126" s="2">
        <v>129.34940030000001</v>
      </c>
      <c r="Q126" s="2">
        <v>109.4636288</v>
      </c>
      <c r="R126" s="2">
        <v>27442.134050000001</v>
      </c>
      <c r="S126" s="2">
        <v>24578.63464</v>
      </c>
      <c r="T126" s="2">
        <v>0</v>
      </c>
      <c r="U126" s="2">
        <v>60000.338109999997</v>
      </c>
      <c r="V126" s="2">
        <v>2.2867230000000001E-3</v>
      </c>
      <c r="W126" s="11">
        <v>24.77756222</v>
      </c>
      <c r="X126" s="11">
        <v>35.038524680000002</v>
      </c>
      <c r="Y126" s="11">
        <v>27.921916280000001</v>
      </c>
      <c r="Z126"/>
      <c r="AA126"/>
      <c r="AB126"/>
      <c r="AC126"/>
      <c r="AD126"/>
    </row>
    <row r="127" spans="1:30" x14ac:dyDescent="0.25">
      <c r="A127" s="1" t="s">
        <v>242</v>
      </c>
      <c r="B127" s="2">
        <v>135</v>
      </c>
      <c r="C127" s="2">
        <v>104287.5536</v>
      </c>
      <c r="D127" s="2">
        <v>106837</v>
      </c>
      <c r="E127" s="2">
        <v>499209.82130000001</v>
      </c>
      <c r="F127" s="2">
        <v>491109</v>
      </c>
      <c r="G127" s="2">
        <v>189865.97889999999</v>
      </c>
      <c r="H127" s="2">
        <v>16.95556096</v>
      </c>
      <c r="I127" s="2">
        <v>64.665711794656104</v>
      </c>
      <c r="J127" s="2">
        <v>2.257141356</v>
      </c>
      <c r="K127" s="2">
        <v>8.4459232659999994</v>
      </c>
      <c r="L127" s="3">
        <f t="shared" si="2"/>
        <v>246727.159973506</v>
      </c>
      <c r="M127" s="3">
        <f t="shared" si="3"/>
        <v>207699.29743116797</v>
      </c>
      <c r="N127" s="2">
        <v>2669.0779219999999</v>
      </c>
      <c r="O127" s="2">
        <v>323.03121190000002</v>
      </c>
      <c r="P127" s="2">
        <v>133.78471450000001</v>
      </c>
      <c r="Q127" s="2">
        <v>112.8570678</v>
      </c>
      <c r="R127" s="2">
        <v>54099.43419</v>
      </c>
      <c r="S127" s="2">
        <v>3253.7685929999998</v>
      </c>
      <c r="T127" s="2">
        <v>0</v>
      </c>
      <c r="U127" s="2">
        <v>59322.688849999999</v>
      </c>
      <c r="V127" s="2">
        <v>1.293022E-3</v>
      </c>
      <c r="W127" s="11">
        <v>23.136637749999998</v>
      </c>
      <c r="X127" s="11">
        <v>28.962335150000001</v>
      </c>
      <c r="Y127" s="11">
        <v>24.99565686</v>
      </c>
      <c r="Z127"/>
      <c r="AA127"/>
      <c r="AB127"/>
      <c r="AC127"/>
      <c r="AD127"/>
    </row>
    <row r="128" spans="1:30" x14ac:dyDescent="0.25">
      <c r="A128" s="1" t="s">
        <v>200</v>
      </c>
      <c r="B128" s="2">
        <v>420</v>
      </c>
      <c r="C128" s="2">
        <v>19933.852289999999</v>
      </c>
      <c r="D128" s="2">
        <v>24221</v>
      </c>
      <c r="E128" s="2">
        <v>141410.41560000001</v>
      </c>
      <c r="F128" s="2">
        <v>858099</v>
      </c>
      <c r="G128" s="2">
        <v>178550.15220000001</v>
      </c>
      <c r="H128" s="2">
        <v>17.304132509999999</v>
      </c>
      <c r="I128" s="2">
        <v>78.725495092914898</v>
      </c>
      <c r="J128" s="2">
        <v>2.2276520799999999</v>
      </c>
      <c r="K128" s="2">
        <v>8.0379045569999992</v>
      </c>
      <c r="L128" s="3">
        <f t="shared" si="2"/>
        <v>236406.72159873301</v>
      </c>
      <c r="M128" s="3">
        <f t="shared" si="3"/>
        <v>196574.85831898602</v>
      </c>
      <c r="N128" s="2">
        <v>2734.4009590000001</v>
      </c>
      <c r="O128" s="2">
        <v>434.39491390000001</v>
      </c>
      <c r="P128" s="2">
        <v>131.26787150000001</v>
      </c>
      <c r="Q128" s="2">
        <v>111.382604</v>
      </c>
      <c r="R128" s="2">
        <v>16215.82935</v>
      </c>
      <c r="S128" s="2">
        <v>1812.1584720000001</v>
      </c>
      <c r="T128" s="2">
        <v>0</v>
      </c>
      <c r="U128" s="2">
        <v>55872.730389999997</v>
      </c>
      <c r="V128" s="2">
        <v>5.7510099999999997E-5</v>
      </c>
      <c r="W128" s="11">
        <v>18.960353319999999</v>
      </c>
      <c r="X128" s="11">
        <v>49.303402630000001</v>
      </c>
      <c r="Y128" s="11">
        <v>27.764951799999999</v>
      </c>
      <c r="Z128"/>
      <c r="AA128"/>
      <c r="AB128"/>
      <c r="AC128"/>
      <c r="AD128"/>
    </row>
    <row r="129" spans="1:30" x14ac:dyDescent="0.25">
      <c r="A129" s="1" t="s">
        <v>100</v>
      </c>
      <c r="B129" s="2">
        <v>25</v>
      </c>
      <c r="C129" s="2">
        <v>365727</v>
      </c>
      <c r="D129" s="2">
        <v>264434</v>
      </c>
      <c r="E129" s="2">
        <v>517479.60729999997</v>
      </c>
      <c r="F129" s="2">
        <v>129306</v>
      </c>
      <c r="G129" s="2">
        <v>175511.82070000001</v>
      </c>
      <c r="H129" s="2">
        <v>16.171291329999999</v>
      </c>
      <c r="I129" s="2">
        <v>351.98755747922303</v>
      </c>
      <c r="J129" s="2">
        <v>2.8061868419999998</v>
      </c>
      <c r="K129" s="2">
        <v>8.9610714990000009</v>
      </c>
      <c r="L129" s="3">
        <f t="shared" si="2"/>
        <v>230051.748071835</v>
      </c>
      <c r="M129" s="3">
        <f t="shared" si="3"/>
        <v>192806.536874752</v>
      </c>
      <c r="N129" s="2">
        <v>3528.5070810000002</v>
      </c>
      <c r="O129" s="2">
        <v>2693.6696470000002</v>
      </c>
      <c r="P129" s="2">
        <v>140.08920470000001</v>
      </c>
      <c r="Q129" s="2">
        <v>140.30934210000001</v>
      </c>
      <c r="R129" s="2">
        <v>0</v>
      </c>
      <c r="S129" s="2">
        <v>54445.774790000003</v>
      </c>
      <c r="T129" s="2">
        <v>0</v>
      </c>
      <c r="U129" s="2">
        <v>56317.288139999997</v>
      </c>
      <c r="V129" s="2">
        <v>1.6133867E-2</v>
      </c>
      <c r="W129" s="11">
        <v>7.9270133469999999</v>
      </c>
      <c r="X129" s="11">
        <v>9.9341892099999995</v>
      </c>
      <c r="Y129" s="11">
        <v>8.5802871609999993</v>
      </c>
      <c r="Z129"/>
      <c r="AA129"/>
      <c r="AB129"/>
      <c r="AC129"/>
      <c r="AD129"/>
    </row>
    <row r="130" spans="1:30" x14ac:dyDescent="0.25">
      <c r="A130" s="1" t="s">
        <v>123</v>
      </c>
      <c r="B130" s="2">
        <v>124</v>
      </c>
      <c r="C130" s="2">
        <v>34298.710400000004</v>
      </c>
      <c r="D130" s="2">
        <v>30515</v>
      </c>
      <c r="E130" s="2">
        <v>107354.2098</v>
      </c>
      <c r="F130" s="2">
        <v>104901</v>
      </c>
      <c r="G130" s="2">
        <v>171912.0466</v>
      </c>
      <c r="H130" s="2">
        <v>15.67953752</v>
      </c>
      <c r="I130" s="2">
        <v>52.624998008492398</v>
      </c>
      <c r="J130" s="2">
        <v>2.469592907</v>
      </c>
      <c r="K130" s="2">
        <v>7.6236356450000002</v>
      </c>
      <c r="L130" s="3">
        <f t="shared" si="2"/>
        <v>224467.60805470901</v>
      </c>
      <c r="M130" s="3">
        <f t="shared" si="3"/>
        <v>188357.21361288501</v>
      </c>
      <c r="N130" s="2">
        <v>2734.262835</v>
      </c>
      <c r="O130" s="2">
        <v>172.78270950000001</v>
      </c>
      <c r="P130" s="2">
        <v>139.11886050000001</v>
      </c>
      <c r="Q130" s="2">
        <v>123.4796454</v>
      </c>
      <c r="R130" s="2">
        <v>51985.480170000003</v>
      </c>
      <c r="S130" s="2">
        <v>695.70231209999997</v>
      </c>
      <c r="T130" s="2">
        <v>0</v>
      </c>
      <c r="U130" s="2">
        <v>53645.532809999997</v>
      </c>
      <c r="V130" s="2">
        <v>1.5855599999999999E-4</v>
      </c>
      <c r="W130" s="11">
        <v>21.596251500000001</v>
      </c>
      <c r="X130" s="11">
        <v>27.1433064</v>
      </c>
      <c r="Y130" s="11">
        <v>23.361711549999999</v>
      </c>
      <c r="Z130"/>
      <c r="AA130"/>
      <c r="AB130"/>
      <c r="AC130"/>
      <c r="AD130"/>
    </row>
    <row r="131" spans="1:30" x14ac:dyDescent="0.25">
      <c r="A131" s="1" t="s">
        <v>162</v>
      </c>
      <c r="B131" s="2">
        <v>95</v>
      </c>
      <c r="C131" s="2">
        <v>46656.692020000002</v>
      </c>
      <c r="D131" s="2">
        <v>34652</v>
      </c>
      <c r="E131" s="2">
        <v>181888.0454</v>
      </c>
      <c r="F131" s="2">
        <v>148695</v>
      </c>
      <c r="G131" s="2">
        <v>140169.41122000001</v>
      </c>
      <c r="H131" s="2">
        <v>14.535067689</v>
      </c>
      <c r="I131" s="2">
        <f>118.181667338401+2.40852385116332</f>
        <v>120.59019118956432</v>
      </c>
      <c r="J131" s="2">
        <v>1.5680072380000001</v>
      </c>
      <c r="K131" s="2">
        <v>6.5763044949999996</v>
      </c>
      <c r="L131" s="3">
        <f t="shared" ref="L131:L194" si="4">G131+(H131*3200)+(J131*72)+(K131*289)</f>
        <v>188695.07634499099</v>
      </c>
      <c r="M131" s="3">
        <f t="shared" ref="M131:M194" si="5">G131+(H131*900)+(J131*25)+(K131*298)</f>
        <v>155249.91106056</v>
      </c>
      <c r="N131" s="2">
        <v>2052.1166859999998</v>
      </c>
      <c r="O131" s="2">
        <v>964.20714238000005</v>
      </c>
      <c r="P131" s="2">
        <v>93.784645393000005</v>
      </c>
      <c r="Q131" s="2">
        <v>78.400361863000001</v>
      </c>
      <c r="R131" s="2">
        <v>23924.79969</v>
      </c>
      <c r="S131" s="2">
        <v>18175.789529999998</v>
      </c>
      <c r="T131" s="2">
        <v>0</v>
      </c>
      <c r="U131" s="2">
        <v>44245.541727999997</v>
      </c>
      <c r="V131" s="2">
        <v>6.5200900000000005E-4</v>
      </c>
      <c r="W131" s="11">
        <v>29.299723419999999</v>
      </c>
      <c r="X131" s="11">
        <v>41.975694519999998</v>
      </c>
      <c r="Y131" s="11">
        <v>33.190170690000002</v>
      </c>
      <c r="Z131"/>
      <c r="AA131"/>
      <c r="AB131"/>
      <c r="AC131"/>
      <c r="AD131"/>
    </row>
    <row r="132" spans="1:30" x14ac:dyDescent="0.25">
      <c r="A132" s="1" t="s">
        <v>187</v>
      </c>
      <c r="B132" s="2">
        <v>89</v>
      </c>
      <c r="C132" s="2">
        <v>23337.25376</v>
      </c>
      <c r="D132" s="2">
        <v>54859</v>
      </c>
      <c r="E132" s="2">
        <v>376355.4338</v>
      </c>
      <c r="F132" s="2">
        <v>326536</v>
      </c>
      <c r="G132" s="2">
        <v>138772.7464</v>
      </c>
      <c r="H132" s="2">
        <v>15.098264459999999</v>
      </c>
      <c r="I132" s="2">
        <v>62.686072802953802</v>
      </c>
      <c r="J132" s="2">
        <v>2.1056078399999998</v>
      </c>
      <c r="K132" s="2">
        <v>6.2885197389999998</v>
      </c>
      <c r="L132" s="3">
        <f t="shared" si="4"/>
        <v>189056.17864105102</v>
      </c>
      <c r="M132" s="3">
        <f t="shared" si="5"/>
        <v>154287.80349222201</v>
      </c>
      <c r="N132" s="2">
        <v>2222.306904</v>
      </c>
      <c r="O132" s="2">
        <v>285.10411219999997</v>
      </c>
      <c r="P132" s="2">
        <v>114.695763</v>
      </c>
      <c r="Q132" s="2">
        <v>105.28039200000001</v>
      </c>
      <c r="R132" s="2">
        <v>38486.337359999998</v>
      </c>
      <c r="S132" s="2">
        <v>3495.2616130000001</v>
      </c>
      <c r="T132" s="2">
        <v>0</v>
      </c>
      <c r="U132" s="2">
        <v>43388.751980000001</v>
      </c>
      <c r="V132" s="2">
        <v>7.0847E-4</v>
      </c>
      <c r="W132" s="11">
        <v>74.414490709999995</v>
      </c>
      <c r="X132" s="11">
        <v>99.888750329999993</v>
      </c>
      <c r="Y132" s="11">
        <v>82.302486740000006</v>
      </c>
      <c r="Z132"/>
      <c r="AA132"/>
      <c r="AB132"/>
      <c r="AC132"/>
      <c r="AD132"/>
    </row>
    <row r="133" spans="1:30" x14ac:dyDescent="0.25">
      <c r="A133" s="1" t="s">
        <v>193</v>
      </c>
      <c r="B133" s="2">
        <v>175</v>
      </c>
      <c r="C133" s="2">
        <v>51207.733630000002</v>
      </c>
      <c r="D133" s="2">
        <v>50952</v>
      </c>
      <c r="E133" s="2">
        <v>493164.16450000001</v>
      </c>
      <c r="F133" s="2">
        <v>514447</v>
      </c>
      <c r="G133" s="2">
        <v>135269.22320000001</v>
      </c>
      <c r="H133" s="2">
        <v>17.65105969</v>
      </c>
      <c r="I133" s="2">
        <v>96.717591906787305</v>
      </c>
      <c r="J133" s="2">
        <v>2.1619842990000002</v>
      </c>
      <c r="K133" s="2">
        <v>6.3099007189999998</v>
      </c>
      <c r="L133" s="3">
        <f t="shared" si="4"/>
        <v>193731.83838531902</v>
      </c>
      <c r="M133" s="3">
        <f t="shared" si="5"/>
        <v>153089.57694273701</v>
      </c>
      <c r="N133" s="2">
        <v>2316.8599989999998</v>
      </c>
      <c r="O133" s="2">
        <v>523.13290619999998</v>
      </c>
      <c r="P133" s="2">
        <v>115.8805864</v>
      </c>
      <c r="Q133" s="2">
        <v>108.099215</v>
      </c>
      <c r="R133" s="2">
        <v>19169.66346</v>
      </c>
      <c r="S133" s="2">
        <v>8540.8585390000007</v>
      </c>
      <c r="T133" s="2">
        <v>0</v>
      </c>
      <c r="U133" s="2">
        <v>42447.428099999997</v>
      </c>
      <c r="V133" s="2">
        <v>9.3833199999999995E-4</v>
      </c>
      <c r="W133" s="11">
        <v>29.736385940000002</v>
      </c>
      <c r="X133" s="11">
        <v>41.664079229999999</v>
      </c>
      <c r="Y133" s="11">
        <v>33.386302780000001</v>
      </c>
      <c r="Z133"/>
      <c r="AA133"/>
      <c r="AB133"/>
      <c r="AC133"/>
      <c r="AD133"/>
    </row>
    <row r="134" spans="1:30" x14ac:dyDescent="0.25">
      <c r="A134" s="1" t="s">
        <v>167</v>
      </c>
      <c r="B134" s="2">
        <v>135</v>
      </c>
      <c r="C134" s="2">
        <v>136770.80499999999</v>
      </c>
      <c r="D134" s="2">
        <v>110094</v>
      </c>
      <c r="E134" s="2">
        <v>215941.7248</v>
      </c>
      <c r="F134" s="2">
        <v>274248</v>
      </c>
      <c r="G134" s="2">
        <v>134937.231</v>
      </c>
      <c r="H134" s="2">
        <v>14.688721960000001</v>
      </c>
      <c r="I134" s="2">
        <v>164.086612266261</v>
      </c>
      <c r="J134" s="2">
        <v>1.9880330020000001</v>
      </c>
      <c r="K134" s="2">
        <v>6.4964198790000003</v>
      </c>
      <c r="L134" s="3">
        <f t="shared" si="4"/>
        <v>183961.744993175</v>
      </c>
      <c r="M134" s="3">
        <f t="shared" si="5"/>
        <v>150142.71471299202</v>
      </c>
      <c r="N134" s="2">
        <v>2617.3741770000001</v>
      </c>
      <c r="O134" s="2">
        <v>1203.157639</v>
      </c>
      <c r="P134" s="2">
        <v>108.7274946</v>
      </c>
      <c r="Q134" s="2">
        <v>99.401650079999996</v>
      </c>
      <c r="R134" s="2">
        <v>13987.968339999999</v>
      </c>
      <c r="S134" s="2">
        <v>23297.385180000001</v>
      </c>
      <c r="T134" s="2">
        <v>0</v>
      </c>
      <c r="U134" s="2">
        <v>42762.889510000001</v>
      </c>
      <c r="V134" s="2">
        <v>5.8675330000000003E-3</v>
      </c>
      <c r="W134" s="11">
        <v>6.8160877380000002</v>
      </c>
      <c r="X134" s="11">
        <v>8.7460179339999993</v>
      </c>
      <c r="Y134" s="11">
        <v>7.4351358169999999</v>
      </c>
      <c r="Z134"/>
      <c r="AA134"/>
      <c r="AB134"/>
      <c r="AC134"/>
      <c r="AD134"/>
    </row>
    <row r="135" spans="1:30" x14ac:dyDescent="0.25">
      <c r="A135" s="1" t="s">
        <v>79</v>
      </c>
      <c r="B135" s="2">
        <v>143</v>
      </c>
      <c r="C135" s="2">
        <v>159022</v>
      </c>
      <c r="D135" s="2">
        <f>126785+4020</f>
        <v>130805</v>
      </c>
      <c r="E135" s="2">
        <v>784850.47069999995</v>
      </c>
      <c r="F135" s="2">
        <v>426144</v>
      </c>
      <c r="G135" s="2">
        <v>120833.63268</v>
      </c>
      <c r="H135" s="2">
        <v>12.586794567</v>
      </c>
      <c r="I135" s="2">
        <f>58.6698973000491+9.44132937030764</f>
        <v>68.111226670356743</v>
      </c>
      <c r="J135" s="2">
        <v>1.851270384</v>
      </c>
      <c r="K135" s="2">
        <v>5.5000446790000002</v>
      </c>
      <c r="L135" s="3">
        <f t="shared" si="4"/>
        <v>162834.179674279</v>
      </c>
      <c r="M135" s="3">
        <f t="shared" si="5"/>
        <v>133847.04286424202</v>
      </c>
      <c r="N135" s="2">
        <v>2162.7579148</v>
      </c>
      <c r="O135" s="2">
        <v>363.99825458999999</v>
      </c>
      <c r="P135" s="2">
        <v>101.45900161</v>
      </c>
      <c r="Q135" s="2">
        <v>92.563519209999995</v>
      </c>
      <c r="R135" s="2">
        <v>31672.582704</v>
      </c>
      <c r="S135" s="2">
        <v>5648.0069199999998</v>
      </c>
      <c r="T135" s="2">
        <v>0</v>
      </c>
      <c r="U135" s="2">
        <v>37854.233409</v>
      </c>
      <c r="V135" s="2">
        <v>2.6346573800000001E-3</v>
      </c>
      <c r="W135" s="11">
        <v>17.81099996</v>
      </c>
      <c r="X135" s="11">
        <v>24.306831370000001</v>
      </c>
      <c r="Y135" s="11">
        <v>19.81649101</v>
      </c>
      <c r="Z135"/>
      <c r="AA135"/>
      <c r="AB135"/>
      <c r="AC135"/>
      <c r="AD135"/>
    </row>
    <row r="136" spans="1:30" x14ac:dyDescent="0.25">
      <c r="A136" s="1" t="s">
        <v>166</v>
      </c>
      <c r="B136" s="2">
        <v>98</v>
      </c>
      <c r="C136" s="2">
        <v>8908.8411909999995</v>
      </c>
      <c r="D136" s="2">
        <v>15749</v>
      </c>
      <c r="E136" s="2">
        <v>46735.4</v>
      </c>
      <c r="F136" s="2">
        <v>29442</v>
      </c>
      <c r="G136" s="2">
        <v>119670.56080000001</v>
      </c>
      <c r="H136" s="2">
        <v>12.454535959999999</v>
      </c>
      <c r="I136" s="2">
        <v>50.695747012182402</v>
      </c>
      <c r="J136" s="2">
        <v>1.938985704</v>
      </c>
      <c r="K136" s="2">
        <v>5.42678656</v>
      </c>
      <c r="L136" s="3">
        <f t="shared" si="4"/>
        <v>161233.02415852802</v>
      </c>
      <c r="M136" s="3">
        <f t="shared" si="5"/>
        <v>132545.30020148001</v>
      </c>
      <c r="N136" s="2">
        <v>2197.5785190000001</v>
      </c>
      <c r="O136" s="2">
        <v>205.7201737</v>
      </c>
      <c r="P136" s="2">
        <v>105.3724914</v>
      </c>
      <c r="Q136" s="2">
        <v>96.949285209999999</v>
      </c>
      <c r="R136" s="2">
        <v>34440.424890000002</v>
      </c>
      <c r="S136" s="2">
        <v>2357.5829610000001</v>
      </c>
      <c r="T136" s="2">
        <v>0</v>
      </c>
      <c r="U136" s="2">
        <v>37395.526769999997</v>
      </c>
      <c r="V136" s="2">
        <v>1.0158499999999999E-5</v>
      </c>
      <c r="W136" s="11"/>
      <c r="X136" s="11"/>
      <c r="Y136" s="11"/>
      <c r="Z136"/>
      <c r="AA136"/>
      <c r="AB136"/>
      <c r="AC136"/>
      <c r="AD136"/>
    </row>
    <row r="137" spans="1:30" x14ac:dyDescent="0.25">
      <c r="A137" s="1" t="s">
        <v>259</v>
      </c>
      <c r="B137" s="2">
        <v>444</v>
      </c>
      <c r="C137" s="2">
        <v>4420.7064469999996</v>
      </c>
      <c r="D137" s="2">
        <v>16874</v>
      </c>
      <c r="E137" s="2">
        <v>155476.15090000001</v>
      </c>
      <c r="F137" s="2">
        <v>641963</v>
      </c>
      <c r="G137" s="2">
        <v>113095.079</v>
      </c>
      <c r="H137" s="2">
        <v>11.058634700000001</v>
      </c>
      <c r="I137" s="2">
        <v>36.114550270193298</v>
      </c>
      <c r="J137" s="2">
        <v>1.65250578</v>
      </c>
      <c r="K137" s="2">
        <v>5.0050896890000001</v>
      </c>
      <c r="L137" s="3">
        <f t="shared" si="4"/>
        <v>150048.161376281</v>
      </c>
      <c r="M137" s="3">
        <f t="shared" si="5"/>
        <v>124580.67960182199</v>
      </c>
      <c r="N137" s="2">
        <v>1882.8339989999999</v>
      </c>
      <c r="O137" s="2">
        <v>110.5386857</v>
      </c>
      <c r="P137" s="2">
        <v>94.761113570000006</v>
      </c>
      <c r="Q137" s="2">
        <v>82.625289019999997</v>
      </c>
      <c r="R137" s="2">
        <v>16420.722900000001</v>
      </c>
      <c r="S137" s="2">
        <v>189.8543296</v>
      </c>
      <c r="T137" s="2">
        <v>0</v>
      </c>
      <c r="U137" s="2">
        <v>35288.204769999997</v>
      </c>
      <c r="V137" s="2">
        <v>2.3857199999999999E-5</v>
      </c>
      <c r="W137" s="11"/>
      <c r="X137" s="11"/>
      <c r="Y137" s="11"/>
      <c r="Z137"/>
      <c r="AA137"/>
      <c r="AB137"/>
      <c r="AC137"/>
      <c r="AD137"/>
    </row>
    <row r="138" spans="1:30" x14ac:dyDescent="0.25">
      <c r="A138" s="1" t="s">
        <v>177</v>
      </c>
      <c r="B138" s="2">
        <v>98</v>
      </c>
      <c r="C138" s="2">
        <v>65329.916250000002</v>
      </c>
      <c r="D138" s="2">
        <v>107720</v>
      </c>
      <c r="E138" s="2">
        <v>533456.8835</v>
      </c>
      <c r="F138" s="2">
        <v>298469</v>
      </c>
      <c r="G138" s="2">
        <v>110853.17479999999</v>
      </c>
      <c r="H138" s="2">
        <v>13.96108358</v>
      </c>
      <c r="I138" s="2">
        <v>60.5801112980715</v>
      </c>
      <c r="J138" s="2">
        <v>1.9871984680000001</v>
      </c>
      <c r="K138" s="2">
        <v>5.1782641969999998</v>
      </c>
      <c r="L138" s="3">
        <f t="shared" si="4"/>
        <v>157168.23889862897</v>
      </c>
      <c r="M138" s="3">
        <f t="shared" si="5"/>
        <v>125010.952714406</v>
      </c>
      <c r="N138" s="2">
        <v>2151.263907</v>
      </c>
      <c r="O138" s="2">
        <v>283.13798889999998</v>
      </c>
      <c r="P138" s="2">
        <v>102.5938682</v>
      </c>
      <c r="Q138" s="2">
        <v>99.359923379999998</v>
      </c>
      <c r="R138" s="2">
        <v>29092.273079999999</v>
      </c>
      <c r="S138" s="2">
        <v>4116.4097069999998</v>
      </c>
      <c r="T138" s="2">
        <v>0</v>
      </c>
      <c r="U138" s="2">
        <v>34695.331660000003</v>
      </c>
      <c r="V138" s="2">
        <v>6.3226000000000005E-4</v>
      </c>
      <c r="W138" s="11">
        <v>127.55599909999999</v>
      </c>
      <c r="X138" s="11">
        <v>149.73725339999999</v>
      </c>
      <c r="Y138" s="11">
        <v>134.99663409999999</v>
      </c>
      <c r="Z138"/>
      <c r="AA138"/>
      <c r="AB138"/>
      <c r="AC138"/>
      <c r="AD138"/>
    </row>
    <row r="139" spans="1:30" x14ac:dyDescent="0.25">
      <c r="A139" s="1" t="s">
        <v>71</v>
      </c>
      <c r="B139" s="2">
        <v>124</v>
      </c>
      <c r="C139" s="2">
        <v>361458.64120000001</v>
      </c>
      <c r="D139" s="2">
        <v>184245</v>
      </c>
      <c r="E139" s="2">
        <v>26711.521509999999</v>
      </c>
      <c r="F139" s="2">
        <v>112789</v>
      </c>
      <c r="G139" s="2">
        <v>106561.8771</v>
      </c>
      <c r="H139" s="2">
        <v>11.29225819</v>
      </c>
      <c r="I139" s="2">
        <v>42.031677203793301</v>
      </c>
      <c r="J139" s="2">
        <v>1.7394380920000001</v>
      </c>
      <c r="K139" s="2">
        <v>4.8378258890000003</v>
      </c>
      <c r="L139" s="3">
        <f t="shared" si="4"/>
        <v>144220.47453254499</v>
      </c>
      <c r="M139" s="3">
        <f t="shared" si="5"/>
        <v>118210.06753822199</v>
      </c>
      <c r="N139" s="2">
        <v>1936.8395929999999</v>
      </c>
      <c r="O139" s="2">
        <v>159.3277032</v>
      </c>
      <c r="P139" s="2">
        <v>94.079296679999999</v>
      </c>
      <c r="Q139" s="2">
        <v>86.971904589999994</v>
      </c>
      <c r="R139" s="2">
        <v>28581.777320000001</v>
      </c>
      <c r="S139" s="2">
        <v>1353.592204</v>
      </c>
      <c r="T139" s="2">
        <v>0</v>
      </c>
      <c r="U139" s="2">
        <v>33284.468419999997</v>
      </c>
      <c r="V139" s="2">
        <v>4.2837699999999998E-5</v>
      </c>
      <c r="W139" s="11">
        <v>74.847574030000004</v>
      </c>
      <c r="X139" s="11">
        <v>103.6991171</v>
      </c>
      <c r="Y139" s="11">
        <v>83.672263279999996</v>
      </c>
      <c r="Z139"/>
      <c r="AA139"/>
      <c r="AB139"/>
      <c r="AC139"/>
      <c r="AD139"/>
    </row>
    <row r="140" spans="1:30" x14ac:dyDescent="0.25">
      <c r="A140" s="1" t="s">
        <v>159</v>
      </c>
      <c r="B140" s="2">
        <v>68</v>
      </c>
      <c r="C140" s="2">
        <v>7535.8603629999998</v>
      </c>
      <c r="D140" s="2">
        <v>10348</v>
      </c>
      <c r="E140" s="2">
        <v>13004.994989999999</v>
      </c>
      <c r="F140" s="2">
        <v>30943</v>
      </c>
      <c r="G140" s="2">
        <v>101348.0194</v>
      </c>
      <c r="H140" s="2">
        <v>10.01217196</v>
      </c>
      <c r="I140" s="2">
        <v>43.614302037851601</v>
      </c>
      <c r="J140" s="2">
        <v>1.5389611249999999</v>
      </c>
      <c r="K140" s="2">
        <v>4.5731430069999996</v>
      </c>
      <c r="L140" s="3">
        <f t="shared" si="4"/>
        <v>134819.41320202302</v>
      </c>
      <c r="M140" s="3">
        <f t="shared" si="5"/>
        <v>111760.24480821099</v>
      </c>
      <c r="N140" s="2">
        <v>1739.599841</v>
      </c>
      <c r="O140" s="2">
        <v>191.51115920000001</v>
      </c>
      <c r="P140" s="2">
        <v>84.901266989999996</v>
      </c>
      <c r="Q140" s="2">
        <v>76.948056260000001</v>
      </c>
      <c r="R140" s="2">
        <v>28718.41001</v>
      </c>
      <c r="S140" s="2">
        <v>2421.317818</v>
      </c>
      <c r="T140" s="2">
        <v>0</v>
      </c>
      <c r="U140" s="2">
        <v>31680.599849999999</v>
      </c>
      <c r="V140" s="2">
        <v>4.7960399999999997E-6</v>
      </c>
      <c r="W140" s="11">
        <v>241.44365149999999</v>
      </c>
      <c r="X140" s="11">
        <v>302.61789750000003</v>
      </c>
      <c r="Y140" s="11">
        <v>260.93071809999998</v>
      </c>
      <c r="Z140"/>
      <c r="AA140"/>
      <c r="AB140"/>
      <c r="AC140"/>
      <c r="AD140"/>
    </row>
    <row r="141" spans="1:30" x14ac:dyDescent="0.25">
      <c r="A141" s="1" t="s">
        <v>103</v>
      </c>
      <c r="B141" s="2">
        <v>46</v>
      </c>
      <c r="C141" s="2">
        <v>31563.971249999999</v>
      </c>
      <c r="D141" s="2">
        <v>41232</v>
      </c>
      <c r="E141" s="2">
        <v>882378.80310000002</v>
      </c>
      <c r="F141" s="2">
        <v>168170</v>
      </c>
      <c r="G141" s="2">
        <v>99598.032609999995</v>
      </c>
      <c r="H141" s="2">
        <v>11.589786070000001</v>
      </c>
      <c r="I141" s="2">
        <v>76.637433518384498</v>
      </c>
      <c r="J141" s="2">
        <v>1.8188351760000001</v>
      </c>
      <c r="K141" s="2">
        <v>4.6949660189999998</v>
      </c>
      <c r="L141" s="3">
        <f t="shared" si="4"/>
        <v>138173.149346163</v>
      </c>
      <c r="M141" s="3">
        <f t="shared" si="5"/>
        <v>111473.410826062</v>
      </c>
      <c r="N141" s="2">
        <v>2056.1252519999998</v>
      </c>
      <c r="O141" s="2">
        <v>443.32482950000002</v>
      </c>
      <c r="P141" s="2">
        <v>92.010081130000003</v>
      </c>
      <c r="Q141" s="2">
        <v>90.941758780000001</v>
      </c>
      <c r="R141" s="2">
        <v>23428.608499999998</v>
      </c>
      <c r="S141" s="2">
        <v>7701.7710719999995</v>
      </c>
      <c r="T141" s="2">
        <v>0</v>
      </c>
      <c r="U141" s="2">
        <v>31287.697189999999</v>
      </c>
      <c r="V141" s="2">
        <v>1.4171920000000001E-3</v>
      </c>
      <c r="W141" s="11">
        <v>127.0476491</v>
      </c>
      <c r="X141" s="11">
        <v>151.03062560000001</v>
      </c>
      <c r="Y141" s="11">
        <v>134.99248679999999</v>
      </c>
      <c r="Z141"/>
      <c r="AA141"/>
      <c r="AB141"/>
      <c r="AC141"/>
      <c r="AD141"/>
    </row>
    <row r="142" spans="1:30" x14ac:dyDescent="0.25">
      <c r="A142" s="1" t="s">
        <v>73</v>
      </c>
      <c r="B142" s="2">
        <v>65</v>
      </c>
      <c r="C142" s="2">
        <v>27395.697800000002</v>
      </c>
      <c r="D142" s="2">
        <v>37718</v>
      </c>
      <c r="E142" s="2">
        <v>329030.299</v>
      </c>
      <c r="F142" s="2">
        <v>183233</v>
      </c>
      <c r="G142" s="2">
        <v>87681.180330000003</v>
      </c>
      <c r="H142" s="2">
        <v>8.9760471729999995</v>
      </c>
      <c r="I142" s="2">
        <v>60.662574260367599</v>
      </c>
      <c r="J142" s="2">
        <v>1.1823080909999999</v>
      </c>
      <c r="K142" s="2">
        <v>4.0102629360000002</v>
      </c>
      <c r="L142" s="3">
        <f t="shared" si="4"/>
        <v>117648.623454656</v>
      </c>
      <c r="M142" s="3">
        <f t="shared" si="5"/>
        <v>96984.238842902996</v>
      </c>
      <c r="N142" s="2">
        <v>1456.483146</v>
      </c>
      <c r="O142" s="2">
        <v>393.58053769999998</v>
      </c>
      <c r="P142" s="2">
        <v>67.842730189999997</v>
      </c>
      <c r="Q142" s="2">
        <v>59.11540454</v>
      </c>
      <c r="R142" s="2">
        <v>19608.994210000001</v>
      </c>
      <c r="S142" s="2">
        <v>6757.9256340000002</v>
      </c>
      <c r="T142" s="2">
        <v>0</v>
      </c>
      <c r="U142" s="2">
        <v>27547.067129999999</v>
      </c>
      <c r="V142" s="2">
        <v>5.4024800000000001E-4</v>
      </c>
      <c r="W142" s="11">
        <v>41.531778459999998</v>
      </c>
      <c r="X142" s="11">
        <v>57.545664029999998</v>
      </c>
      <c r="Y142" s="11">
        <v>46.44536239</v>
      </c>
      <c r="Z142"/>
      <c r="AA142"/>
      <c r="AB142"/>
      <c r="AC142"/>
      <c r="AD142"/>
    </row>
    <row r="143" spans="1:30" x14ac:dyDescent="0.25">
      <c r="A143" s="1" t="s">
        <v>39</v>
      </c>
      <c r="B143" s="2">
        <v>270</v>
      </c>
      <c r="C143" s="2">
        <v>39373.2143</v>
      </c>
      <c r="D143" s="2">
        <v>29974</v>
      </c>
      <c r="E143" s="2">
        <v>321984.63919999998</v>
      </c>
      <c r="F143" s="2">
        <v>211359</v>
      </c>
      <c r="G143" s="2">
        <v>84998.814910000001</v>
      </c>
      <c r="H143" s="2">
        <v>9.1689886749999996</v>
      </c>
      <c r="I143" s="2">
        <v>73.384183930960901</v>
      </c>
      <c r="J143" s="2">
        <v>1.2756312139999999</v>
      </c>
      <c r="K143" s="2">
        <v>3.9400380720000001</v>
      </c>
      <c r="L143" s="3">
        <f t="shared" si="4"/>
        <v>115570.09512021601</v>
      </c>
      <c r="M143" s="3">
        <f t="shared" si="5"/>
        <v>94456.926843306006</v>
      </c>
      <c r="N143" s="2">
        <v>1510.9250079999999</v>
      </c>
      <c r="O143" s="2">
        <v>471.8366059</v>
      </c>
      <c r="P143" s="2">
        <v>70.780570080000004</v>
      </c>
      <c r="Q143" s="2">
        <v>63.781560710000001</v>
      </c>
      <c r="R143" s="2">
        <v>14627.426380000001</v>
      </c>
      <c r="S143" s="2">
        <v>8817.5289780000003</v>
      </c>
      <c r="T143" s="2">
        <v>0</v>
      </c>
      <c r="U143" s="2">
        <v>26761.152150000002</v>
      </c>
      <c r="V143" s="2">
        <v>5.62833E-4</v>
      </c>
      <c r="W143" s="11">
        <v>20.264820579999999</v>
      </c>
      <c r="X143" s="11">
        <v>26.86482445</v>
      </c>
      <c r="Y143" s="11">
        <v>22.318157599999999</v>
      </c>
      <c r="Z143"/>
      <c r="AA143"/>
      <c r="AB143"/>
      <c r="AC143"/>
      <c r="AD143"/>
    </row>
    <row r="144" spans="1:30" x14ac:dyDescent="0.25">
      <c r="A144" s="1" t="s">
        <v>140</v>
      </c>
      <c r="B144" s="2">
        <v>60</v>
      </c>
      <c r="C144" s="2">
        <v>98737.405220000001</v>
      </c>
      <c r="D144" s="2">
        <v>99918</v>
      </c>
      <c r="E144" s="2">
        <v>394323.96639999998</v>
      </c>
      <c r="F144" s="2">
        <v>219179</v>
      </c>
      <c r="G144" s="2">
        <v>84378.034790000005</v>
      </c>
      <c r="H144" s="2">
        <v>11.741706450000001</v>
      </c>
      <c r="I144" s="2">
        <v>91.945340362628201</v>
      </c>
      <c r="J144" s="2">
        <v>1.23056707</v>
      </c>
      <c r="K144" s="2">
        <v>4.0507557270000003</v>
      </c>
      <c r="L144" s="3">
        <f t="shared" si="4"/>
        <v>123210.76466414302</v>
      </c>
      <c r="M144" s="3">
        <f t="shared" si="5"/>
        <v>96183.459978396015</v>
      </c>
      <c r="N144" s="2">
        <v>1518.4635720000001</v>
      </c>
      <c r="O144" s="2">
        <v>674.86871470000006</v>
      </c>
      <c r="P144" s="2">
        <v>69.178482669999994</v>
      </c>
      <c r="Q144" s="2">
        <v>61.52835348</v>
      </c>
      <c r="R144" s="2">
        <v>12533.073119999999</v>
      </c>
      <c r="S144" s="2">
        <v>12945.56294</v>
      </c>
      <c r="T144" s="2">
        <v>0</v>
      </c>
      <c r="U144" s="2">
        <v>26691.464240000001</v>
      </c>
      <c r="V144" s="2">
        <v>1.587291E-3</v>
      </c>
      <c r="W144" s="11">
        <v>22.186578480000001</v>
      </c>
      <c r="X144" s="11">
        <v>33.44060022</v>
      </c>
      <c r="Y144" s="11">
        <v>25.585245159999999</v>
      </c>
      <c r="Z144"/>
      <c r="AA144"/>
      <c r="AB144"/>
      <c r="AC144"/>
      <c r="AD144"/>
    </row>
    <row r="145" spans="1:30" x14ac:dyDescent="0.25">
      <c r="A145" s="1" t="s">
        <v>111</v>
      </c>
      <c r="B145" s="2">
        <v>50</v>
      </c>
      <c r="C145" s="2">
        <v>69284.278309999994</v>
      </c>
      <c r="D145" s="2">
        <v>47768</v>
      </c>
      <c r="E145" s="2">
        <v>133545.79939999999</v>
      </c>
      <c r="F145" s="2">
        <v>79854</v>
      </c>
      <c r="G145" s="2">
        <v>77295.027239999996</v>
      </c>
      <c r="H145" s="2">
        <v>7.2601835250000004</v>
      </c>
      <c r="I145" s="2">
        <v>28.522500756502598</v>
      </c>
      <c r="J145" s="2">
        <v>1.0862531520000001</v>
      </c>
      <c r="K145" s="2">
        <v>3.435647549</v>
      </c>
      <c r="L145" s="3">
        <f t="shared" si="4"/>
        <v>101598.726888605</v>
      </c>
      <c r="M145" s="3">
        <f t="shared" si="5"/>
        <v>84880.171710901996</v>
      </c>
      <c r="N145" s="2">
        <v>1250.0479290000001</v>
      </c>
      <c r="O145" s="2">
        <v>114.8775098</v>
      </c>
      <c r="P145" s="2">
        <v>62.178171849999998</v>
      </c>
      <c r="Q145" s="2">
        <v>54.312657590000001</v>
      </c>
      <c r="R145" s="2">
        <v>22873.64431</v>
      </c>
      <c r="S145" s="2">
        <v>1116.1004869999999</v>
      </c>
      <c r="T145" s="2">
        <v>0</v>
      </c>
      <c r="U145" s="2">
        <v>24142.230589999999</v>
      </c>
      <c r="V145" s="2">
        <v>8.6409799999999994E-5</v>
      </c>
      <c r="W145" s="11">
        <v>115.77442120000001</v>
      </c>
      <c r="X145" s="11">
        <v>155.54845539999999</v>
      </c>
      <c r="Y145" s="11">
        <v>128.0601528</v>
      </c>
      <c r="Z145"/>
      <c r="AA145"/>
      <c r="AB145"/>
      <c r="AC145"/>
      <c r="AD145"/>
    </row>
    <row r="146" spans="1:30" x14ac:dyDescent="0.25">
      <c r="A146" s="1" t="s">
        <v>214</v>
      </c>
      <c r="B146" s="2">
        <v>119</v>
      </c>
      <c r="C146" s="2"/>
      <c r="D146" s="2"/>
      <c r="E146" s="2"/>
      <c r="F146" s="2">
        <v>263443</v>
      </c>
      <c r="G146" s="2">
        <v>71889.821620000002</v>
      </c>
      <c r="H146" s="2">
        <v>6.0976976809999996</v>
      </c>
      <c r="I146" s="2">
        <v>33.563366898906601</v>
      </c>
      <c r="J146" s="2">
        <v>0.66405310200000001</v>
      </c>
      <c r="K146" s="2">
        <v>3.2270557960000001</v>
      </c>
      <c r="L146" s="3">
        <f t="shared" si="4"/>
        <v>92382.885147588007</v>
      </c>
      <c r="M146" s="3">
        <f t="shared" si="5"/>
        <v>78356.013487658012</v>
      </c>
      <c r="N146" s="2">
        <v>916.90633190000005</v>
      </c>
      <c r="O146" s="2">
        <v>224.11314340000001</v>
      </c>
      <c r="P146" s="2">
        <v>42.914687270000002</v>
      </c>
      <c r="Q146" s="2">
        <v>33.20265508</v>
      </c>
      <c r="R146" s="2"/>
      <c r="S146" s="2"/>
      <c r="T146" s="2"/>
      <c r="U146" s="2">
        <v>22526.763640000001</v>
      </c>
      <c r="V146" s="2"/>
      <c r="W146" s="11"/>
      <c r="X146" s="11"/>
      <c r="Y146" s="11"/>
      <c r="Z146"/>
      <c r="AA146"/>
      <c r="AB146"/>
      <c r="AC146"/>
      <c r="AD146"/>
    </row>
    <row r="147" spans="1:30" x14ac:dyDescent="0.25">
      <c r="A147" s="1" t="s">
        <v>85</v>
      </c>
      <c r="B147" s="2">
        <v>126</v>
      </c>
      <c r="C147" s="2">
        <v>7440.766337</v>
      </c>
      <c r="D147" s="2">
        <v>8416</v>
      </c>
      <c r="E147" s="2">
        <v>281197.65000000002</v>
      </c>
      <c r="F147" s="2">
        <v>63500</v>
      </c>
      <c r="G147" s="2">
        <v>67397.473629999993</v>
      </c>
      <c r="H147" s="2">
        <v>7.0134718319999996</v>
      </c>
      <c r="I147" s="2">
        <v>25.454728770479701</v>
      </c>
      <c r="J147" s="2">
        <v>1.079111401</v>
      </c>
      <c r="K147" s="2">
        <v>3.0450517110000002</v>
      </c>
      <c r="L147" s="3">
        <f t="shared" si="4"/>
        <v>90798.299457750996</v>
      </c>
      <c r="M147" s="3">
        <f t="shared" si="5"/>
        <v>74644.001473702985</v>
      </c>
      <c r="N147" s="2">
        <v>1138.34635</v>
      </c>
      <c r="O147" s="2">
        <v>91.745356749999999</v>
      </c>
      <c r="P147" s="2">
        <v>58.162835049999998</v>
      </c>
      <c r="Q147" s="2">
        <v>53.955570059999999</v>
      </c>
      <c r="R147" s="2">
        <v>19690.12328</v>
      </c>
      <c r="S147" s="2">
        <v>717.67678009999997</v>
      </c>
      <c r="T147" s="2">
        <v>0</v>
      </c>
      <c r="U147" s="2">
        <v>21045.501540000001</v>
      </c>
      <c r="V147" s="2">
        <v>7.7095500000000001E-5</v>
      </c>
      <c r="W147" s="11">
        <v>144.89166080000001</v>
      </c>
      <c r="X147" s="11">
        <v>181.30763049999999</v>
      </c>
      <c r="Y147" s="11">
        <v>156.50600009999999</v>
      </c>
      <c r="Z147"/>
      <c r="AA147"/>
      <c r="AB147"/>
      <c r="AC147"/>
      <c r="AD147"/>
    </row>
    <row r="148" spans="1:30" x14ac:dyDescent="0.25">
      <c r="A148" s="1" t="s">
        <v>173</v>
      </c>
      <c r="B148" s="2">
        <v>41</v>
      </c>
      <c r="C148" s="2">
        <v>140736.50049999999</v>
      </c>
      <c r="D148" s="2">
        <v>95090</v>
      </c>
      <c r="E148" s="2">
        <v>187972.63829999999</v>
      </c>
      <c r="F148" s="2">
        <v>44053</v>
      </c>
      <c r="G148" s="2">
        <v>63802.479890000002</v>
      </c>
      <c r="H148" s="2">
        <v>4.6144097349999997</v>
      </c>
      <c r="I148" s="2">
        <v>102.16934910312099</v>
      </c>
      <c r="J148" s="2">
        <v>1.1341089040000001</v>
      </c>
      <c r="K148" s="2">
        <v>3.13357229</v>
      </c>
      <c r="L148" s="3">
        <f t="shared" si="4"/>
        <v>79555.849274897992</v>
      </c>
      <c r="M148" s="3">
        <f t="shared" si="5"/>
        <v>68917.605916519999</v>
      </c>
      <c r="N148" s="2">
        <v>1229.084818</v>
      </c>
      <c r="O148" s="2">
        <v>716.11827459999995</v>
      </c>
      <c r="P148" s="2">
        <v>54.640928250000002</v>
      </c>
      <c r="Q148" s="2">
        <v>56.7054452</v>
      </c>
      <c r="R148" s="2">
        <v>5920.7189959999996</v>
      </c>
      <c r="S148" s="2">
        <v>14284.843279999999</v>
      </c>
      <c r="T148" s="2">
        <v>0</v>
      </c>
      <c r="U148" s="2">
        <v>20310.983319999999</v>
      </c>
      <c r="V148" s="2">
        <v>6.384776E-3</v>
      </c>
      <c r="W148" s="11">
        <v>6.8968918190000004</v>
      </c>
      <c r="X148" s="11">
        <v>8.2606474250000002</v>
      </c>
      <c r="Y148" s="11">
        <v>7.3565755800000003</v>
      </c>
      <c r="Z148"/>
      <c r="AA148"/>
      <c r="AB148"/>
      <c r="AC148"/>
      <c r="AD148"/>
    </row>
    <row r="149" spans="1:30" x14ac:dyDescent="0.25">
      <c r="A149" s="1" t="s">
        <v>184</v>
      </c>
      <c r="B149" s="2">
        <v>71</v>
      </c>
      <c r="C149" s="2">
        <v>85824.112649999995</v>
      </c>
      <c r="D149" s="2">
        <v>56020</v>
      </c>
      <c r="E149" s="2">
        <v>414184.56400000001</v>
      </c>
      <c r="F149" s="2">
        <v>160715</v>
      </c>
      <c r="G149" s="2">
        <v>63397.038650000002</v>
      </c>
      <c r="H149" s="2">
        <v>6.7637758410000002</v>
      </c>
      <c r="I149" s="2">
        <v>59.395898132783202</v>
      </c>
      <c r="J149" s="2">
        <v>0.88254265700000001</v>
      </c>
      <c r="K149" s="2">
        <v>2.9793680560000002</v>
      </c>
      <c r="L149" s="3">
        <f t="shared" si="4"/>
        <v>85965.701780688003</v>
      </c>
      <c r="M149" s="3">
        <f t="shared" si="5"/>
        <v>70394.352154013002</v>
      </c>
      <c r="N149" s="2">
        <v>1082.7338930000001</v>
      </c>
      <c r="O149" s="2">
        <v>419.27774199999999</v>
      </c>
      <c r="P149" s="2">
        <v>48.967528280000003</v>
      </c>
      <c r="Q149" s="2">
        <v>44.127132840000002</v>
      </c>
      <c r="R149" s="2">
        <v>11699.087289999999</v>
      </c>
      <c r="S149" s="2">
        <v>7840.4222799999998</v>
      </c>
      <c r="T149" s="2">
        <v>0</v>
      </c>
      <c r="U149" s="2">
        <v>20000.608970000001</v>
      </c>
      <c r="V149" s="2">
        <v>2.1573930000000001E-3</v>
      </c>
      <c r="W149" s="11">
        <v>14.44919269</v>
      </c>
      <c r="X149" s="11">
        <v>19.541402659999999</v>
      </c>
      <c r="Y149" s="11">
        <v>16.03272235</v>
      </c>
      <c r="Z149"/>
      <c r="AA149"/>
      <c r="AB149"/>
      <c r="AC149"/>
      <c r="AD149"/>
    </row>
    <row r="150" spans="1:30" x14ac:dyDescent="0.25">
      <c r="A150" s="1" t="s">
        <v>131</v>
      </c>
      <c r="B150" s="2">
        <v>62</v>
      </c>
      <c r="C150" s="2">
        <v>69843</v>
      </c>
      <c r="D150" s="2">
        <v>56436</v>
      </c>
      <c r="E150" s="2">
        <v>161978.28140000001</v>
      </c>
      <c r="F150" s="2">
        <v>185749</v>
      </c>
      <c r="G150" s="2">
        <v>63013.556770000003</v>
      </c>
      <c r="H150" s="2">
        <v>7.2662675129999998</v>
      </c>
      <c r="I150" s="2">
        <v>61.325627277526102</v>
      </c>
      <c r="J150" s="2">
        <v>0.82088916199999995</v>
      </c>
      <c r="K150" s="2">
        <v>2.9965349479999999</v>
      </c>
      <c r="L150" s="3">
        <f t="shared" si="4"/>
        <v>87190.715431235993</v>
      </c>
      <c r="M150" s="3">
        <f t="shared" si="5"/>
        <v>70466.687175254003</v>
      </c>
      <c r="N150" s="2">
        <v>988.18616429999997</v>
      </c>
      <c r="O150" s="2">
        <v>495.80036960000001</v>
      </c>
      <c r="P150" s="2">
        <v>47.099002429999999</v>
      </c>
      <c r="Q150" s="2">
        <v>41.044458079999998</v>
      </c>
      <c r="R150" s="2">
        <v>9700.8888210000005</v>
      </c>
      <c r="S150" s="2">
        <v>9434.8332719999999</v>
      </c>
      <c r="T150" s="2">
        <v>0</v>
      </c>
      <c r="U150" s="2">
        <v>19928.182529999998</v>
      </c>
      <c r="V150" s="2">
        <v>1.1828209999999999E-3</v>
      </c>
      <c r="W150" s="11">
        <v>11.82425731</v>
      </c>
      <c r="X150" s="11">
        <v>17.61656558</v>
      </c>
      <c r="Y150" s="11">
        <v>13.585788109999999</v>
      </c>
      <c r="Z150"/>
      <c r="AA150"/>
      <c r="AB150"/>
      <c r="AC150"/>
      <c r="AD150"/>
    </row>
    <row r="151" spans="1:30" x14ac:dyDescent="0.25">
      <c r="A151" s="1" t="s">
        <v>216</v>
      </c>
      <c r="B151" s="2">
        <v>48</v>
      </c>
      <c r="C151" s="2">
        <v>6827.9279770000003</v>
      </c>
      <c r="D151" s="2">
        <v>7197</v>
      </c>
      <c r="E151" s="2">
        <v>18594.48</v>
      </c>
      <c r="F151" s="2">
        <v>15631</v>
      </c>
      <c r="G151" s="2">
        <v>58547.861369999999</v>
      </c>
      <c r="H151" s="2">
        <v>5.2773362539999997</v>
      </c>
      <c r="I151" s="2">
        <v>31.724367005212201</v>
      </c>
      <c r="J151" s="2">
        <v>0.82932042500000003</v>
      </c>
      <c r="K151" s="2">
        <v>2.6358780070000001</v>
      </c>
      <c r="L151" s="3">
        <f t="shared" si="4"/>
        <v>76256.817197422992</v>
      </c>
      <c r="M151" s="3">
        <f t="shared" si="5"/>
        <v>64103.688655310994</v>
      </c>
      <c r="N151" s="2">
        <v>936.72228040000005</v>
      </c>
      <c r="O151" s="2">
        <v>171.39404569999999</v>
      </c>
      <c r="P151" s="2">
        <v>46.369891359999997</v>
      </c>
      <c r="Q151" s="2">
        <v>41.466021230000003</v>
      </c>
      <c r="R151" s="2">
        <v>15221.745129999999</v>
      </c>
      <c r="S151" s="2">
        <v>2634.5861719999998</v>
      </c>
      <c r="T151" s="2">
        <v>0</v>
      </c>
      <c r="U151" s="2">
        <v>18338.137460000002</v>
      </c>
      <c r="V151" s="2">
        <v>2.7667299999999999E-5</v>
      </c>
      <c r="W151" s="11"/>
      <c r="X151" s="11"/>
      <c r="Y151" s="11"/>
      <c r="Z151"/>
      <c r="AA151"/>
      <c r="AB151"/>
      <c r="AC151"/>
      <c r="AD151"/>
    </row>
    <row r="152" spans="1:30" x14ac:dyDescent="0.25">
      <c r="A152" s="1" t="s">
        <v>88</v>
      </c>
      <c r="B152" s="2">
        <v>110</v>
      </c>
      <c r="C152" s="2"/>
      <c r="D152" s="2"/>
      <c r="E152" s="2"/>
      <c r="F152" s="2">
        <v>169301</v>
      </c>
      <c r="G152" s="2">
        <v>54750.592810000002</v>
      </c>
      <c r="H152" s="2">
        <v>4.5258009100000001</v>
      </c>
      <c r="I152" s="2">
        <v>26.759869178276201</v>
      </c>
      <c r="J152" s="2">
        <v>0.46162808700000002</v>
      </c>
      <c r="K152" s="2">
        <v>2.461977289</v>
      </c>
      <c r="L152" s="3">
        <f t="shared" si="4"/>
        <v>69977.904380784996</v>
      </c>
      <c r="M152" s="3">
        <f t="shared" si="5"/>
        <v>59569.023563297007</v>
      </c>
      <c r="N152" s="2">
        <v>662.02956640000002</v>
      </c>
      <c r="O152" s="2">
        <v>188.41658849999999</v>
      </c>
      <c r="P152" s="2">
        <v>30.64141974</v>
      </c>
      <c r="Q152" s="2">
        <v>23.081404360000001</v>
      </c>
      <c r="R152" s="2"/>
      <c r="S152" s="2"/>
      <c r="T152" s="2"/>
      <c r="U152" s="2">
        <v>17167.020980000001</v>
      </c>
      <c r="V152" s="2"/>
      <c r="W152" s="11"/>
      <c r="X152" s="11"/>
      <c r="Y152" s="11"/>
      <c r="Z152"/>
      <c r="AA152"/>
      <c r="AB152"/>
      <c r="AC152"/>
      <c r="AD152"/>
    </row>
    <row r="153" spans="1:30" x14ac:dyDescent="0.25">
      <c r="A153" s="1" t="s">
        <v>97</v>
      </c>
      <c r="B153" s="2">
        <v>70</v>
      </c>
      <c r="C153" s="2">
        <v>28550.126390000001</v>
      </c>
      <c r="D153" s="2">
        <v>26977</v>
      </c>
      <c r="E153" s="2">
        <v>120059.32610000001</v>
      </c>
      <c r="F153" s="2">
        <v>127824</v>
      </c>
      <c r="G153" s="2">
        <v>54342.008159999998</v>
      </c>
      <c r="H153" s="2">
        <v>5.9212543850000001</v>
      </c>
      <c r="I153" s="2">
        <v>33.535467060821098</v>
      </c>
      <c r="J153" s="2">
        <v>0.63421042299999997</v>
      </c>
      <c r="K153" s="2">
        <v>2.5183508059999999</v>
      </c>
      <c r="L153" s="3">
        <f t="shared" si="4"/>
        <v>74063.488725390009</v>
      </c>
      <c r="M153" s="3">
        <f t="shared" si="5"/>
        <v>60437.460907262997</v>
      </c>
      <c r="N153" s="2">
        <v>771.23165649999999</v>
      </c>
      <c r="O153" s="2">
        <v>277.84726810000001</v>
      </c>
      <c r="P153" s="2">
        <v>37.62217751</v>
      </c>
      <c r="Q153" s="2">
        <v>31.710521140000001</v>
      </c>
      <c r="R153" s="2">
        <v>11325.0597</v>
      </c>
      <c r="S153" s="2">
        <v>4978.6779619999998</v>
      </c>
      <c r="T153" s="2">
        <v>0</v>
      </c>
      <c r="U153" s="2">
        <v>17093.707320000001</v>
      </c>
      <c r="V153" s="2">
        <v>1.4658E-4</v>
      </c>
      <c r="W153" s="11">
        <v>56.326735130000003</v>
      </c>
      <c r="X153" s="11">
        <v>78.241924260000005</v>
      </c>
      <c r="Y153" s="11">
        <v>63.044560830000002</v>
      </c>
      <c r="Z153"/>
      <c r="AA153"/>
      <c r="AB153"/>
      <c r="AC153"/>
      <c r="AD153"/>
    </row>
    <row r="154" spans="1:30" x14ac:dyDescent="0.25">
      <c r="A154" s="1" t="s">
        <v>238</v>
      </c>
      <c r="B154" s="2">
        <v>38</v>
      </c>
      <c r="C154" s="2">
        <v>7036</v>
      </c>
      <c r="D154" s="2">
        <v>7200</v>
      </c>
      <c r="E154" s="2">
        <v>67840.983529999998</v>
      </c>
      <c r="F154" s="2">
        <v>33775</v>
      </c>
      <c r="G154" s="2">
        <v>54184.077129999998</v>
      </c>
      <c r="H154" s="2">
        <v>5.3308805919999998</v>
      </c>
      <c r="I154" s="2">
        <v>37.038488842768103</v>
      </c>
      <c r="J154" s="2">
        <v>0.63601605000000005</v>
      </c>
      <c r="K154" s="2">
        <v>2.4847435419999999</v>
      </c>
      <c r="L154" s="3">
        <f t="shared" si="4"/>
        <v>72006.779063637994</v>
      </c>
      <c r="M154" s="3">
        <f t="shared" si="5"/>
        <v>59738.223639566</v>
      </c>
      <c r="N154" s="2">
        <v>793.77722749999998</v>
      </c>
      <c r="O154" s="2">
        <v>267.73938149999998</v>
      </c>
      <c r="P154" s="2">
        <v>38.002223020000002</v>
      </c>
      <c r="Q154" s="2">
        <v>31.800802480000002</v>
      </c>
      <c r="R154" s="2">
        <v>11856.26684</v>
      </c>
      <c r="S154" s="2">
        <v>4774.4431690000001</v>
      </c>
      <c r="T154" s="2">
        <v>0</v>
      </c>
      <c r="U154" s="2">
        <v>17038.775720000001</v>
      </c>
      <c r="V154" s="2">
        <v>1.10234E-4</v>
      </c>
      <c r="W154" s="11">
        <v>36.967866720000004</v>
      </c>
      <c r="X154" s="11">
        <v>49.351504749999997</v>
      </c>
      <c r="Y154" s="11">
        <v>40.828225940000003</v>
      </c>
      <c r="Z154"/>
      <c r="AA154"/>
      <c r="AB154"/>
      <c r="AC154"/>
      <c r="AD154"/>
    </row>
    <row r="155" spans="1:30" x14ac:dyDescent="0.25">
      <c r="A155" s="1" t="s">
        <v>83</v>
      </c>
      <c r="B155" s="2">
        <v>37</v>
      </c>
      <c r="C155" s="2">
        <v>2533.4619499999999</v>
      </c>
      <c r="D155" s="2">
        <v>4791</v>
      </c>
      <c r="E155" s="2">
        <v>4528.1000000000004</v>
      </c>
      <c r="F155" s="2">
        <v>26209</v>
      </c>
      <c r="G155" s="2">
        <v>52800.759619999997</v>
      </c>
      <c r="H155" s="2">
        <v>4.6248891219999999</v>
      </c>
      <c r="I155" s="2">
        <v>13.982013339475699</v>
      </c>
      <c r="J155" s="2">
        <v>0.64614930699999995</v>
      </c>
      <c r="K155" s="2">
        <v>2.332158723</v>
      </c>
      <c r="L155" s="3">
        <f t="shared" si="4"/>
        <v>68320.921431451003</v>
      </c>
      <c r="M155" s="3">
        <f t="shared" si="5"/>
        <v>57674.29686192899</v>
      </c>
      <c r="N155" s="2">
        <v>771.79783520000001</v>
      </c>
      <c r="O155" s="2">
        <v>42.416695539999999</v>
      </c>
      <c r="P155" s="2">
        <v>37.904046059999999</v>
      </c>
      <c r="Q155" s="2">
        <v>32.307465350000001</v>
      </c>
      <c r="R155" s="2">
        <v>15946.14983</v>
      </c>
      <c r="S155" s="2">
        <v>0</v>
      </c>
      <c r="T155" s="2">
        <v>0</v>
      </c>
      <c r="U155" s="2">
        <v>16469.521840000001</v>
      </c>
      <c r="V155" s="2">
        <v>9.4180000000000003E-7</v>
      </c>
      <c r="W155" s="11"/>
      <c r="X155" s="11"/>
      <c r="Y155" s="11"/>
      <c r="Z155"/>
      <c r="AA155"/>
      <c r="AB155"/>
      <c r="AC155"/>
      <c r="AD155"/>
    </row>
    <row r="156" spans="1:30" x14ac:dyDescent="0.25">
      <c r="A156" s="1" t="s">
        <v>61</v>
      </c>
      <c r="B156" s="2">
        <v>82</v>
      </c>
      <c r="C156" s="2">
        <v>48124</v>
      </c>
      <c r="D156" s="2">
        <v>38163</v>
      </c>
      <c r="E156" s="2">
        <v>123478.45</v>
      </c>
      <c r="F156" s="2">
        <v>198857</v>
      </c>
      <c r="G156" s="2">
        <v>48697.253649999999</v>
      </c>
      <c r="H156" s="2">
        <v>5.3234864789999996</v>
      </c>
      <c r="I156" s="2">
        <v>39.186379942544598</v>
      </c>
      <c r="J156" s="2">
        <v>0.61380828399999998</v>
      </c>
      <c r="K156" s="2">
        <v>2.2572784889999999</v>
      </c>
      <c r="L156" s="3">
        <f t="shared" si="4"/>
        <v>66428.958062569</v>
      </c>
      <c r="M156" s="3">
        <f t="shared" si="5"/>
        <v>54176.405677921997</v>
      </c>
      <c r="N156" s="2">
        <v>815.01806639999995</v>
      </c>
      <c r="O156" s="2">
        <v>272.30533650000001</v>
      </c>
      <c r="P156" s="2">
        <v>36.148661269999998</v>
      </c>
      <c r="Q156" s="2">
        <v>30.69041421</v>
      </c>
      <c r="R156" s="2">
        <v>7159.64347</v>
      </c>
      <c r="S156" s="2">
        <v>4839.5888679999998</v>
      </c>
      <c r="T156" s="2">
        <v>0</v>
      </c>
      <c r="U156" s="2">
        <v>15333.881670000001</v>
      </c>
      <c r="V156" s="2">
        <v>4.9686800000000003E-4</v>
      </c>
      <c r="W156" s="11">
        <v>17.45966421</v>
      </c>
      <c r="X156" s="11">
        <v>26.14071298</v>
      </c>
      <c r="Y156" s="11">
        <v>20.093311610000001</v>
      </c>
      <c r="Z156"/>
      <c r="AA156"/>
      <c r="AB156"/>
      <c r="AC156"/>
      <c r="AD156"/>
    </row>
    <row r="157" spans="1:30" x14ac:dyDescent="0.25">
      <c r="A157" s="1" t="s">
        <v>49</v>
      </c>
      <c r="B157" s="2">
        <v>350</v>
      </c>
      <c r="C157" s="2"/>
      <c r="D157" s="2"/>
      <c r="E157" s="2"/>
      <c r="F157" s="2">
        <v>334775</v>
      </c>
      <c r="G157" s="2">
        <v>48122.976929999997</v>
      </c>
      <c r="H157" s="2">
        <v>4.6747491620000003</v>
      </c>
      <c r="I157" s="2">
        <v>16.611746336282099</v>
      </c>
      <c r="J157" s="2">
        <v>0.66273175299999998</v>
      </c>
      <c r="K157" s="2">
        <v>2.139566077</v>
      </c>
      <c r="L157" s="3">
        <f t="shared" si="4"/>
        <v>63748.225530869</v>
      </c>
      <c r="M157" s="3">
        <f t="shared" si="5"/>
        <v>52984.410160571002</v>
      </c>
      <c r="N157" s="2">
        <v>788.26695410000002</v>
      </c>
      <c r="O157" s="2">
        <v>63.135897300000003</v>
      </c>
      <c r="P157" s="2">
        <v>38.793434640000001</v>
      </c>
      <c r="Q157" s="2">
        <v>33.136587630000001</v>
      </c>
      <c r="R157" s="2"/>
      <c r="S157" s="2"/>
      <c r="T157" s="2"/>
      <c r="U157" s="2">
        <v>15026.1795</v>
      </c>
      <c r="V157" s="2"/>
      <c r="W157" s="11"/>
      <c r="X157" s="11"/>
      <c r="Y157" s="11"/>
      <c r="Z157"/>
      <c r="AA157"/>
      <c r="AB157"/>
      <c r="AC157"/>
      <c r="AD157"/>
    </row>
    <row r="158" spans="1:30" x14ac:dyDescent="0.25">
      <c r="A158" s="1" t="s">
        <v>181</v>
      </c>
      <c r="B158" s="2">
        <v>55</v>
      </c>
      <c r="C158" s="2">
        <v>1900.089127</v>
      </c>
      <c r="D158" s="2">
        <v>4865</v>
      </c>
      <c r="E158" s="2">
        <v>964.4</v>
      </c>
      <c r="F158" s="2">
        <v>3036</v>
      </c>
      <c r="G158" s="2">
        <v>47707.302819999997</v>
      </c>
      <c r="H158" s="2">
        <v>4.4234500189999997</v>
      </c>
      <c r="I158" s="2">
        <v>14.6939843480231</v>
      </c>
      <c r="J158" s="2">
        <v>0.73321623999999996</v>
      </c>
      <c r="K158" s="2">
        <v>2.1161934470000001</v>
      </c>
      <c r="L158" s="3">
        <f t="shared" si="4"/>
        <v>62526.714356262994</v>
      </c>
      <c r="M158" s="3">
        <f t="shared" si="5"/>
        <v>52337.363890305998</v>
      </c>
      <c r="N158" s="2">
        <v>850.84805059999997</v>
      </c>
      <c r="O158" s="2">
        <v>39.683327319999997</v>
      </c>
      <c r="P158" s="2">
        <v>40.878949599999999</v>
      </c>
      <c r="Q158" s="2">
        <v>36.660811989999999</v>
      </c>
      <c r="R158" s="2">
        <v>14668.569009999999</v>
      </c>
      <c r="S158" s="2">
        <v>0</v>
      </c>
      <c r="T158" s="2">
        <v>0</v>
      </c>
      <c r="U158" s="2">
        <v>14881.29587</v>
      </c>
      <c r="V158" s="2">
        <v>8.7093900000000001E-7</v>
      </c>
      <c r="W158" s="11"/>
      <c r="X158" s="11"/>
      <c r="Y158" s="11"/>
      <c r="Z158"/>
      <c r="AA158"/>
      <c r="AB158"/>
      <c r="AC158"/>
      <c r="AD158"/>
    </row>
    <row r="159" spans="1:30" x14ac:dyDescent="0.25">
      <c r="A159" s="1" t="s">
        <v>132</v>
      </c>
      <c r="B159" s="2">
        <v>493</v>
      </c>
      <c r="C159" s="2"/>
      <c r="D159" s="2"/>
      <c r="E159" s="2"/>
      <c r="F159" s="2">
        <v>279887</v>
      </c>
      <c r="G159" s="2">
        <v>47084.720430000001</v>
      </c>
      <c r="H159" s="2">
        <v>4.4451582050000003</v>
      </c>
      <c r="I159" s="2">
        <v>15.7152311016147</v>
      </c>
      <c r="J159" s="2">
        <v>0.63704923999999996</v>
      </c>
      <c r="K159" s="2">
        <v>2.087930815</v>
      </c>
      <c r="L159" s="3">
        <f t="shared" si="4"/>
        <v>61958.506236815003</v>
      </c>
      <c r="M159" s="3">
        <f t="shared" si="5"/>
        <v>51723.492428370002</v>
      </c>
      <c r="N159" s="2">
        <v>819.80014219999998</v>
      </c>
      <c r="O159" s="2">
        <v>56.469637140000003</v>
      </c>
      <c r="P159" s="2">
        <v>37.84624771</v>
      </c>
      <c r="Q159" s="2">
        <v>31.852462020000001</v>
      </c>
      <c r="R159" s="2"/>
      <c r="S159" s="2"/>
      <c r="T159" s="2"/>
      <c r="U159" s="2">
        <v>14699.0785</v>
      </c>
      <c r="V159" s="2"/>
      <c r="W159" s="11"/>
      <c r="X159" s="11"/>
      <c r="Y159" s="11"/>
      <c r="Z159"/>
      <c r="AA159"/>
      <c r="AB159"/>
      <c r="AC159"/>
      <c r="AD159"/>
    </row>
    <row r="160" spans="1:30" x14ac:dyDescent="0.25">
      <c r="A160" s="1" t="s">
        <v>110</v>
      </c>
      <c r="B160" s="2">
        <v>148</v>
      </c>
      <c r="C160" s="2">
        <v>6572.1146920000001</v>
      </c>
      <c r="D160" s="2">
        <v>10282</v>
      </c>
      <c r="E160" s="2">
        <v>259350.1</v>
      </c>
      <c r="F160" s="2">
        <v>211674</v>
      </c>
      <c r="G160" s="2">
        <v>44973.128080000002</v>
      </c>
      <c r="H160" s="2">
        <v>4.3918769339999999</v>
      </c>
      <c r="I160" s="2">
        <v>17.129069252981001</v>
      </c>
      <c r="J160" s="2">
        <v>0.65540798300000003</v>
      </c>
      <c r="K160" s="2">
        <v>1.9940181459999999</v>
      </c>
      <c r="L160" s="3">
        <f t="shared" si="4"/>
        <v>59650.594887769999</v>
      </c>
      <c r="M160" s="3">
        <f t="shared" si="5"/>
        <v>49536.419927682997</v>
      </c>
      <c r="N160" s="2">
        <v>790.72213050000005</v>
      </c>
      <c r="O160" s="2">
        <v>67.410996990000001</v>
      </c>
      <c r="P160" s="2">
        <v>37.427432209999999</v>
      </c>
      <c r="Q160" s="2">
        <v>32.770399150000003</v>
      </c>
      <c r="R160" s="2">
        <v>7125.2358549999999</v>
      </c>
      <c r="S160" s="2">
        <v>511.63563979999998</v>
      </c>
      <c r="T160" s="2">
        <v>0</v>
      </c>
      <c r="U160" s="2">
        <v>14046.650739999999</v>
      </c>
      <c r="V160" s="2">
        <v>2.0953399999999999E-4</v>
      </c>
      <c r="W160" s="11"/>
      <c r="X160" s="11"/>
      <c r="Y160" s="11"/>
      <c r="Z160"/>
      <c r="AA160"/>
      <c r="AB160"/>
      <c r="AC160"/>
      <c r="AD160"/>
    </row>
    <row r="161" spans="1:30" x14ac:dyDescent="0.25">
      <c r="A161" s="1" t="s">
        <v>96</v>
      </c>
      <c r="B161" s="2">
        <v>36</v>
      </c>
      <c r="C161" s="2">
        <v>9256.4491749999997</v>
      </c>
      <c r="D161" s="2">
        <v>13238</v>
      </c>
      <c r="E161" s="2">
        <v>159499.29999999999</v>
      </c>
      <c r="F161" s="2">
        <v>45260</v>
      </c>
      <c r="G161" s="2">
        <v>43214.299700000003</v>
      </c>
      <c r="H161" s="2">
        <v>4.160300629</v>
      </c>
      <c r="I161" s="2">
        <v>17.186754556621</v>
      </c>
      <c r="J161" s="2">
        <v>0.64788699699999996</v>
      </c>
      <c r="K161" s="2">
        <v>1.915337311</v>
      </c>
      <c r="L161" s="3">
        <f t="shared" si="4"/>
        <v>57127.442059463006</v>
      </c>
      <c r="M161" s="3">
        <f t="shared" si="5"/>
        <v>47545.537959703004</v>
      </c>
      <c r="N161" s="2">
        <v>788.14615449999997</v>
      </c>
      <c r="O161" s="2">
        <v>70.413258619999993</v>
      </c>
      <c r="P161" s="2">
        <v>36.327188149999998</v>
      </c>
      <c r="Q161" s="2">
        <v>32.394349849999998</v>
      </c>
      <c r="R161" s="2">
        <v>12737.81071</v>
      </c>
      <c r="S161" s="2">
        <v>760.18806240000004</v>
      </c>
      <c r="T161" s="2">
        <v>0</v>
      </c>
      <c r="U161" s="2">
        <v>13501.016100000001</v>
      </c>
      <c r="V161" s="2">
        <v>2.6579899999999999E-4</v>
      </c>
      <c r="W161" s="11"/>
      <c r="X161" s="11"/>
      <c r="Y161" s="11"/>
      <c r="Z161"/>
      <c r="AA161"/>
      <c r="AB161"/>
      <c r="AC161"/>
      <c r="AD161"/>
    </row>
    <row r="162" spans="1:30" x14ac:dyDescent="0.25">
      <c r="A162" s="1" t="s">
        <v>113</v>
      </c>
      <c r="B162" s="2">
        <v>92</v>
      </c>
      <c r="C162" s="2">
        <v>38766.870260000003</v>
      </c>
      <c r="D162" s="2">
        <v>26947</v>
      </c>
      <c r="E162" s="2">
        <v>51875.008959999999</v>
      </c>
      <c r="F162" s="2">
        <v>165086</v>
      </c>
      <c r="G162" s="2">
        <v>41984.63248</v>
      </c>
      <c r="H162" s="2">
        <v>4.2792550589999996</v>
      </c>
      <c r="I162" s="2">
        <v>20.284351536110801</v>
      </c>
      <c r="J162" s="2">
        <v>0.60046181099999996</v>
      </c>
      <c r="K162" s="2">
        <v>1.895565948</v>
      </c>
      <c r="L162" s="3">
        <f t="shared" si="4"/>
        <v>56269.300478163997</v>
      </c>
      <c r="M162" s="3">
        <f t="shared" si="5"/>
        <v>46415.852230878998</v>
      </c>
      <c r="N162" s="2">
        <v>756.72567419999996</v>
      </c>
      <c r="O162" s="2">
        <v>106.0554097</v>
      </c>
      <c r="P162" s="2">
        <v>34.789389610000001</v>
      </c>
      <c r="Q162" s="2">
        <v>30.023090549999999</v>
      </c>
      <c r="R162" s="2">
        <v>9470.0516470000002</v>
      </c>
      <c r="S162" s="2">
        <v>1447.1249700000001</v>
      </c>
      <c r="T162" s="2">
        <v>0</v>
      </c>
      <c r="U162" s="2">
        <v>13139.88571</v>
      </c>
      <c r="V162" s="2">
        <v>5.8505299999999997E-5</v>
      </c>
      <c r="W162" s="11">
        <v>6.3276717079999996</v>
      </c>
      <c r="X162" s="11">
        <v>8.2883030879999993</v>
      </c>
      <c r="Y162" s="11">
        <v>6.9493558310000001</v>
      </c>
      <c r="Z162"/>
      <c r="AA162"/>
      <c r="AB162"/>
      <c r="AC162"/>
      <c r="AD162"/>
    </row>
    <row r="163" spans="1:30" x14ac:dyDescent="0.25">
      <c r="A163" s="1" t="s">
        <v>142</v>
      </c>
      <c r="B163" s="2">
        <v>49</v>
      </c>
      <c r="C163" s="2">
        <v>4072</v>
      </c>
      <c r="D163" s="2">
        <v>5653</v>
      </c>
      <c r="E163" s="2">
        <v>1013.201111</v>
      </c>
      <c r="F163" s="2">
        <v>50041</v>
      </c>
      <c r="G163" s="2">
        <v>40154.145649999999</v>
      </c>
      <c r="H163" s="2">
        <v>3.945908137</v>
      </c>
      <c r="I163" s="2">
        <v>16.7241082117209</v>
      </c>
      <c r="J163" s="2">
        <v>0.59323112300000003</v>
      </c>
      <c r="K163" s="2">
        <v>1.8029576309999999</v>
      </c>
      <c r="L163" s="3">
        <f t="shared" si="4"/>
        <v>53344.819084614996</v>
      </c>
      <c r="M163" s="3">
        <f t="shared" si="5"/>
        <v>44257.575125412994</v>
      </c>
      <c r="N163" s="2">
        <v>671.64837350000005</v>
      </c>
      <c r="O163" s="2">
        <v>79.806989029999997</v>
      </c>
      <c r="P163" s="2">
        <v>33.394950059999999</v>
      </c>
      <c r="Q163" s="2">
        <v>29.661556170000001</v>
      </c>
      <c r="R163" s="2">
        <v>10092.94507</v>
      </c>
      <c r="S163" s="2">
        <v>1010.416106</v>
      </c>
      <c r="T163" s="2">
        <v>0</v>
      </c>
      <c r="U163" s="2">
        <v>12554.628940000001</v>
      </c>
      <c r="V163" s="2">
        <v>1.5442200000000001E-6</v>
      </c>
      <c r="W163" s="11">
        <v>10.82293642</v>
      </c>
      <c r="X163" s="11">
        <v>30.537478149999998</v>
      </c>
      <c r="Y163" s="11">
        <v>16.512948640000001</v>
      </c>
      <c r="Z163"/>
      <c r="AA163"/>
      <c r="AB163"/>
      <c r="AC163"/>
      <c r="AD163"/>
    </row>
    <row r="164" spans="1:30" x14ac:dyDescent="0.25">
      <c r="A164" s="1" t="s">
        <v>260</v>
      </c>
      <c r="B164" s="2">
        <v>74</v>
      </c>
      <c r="C164" s="2">
        <v>7679</v>
      </c>
      <c r="D164" s="2">
        <v>9485</v>
      </c>
      <c r="E164" s="2">
        <v>907.18</v>
      </c>
      <c r="F164" s="2">
        <v>24012</v>
      </c>
      <c r="G164" s="2">
        <v>39811.692880000002</v>
      </c>
      <c r="H164" s="2">
        <v>5.0820898740000002</v>
      </c>
      <c r="I164" s="2">
        <v>35.015760215282803</v>
      </c>
      <c r="J164" s="2">
        <v>0.63217456299999997</v>
      </c>
      <c r="K164" s="2">
        <v>1.885097993</v>
      </c>
      <c r="L164" s="3">
        <f t="shared" si="4"/>
        <v>56664.690365312999</v>
      </c>
      <c r="M164" s="3">
        <f t="shared" si="5"/>
        <v>44963.137332589002</v>
      </c>
      <c r="N164" s="2">
        <v>679.11572609999996</v>
      </c>
      <c r="O164" s="2">
        <v>223.10713329999999</v>
      </c>
      <c r="P164" s="2">
        <v>34.13629547</v>
      </c>
      <c r="Q164" s="2">
        <v>31.608728129999999</v>
      </c>
      <c r="R164" s="2">
        <v>8029.4716959999996</v>
      </c>
      <c r="S164" s="2">
        <v>4072.7484599999998</v>
      </c>
      <c r="T164" s="2">
        <v>0</v>
      </c>
      <c r="U164" s="2">
        <v>12535.869350000001</v>
      </c>
      <c r="V164" s="2">
        <v>7.7525800000000002E-7</v>
      </c>
      <c r="W164" s="11"/>
      <c r="X164" s="11"/>
      <c r="Y164" s="11"/>
      <c r="Z164"/>
      <c r="AA164"/>
      <c r="AB164"/>
      <c r="AC164"/>
      <c r="AD164"/>
    </row>
    <row r="165" spans="1:30" x14ac:dyDescent="0.25">
      <c r="A165" s="1" t="s">
        <v>121</v>
      </c>
      <c r="B165" s="2">
        <v>25</v>
      </c>
      <c r="C165" s="2">
        <v>4176</v>
      </c>
      <c r="D165" s="2">
        <v>8351</v>
      </c>
      <c r="E165" s="2">
        <v>18893.3</v>
      </c>
      <c r="F165" s="2">
        <v>18381</v>
      </c>
      <c r="G165" s="2">
        <v>34572.451939999999</v>
      </c>
      <c r="H165" s="2">
        <v>4.1931328150000002</v>
      </c>
      <c r="I165" s="2">
        <v>24.6496398232693</v>
      </c>
      <c r="J165" s="2">
        <v>0.58703990900000003</v>
      </c>
      <c r="K165" s="2">
        <v>1.6140089310000001</v>
      </c>
      <c r="L165" s="3">
        <f t="shared" si="4"/>
        <v>48499.192402506997</v>
      </c>
      <c r="M165" s="3">
        <f t="shared" si="5"/>
        <v>38841.922132662992</v>
      </c>
      <c r="N165" s="2">
        <v>617.0324316</v>
      </c>
      <c r="O165" s="2">
        <v>140.8371367</v>
      </c>
      <c r="P165" s="2">
        <v>30.99864427</v>
      </c>
      <c r="Q165" s="2">
        <v>29.35199545</v>
      </c>
      <c r="R165" s="2">
        <v>8318.1684740000001</v>
      </c>
      <c r="S165" s="2">
        <v>2395.2126199999998</v>
      </c>
      <c r="T165" s="2">
        <v>0</v>
      </c>
      <c r="U165" s="2">
        <v>10853.41857</v>
      </c>
      <c r="V165" s="2">
        <v>1.11638E-5</v>
      </c>
      <c r="W165" s="11"/>
      <c r="X165" s="11"/>
      <c r="Y165" s="11"/>
      <c r="Z165"/>
      <c r="AA165"/>
      <c r="AB165"/>
      <c r="AC165"/>
      <c r="AD165"/>
    </row>
    <row r="166" spans="1:30" x14ac:dyDescent="0.25">
      <c r="A166" s="1" t="s">
        <v>126</v>
      </c>
      <c r="B166" s="2">
        <v>185</v>
      </c>
      <c r="C166" s="2"/>
      <c r="D166" s="2"/>
      <c r="E166" s="2"/>
      <c r="F166" s="2">
        <v>129616</v>
      </c>
      <c r="G166" s="2">
        <v>33630.17007</v>
      </c>
      <c r="H166" s="2">
        <v>2.876846107</v>
      </c>
      <c r="I166" s="2">
        <v>15.4437161952971</v>
      </c>
      <c r="J166" s="2">
        <v>0.31993792199999999</v>
      </c>
      <c r="K166" s="2">
        <v>1.5086820409999999</v>
      </c>
      <c r="L166" s="3">
        <f t="shared" si="4"/>
        <v>43295.122252632995</v>
      </c>
      <c r="M166" s="3">
        <f t="shared" si="5"/>
        <v>36676.917262568</v>
      </c>
      <c r="N166" s="2">
        <v>436.90196370000001</v>
      </c>
      <c r="O166" s="2">
        <v>101.0480946</v>
      </c>
      <c r="P166" s="2">
        <v>20.508135320000001</v>
      </c>
      <c r="Q166" s="2">
        <v>15.996896100000001</v>
      </c>
      <c r="R166" s="2"/>
      <c r="S166" s="2"/>
      <c r="T166" s="2"/>
      <c r="U166" s="2">
        <v>10535.73545</v>
      </c>
      <c r="V166" s="2"/>
      <c r="W166" s="11"/>
      <c r="X166" s="11"/>
      <c r="Y166" s="11"/>
      <c r="Z166"/>
      <c r="AA166"/>
      <c r="AB166"/>
      <c r="AC166"/>
      <c r="AD166"/>
    </row>
    <row r="167" spans="1:30" x14ac:dyDescent="0.25">
      <c r="A167" s="1" t="s">
        <v>231</v>
      </c>
      <c r="B167" s="2">
        <v>28</v>
      </c>
      <c r="C167" s="2">
        <v>44573</v>
      </c>
      <c r="D167" s="2">
        <v>33186</v>
      </c>
      <c r="E167" s="2">
        <v>35076.54</v>
      </c>
      <c r="F167" s="2">
        <v>27082</v>
      </c>
      <c r="G167" s="2">
        <v>32788.67052</v>
      </c>
      <c r="H167" s="2">
        <v>4.4661281920000002</v>
      </c>
      <c r="I167" s="2">
        <v>45.6315326293428</v>
      </c>
      <c r="J167" s="2">
        <v>0.49137051199999998</v>
      </c>
      <c r="K167" s="2">
        <v>1.622197662</v>
      </c>
      <c r="L167" s="3">
        <f t="shared" si="4"/>
        <v>47584.474535582005</v>
      </c>
      <c r="M167" s="3">
        <f t="shared" si="5"/>
        <v>37303.885058876003</v>
      </c>
      <c r="N167" s="2">
        <v>552.41570939999997</v>
      </c>
      <c r="O167" s="2">
        <v>347.61062040000002</v>
      </c>
      <c r="P167" s="2">
        <v>26.83723182</v>
      </c>
      <c r="Q167" s="2">
        <v>24.568525579999999</v>
      </c>
      <c r="R167" s="2">
        <v>3302.4370760000002</v>
      </c>
      <c r="S167" s="2">
        <v>6855.2119249999996</v>
      </c>
      <c r="T167" s="2">
        <v>0</v>
      </c>
      <c r="U167" s="2">
        <v>10425.39755</v>
      </c>
      <c r="V167" s="2">
        <v>4.9362400000000002E-4</v>
      </c>
      <c r="W167" s="11">
        <v>17.629621719999999</v>
      </c>
      <c r="X167" s="11">
        <v>24.096623829999999</v>
      </c>
      <c r="Y167" s="11">
        <v>19.64542668</v>
      </c>
      <c r="Z167"/>
      <c r="AA167"/>
      <c r="AB167"/>
      <c r="AC167"/>
      <c r="AD167"/>
    </row>
    <row r="168" spans="1:30" x14ac:dyDescent="0.25">
      <c r="A168" s="1" t="s">
        <v>122</v>
      </c>
      <c r="B168" s="2">
        <v>17</v>
      </c>
      <c r="C168" s="2">
        <v>2288</v>
      </c>
      <c r="D168" s="2">
        <v>3203</v>
      </c>
      <c r="E168" s="2"/>
      <c r="F168" s="2"/>
      <c r="G168" s="2">
        <v>32734.463449999999</v>
      </c>
      <c r="H168" s="2">
        <v>3.0159844539999998</v>
      </c>
      <c r="I168" s="2">
        <v>11.7820897155894</v>
      </c>
      <c r="J168" s="2">
        <v>0.477985143</v>
      </c>
      <c r="K168" s="2">
        <v>1.453935215</v>
      </c>
      <c r="L168" s="3">
        <f t="shared" si="4"/>
        <v>42840.215910231003</v>
      </c>
      <c r="M168" s="3">
        <f t="shared" si="5"/>
        <v>35894.071781245002</v>
      </c>
      <c r="N168" s="2">
        <v>536.76612990000001</v>
      </c>
      <c r="O168" s="2">
        <v>42.632642590000003</v>
      </c>
      <c r="P168" s="2">
        <v>27.016954160000001</v>
      </c>
      <c r="Q168" s="2">
        <v>23.899257160000001</v>
      </c>
      <c r="R168" s="2">
        <v>9695.3608029999996</v>
      </c>
      <c r="S168" s="2">
        <v>337.40039669999999</v>
      </c>
      <c r="T168" s="2"/>
      <c r="U168" s="2">
        <v>10220.65265</v>
      </c>
      <c r="V168" s="2"/>
      <c r="W168" s="11"/>
      <c r="X168" s="11"/>
      <c r="Y168" s="11"/>
      <c r="Z168"/>
      <c r="AA168"/>
      <c r="AB168"/>
      <c r="AC168"/>
      <c r="AD168"/>
    </row>
    <row r="169" spans="1:30" x14ac:dyDescent="0.25">
      <c r="A169" s="1" t="s">
        <v>206</v>
      </c>
      <c r="B169" s="2">
        <v>48</v>
      </c>
      <c r="C169" s="2">
        <v>9989.6081159999994</v>
      </c>
      <c r="D169" s="2">
        <v>9502</v>
      </c>
      <c r="E169" s="2">
        <v>39357.042840000002</v>
      </c>
      <c r="F169" s="2">
        <v>48906</v>
      </c>
      <c r="G169" s="2">
        <v>31376.903880000002</v>
      </c>
      <c r="H169" s="2">
        <v>3.5114495130000001</v>
      </c>
      <c r="I169" s="2">
        <f>0.916901951837253+24.1577448159319</f>
        <v>25.074646767769153</v>
      </c>
      <c r="J169" s="2">
        <v>0.41964694800000002</v>
      </c>
      <c r="K169" s="2">
        <v>1.458704121</v>
      </c>
      <c r="L169" s="3">
        <f t="shared" si="4"/>
        <v>43065.322392825001</v>
      </c>
      <c r="M169" s="3">
        <f t="shared" si="5"/>
        <v>34982.393443458001</v>
      </c>
      <c r="N169" s="2">
        <v>524.94987473000003</v>
      </c>
      <c r="O169" s="2">
        <v>183.181527719</v>
      </c>
      <c r="P169" s="2">
        <v>24.537752171000001</v>
      </c>
      <c r="Q169" s="2">
        <v>20.982347423</v>
      </c>
      <c r="R169" s="2">
        <v>5845.0660859999998</v>
      </c>
      <c r="S169" s="2">
        <v>3317.7336580000001</v>
      </c>
      <c r="T169" s="2">
        <v>0</v>
      </c>
      <c r="U169" s="2">
        <v>9884.3822364000007</v>
      </c>
      <c r="V169" s="2">
        <v>1.85439E-5</v>
      </c>
      <c r="W169" s="11">
        <v>66.160772829999999</v>
      </c>
      <c r="X169" s="11">
        <v>100.8234875</v>
      </c>
      <c r="Y169" s="11">
        <v>76.610681220000004</v>
      </c>
      <c r="Z169"/>
      <c r="AA169"/>
      <c r="AB169"/>
      <c r="AC169"/>
      <c r="AD169"/>
    </row>
    <row r="170" spans="1:30" x14ac:dyDescent="0.25">
      <c r="A170" s="1" t="s">
        <v>226</v>
      </c>
      <c r="B170" s="2">
        <v>25</v>
      </c>
      <c r="C170" s="2">
        <v>6422</v>
      </c>
      <c r="D170" s="2">
        <v>13647</v>
      </c>
      <c r="E170" s="2">
        <v>35307.33</v>
      </c>
      <c r="F170" s="2">
        <v>34048</v>
      </c>
      <c r="G170" s="2">
        <v>30076.266029999999</v>
      </c>
      <c r="H170" s="2">
        <v>3.7910051239999998</v>
      </c>
      <c r="I170" s="2">
        <v>24.0927657878402</v>
      </c>
      <c r="J170" s="2">
        <v>0.41245142699999998</v>
      </c>
      <c r="K170" s="2">
        <v>1.4107185760000001</v>
      </c>
      <c r="L170" s="3">
        <f t="shared" si="4"/>
        <v>42644.876598007999</v>
      </c>
      <c r="M170" s="3">
        <f t="shared" si="5"/>
        <v>33918.876062923002</v>
      </c>
      <c r="N170" s="2">
        <v>438.40030410000003</v>
      </c>
      <c r="O170" s="2">
        <v>156.30126540000001</v>
      </c>
      <c r="P170" s="2">
        <v>22.790834350000001</v>
      </c>
      <c r="Q170" s="2">
        <v>20.622571350000001</v>
      </c>
      <c r="R170" s="2">
        <v>6264.0225700000001</v>
      </c>
      <c r="S170" s="2">
        <v>2748.8085879999999</v>
      </c>
      <c r="T170" s="2">
        <v>0</v>
      </c>
      <c r="U170" s="2">
        <v>9462.6367260000006</v>
      </c>
      <c r="V170" s="2">
        <v>1.05314E-4</v>
      </c>
      <c r="W170" s="11">
        <v>16.462628160000001</v>
      </c>
      <c r="X170" s="11">
        <v>26.243377580000001</v>
      </c>
      <c r="Y170" s="11">
        <v>19.396995669999999</v>
      </c>
      <c r="Z170"/>
      <c r="AA170"/>
      <c r="AB170"/>
      <c r="AC170"/>
      <c r="AD170"/>
    </row>
    <row r="171" spans="1:30" x14ac:dyDescent="0.25">
      <c r="A171" s="1" t="s">
        <v>91</v>
      </c>
      <c r="B171" s="2">
        <v>57</v>
      </c>
      <c r="C171" s="2">
        <v>4826</v>
      </c>
      <c r="D171" s="2">
        <v>8100</v>
      </c>
      <c r="E171" s="2">
        <v>134214.01240000001</v>
      </c>
      <c r="F171" s="2">
        <v>123318</v>
      </c>
      <c r="G171" s="2">
        <v>25947.781449999999</v>
      </c>
      <c r="H171" s="2">
        <v>2.8663981409999999</v>
      </c>
      <c r="I171" s="2">
        <v>8.7613524531746396</v>
      </c>
      <c r="J171" s="2">
        <v>0.41706864799999999</v>
      </c>
      <c r="K171" s="2">
        <v>1.1737200000000001</v>
      </c>
      <c r="L171" s="3">
        <f t="shared" si="4"/>
        <v>35489.489523855991</v>
      </c>
      <c r="M171" s="3">
        <f t="shared" si="5"/>
        <v>28887.735053099997</v>
      </c>
      <c r="N171" s="2">
        <v>456.96162450000003</v>
      </c>
      <c r="O171" s="2">
        <v>29.07027283</v>
      </c>
      <c r="P171" s="2">
        <v>22.568657089999999</v>
      </c>
      <c r="Q171" s="2">
        <v>20.853432380000001</v>
      </c>
      <c r="R171" s="2">
        <v>6799.0992290000004</v>
      </c>
      <c r="S171" s="2">
        <v>0</v>
      </c>
      <c r="T171" s="2">
        <v>0</v>
      </c>
      <c r="U171" s="2">
        <v>8098.1814359999998</v>
      </c>
      <c r="V171" s="2">
        <v>3.2916700000000003E-5</v>
      </c>
      <c r="W171" s="11"/>
      <c r="X171" s="11"/>
      <c r="Y171" s="11"/>
      <c r="Z171"/>
      <c r="AA171"/>
      <c r="AB171"/>
      <c r="AC171"/>
      <c r="AD171"/>
    </row>
    <row r="172" spans="1:30" x14ac:dyDescent="0.25">
      <c r="A172" s="1" t="s">
        <v>227</v>
      </c>
      <c r="B172" s="2">
        <v>27</v>
      </c>
      <c r="C172" s="2">
        <v>1157</v>
      </c>
      <c r="D172" s="2">
        <v>2007</v>
      </c>
      <c r="E172" s="2"/>
      <c r="F172" s="2">
        <v>1596</v>
      </c>
      <c r="G172" s="2">
        <v>24171.652129999999</v>
      </c>
      <c r="H172" s="2">
        <v>2.2294968910000001</v>
      </c>
      <c r="I172" s="2">
        <v>6.8774314452657599</v>
      </c>
      <c r="J172" s="2">
        <v>0.33207752400000001</v>
      </c>
      <c r="K172" s="2">
        <v>1.0688063539999999</v>
      </c>
      <c r="L172" s="3">
        <f t="shared" si="4"/>
        <v>31638.836799233999</v>
      </c>
      <c r="M172" s="3">
        <f t="shared" si="5"/>
        <v>26505.005563491999</v>
      </c>
      <c r="N172" s="2">
        <v>381.30158349999999</v>
      </c>
      <c r="O172" s="2">
        <v>18.682115670000002</v>
      </c>
      <c r="P172" s="2">
        <v>19.17453699</v>
      </c>
      <c r="Q172" s="2">
        <v>16.603876199999998</v>
      </c>
      <c r="R172" s="2">
        <v>7469.8097269999998</v>
      </c>
      <c r="S172" s="2"/>
      <c r="T172" s="2"/>
      <c r="U172" s="2">
        <v>7539.5379910000001</v>
      </c>
      <c r="V172" s="2"/>
      <c r="W172" s="11"/>
      <c r="X172" s="11"/>
      <c r="Y172" s="11"/>
      <c r="Z172"/>
      <c r="AA172"/>
      <c r="AB172"/>
      <c r="AC172"/>
      <c r="AD172"/>
    </row>
    <row r="173" spans="1:30" x14ac:dyDescent="0.25">
      <c r="A173" s="1" t="s">
        <v>217</v>
      </c>
      <c r="B173" s="2">
        <v>76</v>
      </c>
      <c r="C173" s="2">
        <v>3390</v>
      </c>
      <c r="D173" s="2">
        <v>4707</v>
      </c>
      <c r="E173" s="2">
        <v>65041.2</v>
      </c>
      <c r="F173" s="2">
        <v>43975</v>
      </c>
      <c r="G173" s="2">
        <v>23791.111830000002</v>
      </c>
      <c r="H173" s="2">
        <v>2.879751841</v>
      </c>
      <c r="I173" s="2">
        <v>17.0345016949186</v>
      </c>
      <c r="J173" s="2">
        <v>0.40108882600000001</v>
      </c>
      <c r="K173" s="2">
        <v>1.1178021090000001</v>
      </c>
      <c r="L173" s="3">
        <f t="shared" si="4"/>
        <v>33358.240926172999</v>
      </c>
      <c r="M173" s="3">
        <f t="shared" si="5"/>
        <v>26726.020736032006</v>
      </c>
      <c r="N173" s="2">
        <v>437.88789359999998</v>
      </c>
      <c r="O173" s="2">
        <v>96.005166340000002</v>
      </c>
      <c r="P173" s="2">
        <v>21.16204815</v>
      </c>
      <c r="Q173" s="2">
        <v>20.054441319999999</v>
      </c>
      <c r="R173" s="2">
        <v>4910.0707599999996</v>
      </c>
      <c r="S173" s="2">
        <v>1588.559387</v>
      </c>
      <c r="T173" s="2">
        <v>0</v>
      </c>
      <c r="U173" s="2">
        <v>7468.3236070000003</v>
      </c>
      <c r="V173" s="2">
        <v>3.7904300000000002E-5</v>
      </c>
      <c r="W173" s="11"/>
      <c r="X173" s="11"/>
      <c r="Y173" s="11"/>
      <c r="Z173"/>
      <c r="AA173"/>
      <c r="AB173"/>
      <c r="AC173"/>
      <c r="AD173"/>
    </row>
    <row r="174" spans="1:30" x14ac:dyDescent="0.25">
      <c r="A174" s="1" t="s">
        <v>204</v>
      </c>
      <c r="B174" s="2">
        <v>25</v>
      </c>
      <c r="C174" s="2">
        <v>4481.4913850000003</v>
      </c>
      <c r="D174" s="2">
        <v>4739</v>
      </c>
      <c r="E174" s="2">
        <v>34398.6</v>
      </c>
      <c r="F174" s="2">
        <v>31627</v>
      </c>
      <c r="G174" s="2">
        <v>22952.437890000001</v>
      </c>
      <c r="H174" s="2">
        <v>1.8826420989999999</v>
      </c>
      <c r="I174" s="2">
        <v>6.4471182314231896</v>
      </c>
      <c r="J174" s="2">
        <v>0.285224276</v>
      </c>
      <c r="K174" s="2">
        <v>1.005183283</v>
      </c>
      <c r="L174" s="3">
        <f t="shared" si="4"/>
        <v>29287.926723459001</v>
      </c>
      <c r="M174" s="3">
        <f t="shared" si="5"/>
        <v>24953.491004333999</v>
      </c>
      <c r="N174" s="2">
        <v>360.30240609999998</v>
      </c>
      <c r="O174" s="2">
        <v>20.628495569999998</v>
      </c>
      <c r="P174" s="2">
        <v>17.042179409999999</v>
      </c>
      <c r="Q174" s="2">
        <v>14.261213789999999</v>
      </c>
      <c r="R174" s="2">
        <v>6987.6213870000001</v>
      </c>
      <c r="S174" s="2">
        <v>0</v>
      </c>
      <c r="T174" s="2">
        <v>0</v>
      </c>
      <c r="U174" s="2">
        <v>7160.1317129999998</v>
      </c>
      <c r="V174" s="2">
        <v>4.2749600000000001E-5</v>
      </c>
      <c r="W174" s="11">
        <v>63.460150210000002</v>
      </c>
      <c r="X174" s="11">
        <v>74.109699669999998</v>
      </c>
      <c r="Y174" s="11">
        <v>67.053528880000002</v>
      </c>
      <c r="Z174"/>
      <c r="AA174"/>
      <c r="AB174"/>
      <c r="AC174"/>
      <c r="AD174"/>
    </row>
    <row r="175" spans="1:30" x14ac:dyDescent="0.25">
      <c r="A175" s="1" t="s">
        <v>139</v>
      </c>
      <c r="B175" s="2">
        <v>19</v>
      </c>
      <c r="C175" s="2">
        <v>819</v>
      </c>
      <c r="D175" s="2">
        <v>3041</v>
      </c>
      <c r="E175" s="2">
        <v>57900.141559999996</v>
      </c>
      <c r="F175" s="2">
        <v>42789</v>
      </c>
      <c r="G175" s="2">
        <v>22853.044160000001</v>
      </c>
      <c r="H175" s="2">
        <v>2.1602979809999998</v>
      </c>
      <c r="I175" s="2">
        <v>6.8009311920398599</v>
      </c>
      <c r="J175" s="2">
        <v>0.32613941600000002</v>
      </c>
      <c r="K175" s="2">
        <v>1.003294511</v>
      </c>
      <c r="L175" s="3">
        <f t="shared" si="4"/>
        <v>30079.431850830999</v>
      </c>
      <c r="M175" s="3">
        <f t="shared" si="5"/>
        <v>25104.447592577999</v>
      </c>
      <c r="N175" s="2">
        <v>347.40560449999998</v>
      </c>
      <c r="O175" s="2">
        <v>17.915696839999999</v>
      </c>
      <c r="P175" s="2">
        <v>18.989647949999998</v>
      </c>
      <c r="Q175" s="2">
        <v>16.306970790000001</v>
      </c>
      <c r="R175" s="2">
        <v>7128.2109039999996</v>
      </c>
      <c r="S175" s="2">
        <v>0</v>
      </c>
      <c r="T175" s="2">
        <v>0</v>
      </c>
      <c r="U175" s="2">
        <v>7128.2109039999996</v>
      </c>
      <c r="V175" s="2">
        <v>2.1716699999999999E-6</v>
      </c>
      <c r="W175" s="11"/>
      <c r="X175" s="11"/>
      <c r="Y175" s="11"/>
      <c r="Z175"/>
      <c r="AA175"/>
      <c r="AB175"/>
      <c r="AC175"/>
      <c r="AD175"/>
    </row>
    <row r="176" spans="1:30" x14ac:dyDescent="0.25">
      <c r="A176" s="1" t="s">
        <v>93</v>
      </c>
      <c r="B176" s="2">
        <v>55</v>
      </c>
      <c r="C176" s="2">
        <v>3021.3071930000001</v>
      </c>
      <c r="D176" s="2">
        <v>6520</v>
      </c>
      <c r="E176" s="2">
        <v>48432.4</v>
      </c>
      <c r="F176" s="2">
        <v>120471</v>
      </c>
      <c r="G176" s="2">
        <v>20539.556430000001</v>
      </c>
      <c r="H176" s="2">
        <v>2.4272960079999999</v>
      </c>
      <c r="I176" s="2">
        <v>8.9247576400685205</v>
      </c>
      <c r="J176" s="2">
        <v>0.355787205</v>
      </c>
      <c r="K176" s="2">
        <v>0.93663129999999994</v>
      </c>
      <c r="L176" s="3">
        <f t="shared" si="4"/>
        <v>28603.206780060002</v>
      </c>
      <c r="M176" s="3">
        <f t="shared" si="5"/>
        <v>23012.133644725</v>
      </c>
      <c r="N176" s="2">
        <v>335.51456719999999</v>
      </c>
      <c r="O176" s="2">
        <v>35.37993969</v>
      </c>
      <c r="P176" s="2">
        <v>18.581152790000001</v>
      </c>
      <c r="Q176" s="2">
        <v>17.789360250000001</v>
      </c>
      <c r="R176" s="2">
        <v>5673.2143450000003</v>
      </c>
      <c r="S176" s="2">
        <v>358.83839010000003</v>
      </c>
      <c r="T176" s="2">
        <v>0</v>
      </c>
      <c r="U176" s="2">
        <v>6418.1243759999998</v>
      </c>
      <c r="V176" s="2">
        <v>8.3120799999999999E-6</v>
      </c>
      <c r="W176" s="11"/>
      <c r="X176" s="11"/>
      <c r="Y176" s="11"/>
      <c r="Z176"/>
      <c r="AA176"/>
      <c r="AB176"/>
      <c r="AC176"/>
      <c r="AD176"/>
    </row>
    <row r="177" spans="1:30" x14ac:dyDescent="0.25">
      <c r="A177" s="1" t="s">
        <v>112</v>
      </c>
      <c r="B177" s="2">
        <v>18</v>
      </c>
      <c r="C177" s="2">
        <v>3787</v>
      </c>
      <c r="D177" s="2">
        <v>3610</v>
      </c>
      <c r="E177" s="2">
        <v>8076.17</v>
      </c>
      <c r="F177" s="2">
        <v>17266</v>
      </c>
      <c r="G177" s="2">
        <v>19499.189289999998</v>
      </c>
      <c r="H177" s="2">
        <v>2.218534016</v>
      </c>
      <c r="I177" s="2">
        <v>13.3995618151523</v>
      </c>
      <c r="J177" s="2">
        <v>0.30926429599999999</v>
      </c>
      <c r="K177" s="2">
        <v>0.90031951300000002</v>
      </c>
      <c r="L177" s="3">
        <f t="shared" si="4"/>
        <v>26880.957509768996</v>
      </c>
      <c r="M177" s="3">
        <f t="shared" si="5"/>
        <v>21771.896726674</v>
      </c>
      <c r="N177" s="2">
        <v>349.59395619999998</v>
      </c>
      <c r="O177" s="2">
        <v>73.534319719999999</v>
      </c>
      <c r="P177" s="2">
        <v>16.942018879999999</v>
      </c>
      <c r="Q177" s="2">
        <v>15.463214819999999</v>
      </c>
      <c r="R177" s="2">
        <v>4301.9726810000002</v>
      </c>
      <c r="S177" s="2">
        <v>1325.1994890000001</v>
      </c>
      <c r="T177" s="2">
        <v>0</v>
      </c>
      <c r="U177" s="2">
        <v>6118.0295859999997</v>
      </c>
      <c r="V177" s="2">
        <v>1.4262499999999999E-5</v>
      </c>
      <c r="W177" s="11">
        <v>10.621710869999999</v>
      </c>
      <c r="X177" s="11">
        <v>15.83211199</v>
      </c>
      <c r="Y177" s="11">
        <v>12.1882003</v>
      </c>
      <c r="Z177"/>
      <c r="AA177"/>
      <c r="AB177"/>
      <c r="AC177"/>
      <c r="AD177"/>
    </row>
    <row r="178" spans="1:30" x14ac:dyDescent="0.25">
      <c r="A178" s="1" t="s">
        <v>119</v>
      </c>
      <c r="B178" s="2">
        <v>32</v>
      </c>
      <c r="C178" s="2">
        <v>4652.0657940000001</v>
      </c>
      <c r="D178" s="2">
        <v>5889</v>
      </c>
      <c r="E178" s="2">
        <v>70368.5</v>
      </c>
      <c r="F178" s="2">
        <v>61759</v>
      </c>
      <c r="G178" s="2">
        <v>18706.63363</v>
      </c>
      <c r="H178" s="2">
        <v>2.194173878</v>
      </c>
      <c r="I178" s="2">
        <v>18.549037871274098</v>
      </c>
      <c r="J178" s="2">
        <v>0.26068517800000002</v>
      </c>
      <c r="K178" s="2">
        <v>0.88315239700000003</v>
      </c>
      <c r="L178" s="3">
        <f t="shared" si="4"/>
        <v>26001.990415149001</v>
      </c>
      <c r="M178" s="3">
        <f t="shared" si="5"/>
        <v>20951.086663956001</v>
      </c>
      <c r="N178" s="2">
        <v>328.10887309999998</v>
      </c>
      <c r="O178" s="2">
        <v>125.79784309999999</v>
      </c>
      <c r="P178" s="2">
        <v>14.54597775</v>
      </c>
      <c r="Q178" s="2">
        <v>13.034258919999999</v>
      </c>
      <c r="R178" s="2">
        <v>3301.3219600000002</v>
      </c>
      <c r="S178" s="2">
        <v>2361.8434459999999</v>
      </c>
      <c r="T178" s="2">
        <v>0</v>
      </c>
      <c r="U178" s="2">
        <v>5903.0141910000002</v>
      </c>
      <c r="V178" s="2">
        <v>8.9889500000000001E-5</v>
      </c>
      <c r="W178" s="11"/>
      <c r="X178" s="11"/>
      <c r="Y178" s="11"/>
      <c r="Z178"/>
      <c r="AA178"/>
      <c r="AB178"/>
      <c r="AC178"/>
      <c r="AD178"/>
    </row>
    <row r="179" spans="1:30" x14ac:dyDescent="0.25">
      <c r="A179" s="1" t="s">
        <v>107</v>
      </c>
      <c r="B179" s="2">
        <v>6</v>
      </c>
      <c r="C179" s="2">
        <v>1578299.08</v>
      </c>
      <c r="D179" s="2">
        <v>866367</v>
      </c>
      <c r="E179" s="2">
        <v>74957.850000000006</v>
      </c>
      <c r="F179" s="2">
        <v>43708</v>
      </c>
      <c r="G179" s="2">
        <v>15516.1209</v>
      </c>
      <c r="H179" s="2">
        <v>0.73595892399999996</v>
      </c>
      <c r="I179" s="2">
        <v>5.8595258507411803</v>
      </c>
      <c r="J179" s="2">
        <v>0.44373292600000003</v>
      </c>
      <c r="K179" s="2">
        <v>0.74523318000000005</v>
      </c>
      <c r="L179" s="3">
        <f t="shared" si="4"/>
        <v>18118.510616492</v>
      </c>
      <c r="M179" s="3">
        <f t="shared" si="5"/>
        <v>16411.656742390001</v>
      </c>
      <c r="N179" s="2">
        <v>375.03571749999998</v>
      </c>
      <c r="O179" s="2">
        <v>13.23825467</v>
      </c>
      <c r="P179" s="2">
        <v>17.517597160000001</v>
      </c>
      <c r="Q179" s="2">
        <v>22.186646280000001</v>
      </c>
      <c r="R179" s="2">
        <v>4839.7133199999998</v>
      </c>
      <c r="S179" s="2">
        <v>0</v>
      </c>
      <c r="T179" s="2">
        <v>0</v>
      </c>
      <c r="U179" s="2">
        <v>4839.7133199999998</v>
      </c>
      <c r="V179" s="2">
        <v>2.5528380999999999E-2</v>
      </c>
      <c r="W179" s="11"/>
      <c r="X179" s="11"/>
      <c r="Y179" s="11"/>
      <c r="Z179"/>
      <c r="AA179"/>
      <c r="AB179"/>
      <c r="AC179"/>
      <c r="AD179"/>
    </row>
    <row r="180" spans="1:30" x14ac:dyDescent="0.25">
      <c r="A180" s="1" t="s">
        <v>62</v>
      </c>
      <c r="B180" s="2">
        <v>116</v>
      </c>
      <c r="C180" s="2"/>
      <c r="D180" s="2"/>
      <c r="E180" s="2"/>
      <c r="F180" s="2">
        <v>80381</v>
      </c>
      <c r="G180" s="2">
        <v>13662.79538</v>
      </c>
      <c r="H180" s="2">
        <v>1.2723228289999999</v>
      </c>
      <c r="I180" s="2">
        <v>5.2589288438048998</v>
      </c>
      <c r="J180" s="2">
        <v>0.167944855</v>
      </c>
      <c r="K180" s="2">
        <v>0.60936496799999995</v>
      </c>
      <c r="L180" s="3">
        <f t="shared" si="4"/>
        <v>17922.426938111999</v>
      </c>
      <c r="M180" s="3">
        <f t="shared" si="5"/>
        <v>14993.675307939</v>
      </c>
      <c r="N180" s="2">
        <v>207.6228873</v>
      </c>
      <c r="O180" s="2">
        <v>25.975988480000002</v>
      </c>
      <c r="P180" s="2">
        <v>10.08142211</v>
      </c>
      <c r="Q180" s="2">
        <v>8.3972427649999997</v>
      </c>
      <c r="R180" s="2"/>
      <c r="S180" s="2"/>
      <c r="T180" s="2"/>
      <c r="U180" s="2">
        <v>4271.0761510000002</v>
      </c>
      <c r="V180" s="2"/>
      <c r="W180" s="11"/>
      <c r="X180" s="11"/>
      <c r="Y180" s="11"/>
      <c r="Z180"/>
      <c r="AA180"/>
      <c r="AB180"/>
      <c r="AC180"/>
      <c r="AD180"/>
    </row>
    <row r="181" spans="1:30" x14ac:dyDescent="0.25">
      <c r="A181" s="1" t="s">
        <v>213</v>
      </c>
      <c r="B181" s="2">
        <v>116</v>
      </c>
      <c r="C181" s="2"/>
      <c r="D181" s="2"/>
      <c r="E181" s="2"/>
      <c r="F181" s="2">
        <v>80381</v>
      </c>
      <c r="G181" s="2">
        <v>13662.79538</v>
      </c>
      <c r="H181" s="2">
        <v>1.2723228289999999</v>
      </c>
      <c r="I181" s="2">
        <v>5.2589288438048998</v>
      </c>
      <c r="J181" s="2">
        <v>0.167944855</v>
      </c>
      <c r="K181" s="2">
        <v>0.60936496799999995</v>
      </c>
      <c r="L181" s="3">
        <f t="shared" si="4"/>
        <v>17922.426938111999</v>
      </c>
      <c r="M181" s="3">
        <f t="shared" si="5"/>
        <v>14993.675307939</v>
      </c>
      <c r="N181" s="2">
        <v>207.6228873</v>
      </c>
      <c r="O181" s="2">
        <v>25.975988480000002</v>
      </c>
      <c r="P181" s="2">
        <v>10.08142211</v>
      </c>
      <c r="Q181" s="2">
        <v>8.3972427649999997</v>
      </c>
      <c r="R181" s="2"/>
      <c r="S181" s="2"/>
      <c r="T181" s="2"/>
      <c r="U181" s="2">
        <v>4271.0761510000002</v>
      </c>
      <c r="V181" s="2"/>
      <c r="W181" s="11"/>
      <c r="X181" s="11"/>
      <c r="Y181" s="11"/>
      <c r="Z181"/>
      <c r="AA181"/>
      <c r="AB181"/>
      <c r="AC181"/>
      <c r="AD181"/>
    </row>
    <row r="182" spans="1:30" x14ac:dyDescent="0.25">
      <c r="A182" s="1" t="s">
        <v>234</v>
      </c>
      <c r="B182" s="2">
        <v>11</v>
      </c>
      <c r="C182" s="2">
        <v>620</v>
      </c>
      <c r="D182" s="2">
        <v>1658</v>
      </c>
      <c r="E182" s="2">
        <v>6286.3</v>
      </c>
      <c r="F182" s="2">
        <v>17264</v>
      </c>
      <c r="G182" s="2">
        <v>13087.156789999999</v>
      </c>
      <c r="H182" s="2">
        <v>1.4101262160000001</v>
      </c>
      <c r="I182" s="2">
        <v>4.1531388013923101</v>
      </c>
      <c r="J182" s="2">
        <v>0.22837475700000001</v>
      </c>
      <c r="K182" s="2">
        <v>0.59348325899999999</v>
      </c>
      <c r="L182" s="3">
        <f t="shared" si="4"/>
        <v>17787.520325555</v>
      </c>
      <c r="M182" s="3">
        <f t="shared" si="5"/>
        <v>14538.837764506998</v>
      </c>
      <c r="N182" s="2">
        <v>226.04213379999999</v>
      </c>
      <c r="O182" s="2">
        <v>10.344740590000001</v>
      </c>
      <c r="P182" s="2">
        <v>11.971301410000001</v>
      </c>
      <c r="Q182" s="2">
        <v>11.418737869999999</v>
      </c>
      <c r="R182" s="2">
        <v>4082.0825909999999</v>
      </c>
      <c r="S182" s="2">
        <v>0</v>
      </c>
      <c r="T182" s="2">
        <v>0</v>
      </c>
      <c r="U182" s="2">
        <v>4082.0825909999999</v>
      </c>
      <c r="V182" s="2">
        <v>4.4004099999999999E-7</v>
      </c>
      <c r="W182" s="11"/>
      <c r="X182" s="11"/>
      <c r="Y182" s="11"/>
      <c r="Z182"/>
      <c r="AA182"/>
      <c r="AB182"/>
      <c r="AC182"/>
      <c r="AD182"/>
    </row>
    <row r="183" spans="1:30" x14ac:dyDescent="0.25">
      <c r="A183" s="1" t="s">
        <v>209</v>
      </c>
      <c r="B183" s="2">
        <v>107</v>
      </c>
      <c r="C183" s="2"/>
      <c r="D183" s="2"/>
      <c r="E183" s="2"/>
      <c r="F183" s="2">
        <v>37612</v>
      </c>
      <c r="G183" s="2">
        <v>12746.431780000001</v>
      </c>
      <c r="H183" s="2">
        <v>1.04699191</v>
      </c>
      <c r="I183" s="2">
        <v>6.2923052774624502</v>
      </c>
      <c r="J183" s="2">
        <v>0.105088691</v>
      </c>
      <c r="K183" s="2">
        <v>0.57338351899999995</v>
      </c>
      <c r="L183" s="3">
        <f t="shared" si="4"/>
        <v>16270.080114742999</v>
      </c>
      <c r="M183" s="3">
        <f t="shared" si="5"/>
        <v>13862.220004937</v>
      </c>
      <c r="N183" s="2">
        <v>152.3282763</v>
      </c>
      <c r="O183" s="2">
        <v>44.795453819999999</v>
      </c>
      <c r="P183" s="2">
        <v>7.0244629700000001</v>
      </c>
      <c r="Q183" s="2">
        <v>5.2544345300000002</v>
      </c>
      <c r="R183" s="2"/>
      <c r="S183" s="2"/>
      <c r="T183" s="2"/>
      <c r="U183" s="2">
        <v>3997.2077559999998</v>
      </c>
      <c r="V183" s="2"/>
      <c r="W183" s="11"/>
      <c r="X183" s="11"/>
      <c r="Y183" s="11"/>
      <c r="Z183"/>
      <c r="AA183"/>
      <c r="AB183"/>
      <c r="AC183"/>
      <c r="AD183"/>
    </row>
    <row r="184" spans="1:30" x14ac:dyDescent="0.25">
      <c r="A184" s="1" t="s">
        <v>98</v>
      </c>
      <c r="B184" s="2">
        <v>29</v>
      </c>
      <c r="C184" s="2">
        <v>561</v>
      </c>
      <c r="D184" s="2">
        <v>1616</v>
      </c>
      <c r="E184" s="2"/>
      <c r="F184" s="2">
        <v>2150</v>
      </c>
      <c r="G184" s="2">
        <v>11986.16186</v>
      </c>
      <c r="H184" s="2">
        <v>1.223352674</v>
      </c>
      <c r="I184" s="2">
        <v>3.7782027594370602</v>
      </c>
      <c r="J184" s="2">
        <v>0.197109219</v>
      </c>
      <c r="K184" s="2">
        <v>0.53661521300000004</v>
      </c>
      <c r="L184" s="3">
        <f t="shared" si="4"/>
        <v>16070.164077125</v>
      </c>
      <c r="M184" s="3">
        <f t="shared" si="5"/>
        <v>13252.018330548999</v>
      </c>
      <c r="N184" s="2">
        <v>198.1437483</v>
      </c>
      <c r="O184" s="2">
        <v>10.13476979</v>
      </c>
      <c r="P184" s="2">
        <v>10.59860582</v>
      </c>
      <c r="Q184" s="2">
        <v>9.8554609729999996</v>
      </c>
      <c r="R184" s="2">
        <v>3614.6934409999999</v>
      </c>
      <c r="S184" s="2"/>
      <c r="T184" s="2"/>
      <c r="U184" s="2">
        <v>3739.0019339999999</v>
      </c>
      <c r="V184" s="2"/>
      <c r="W184" s="11"/>
      <c r="X184" s="11"/>
      <c r="Y184" s="11"/>
      <c r="Z184"/>
      <c r="AA184"/>
      <c r="AB184"/>
      <c r="AC184"/>
      <c r="AD184"/>
    </row>
    <row r="185" spans="1:30" x14ac:dyDescent="0.25">
      <c r="A185" s="1" t="s">
        <v>82</v>
      </c>
      <c r="B185" s="2">
        <v>44</v>
      </c>
      <c r="C185" s="2">
        <v>129</v>
      </c>
      <c r="D185" s="2">
        <v>1072</v>
      </c>
      <c r="E185" s="2"/>
      <c r="F185" s="2">
        <v>5615</v>
      </c>
      <c r="G185" s="2">
        <v>11984.063700000001</v>
      </c>
      <c r="H185" s="2">
        <v>1.167096948</v>
      </c>
      <c r="I185" s="2">
        <v>3.6582141633741698</v>
      </c>
      <c r="J185" s="2">
        <v>0.165057075</v>
      </c>
      <c r="K185" s="2">
        <v>0.53554458699999996</v>
      </c>
      <c r="L185" s="3">
        <f t="shared" si="4"/>
        <v>15885.430428643002</v>
      </c>
      <c r="M185" s="3">
        <f t="shared" si="5"/>
        <v>13198.169667001001</v>
      </c>
      <c r="N185" s="2">
        <v>170.4283686</v>
      </c>
      <c r="O185" s="2">
        <v>12.78527061</v>
      </c>
      <c r="P185" s="2">
        <v>9.2214423050000001</v>
      </c>
      <c r="Q185" s="2">
        <v>8.2528537669999995</v>
      </c>
      <c r="R185" s="2">
        <v>3272.31954</v>
      </c>
      <c r="S185" s="2"/>
      <c r="T185" s="2"/>
      <c r="U185" s="2">
        <v>3740.1092760000001</v>
      </c>
      <c r="V185" s="2"/>
      <c r="W185" s="11"/>
      <c r="X185" s="11"/>
      <c r="Y185" s="11"/>
      <c r="Z185"/>
      <c r="AA185"/>
      <c r="AB185"/>
      <c r="AC185"/>
      <c r="AD185"/>
    </row>
    <row r="186" spans="1:30" x14ac:dyDescent="0.25">
      <c r="A186" s="1" t="s">
        <v>171</v>
      </c>
      <c r="B186" s="2">
        <v>64</v>
      </c>
      <c r="C186" s="2">
        <v>266</v>
      </c>
      <c r="D186" s="2">
        <v>1736</v>
      </c>
      <c r="E186" s="2">
        <v>2357.38</v>
      </c>
      <c r="F186" s="2">
        <v>52105</v>
      </c>
      <c r="G186" s="2">
        <v>10620.6384</v>
      </c>
      <c r="H186" s="2">
        <v>1.176520102</v>
      </c>
      <c r="I186" s="2">
        <v>5.6782729144690904</v>
      </c>
      <c r="J186" s="2">
        <v>0.159378781</v>
      </c>
      <c r="K186" s="2">
        <v>0.48103543599999998</v>
      </c>
      <c r="L186" s="3">
        <f t="shared" si="4"/>
        <v>14535.997239636001</v>
      </c>
      <c r="M186" s="3">
        <f t="shared" si="5"/>
        <v>11826.839521252998</v>
      </c>
      <c r="N186" s="2">
        <v>181.4632106</v>
      </c>
      <c r="O186" s="2">
        <v>27.415170759999999</v>
      </c>
      <c r="P186" s="2">
        <v>9.0234177300000002</v>
      </c>
      <c r="Q186" s="2">
        <v>7.9689390539999998</v>
      </c>
      <c r="R186" s="2">
        <v>1063.2993349999999</v>
      </c>
      <c r="S186" s="2">
        <v>358.83839010000003</v>
      </c>
      <c r="T186" s="2">
        <v>0</v>
      </c>
      <c r="U186" s="2">
        <v>3324.4332549999999</v>
      </c>
      <c r="V186" s="2">
        <v>4.8326300000000003E-7</v>
      </c>
      <c r="W186" s="11"/>
      <c r="X186" s="11"/>
      <c r="Y186" s="11"/>
      <c r="Z186"/>
      <c r="AA186"/>
      <c r="AB186"/>
      <c r="AC186"/>
      <c r="AD186"/>
    </row>
    <row r="187" spans="1:30" x14ac:dyDescent="0.25">
      <c r="A187" s="1" t="s">
        <v>58</v>
      </c>
      <c r="B187" s="2">
        <v>19</v>
      </c>
      <c r="C187" s="2">
        <v>614.62642159999996</v>
      </c>
      <c r="D187" s="2">
        <v>1600</v>
      </c>
      <c r="E187" s="2">
        <v>1525.5</v>
      </c>
      <c r="F187" s="2">
        <v>22982</v>
      </c>
      <c r="G187" s="2">
        <v>10217.77052</v>
      </c>
      <c r="H187" s="2">
        <v>1.1656228719999999</v>
      </c>
      <c r="I187" s="2">
        <v>3.3481454860289901</v>
      </c>
      <c r="J187" s="2">
        <v>0.184931393</v>
      </c>
      <c r="K187" s="2">
        <v>0.46688471399999998</v>
      </c>
      <c r="L187" s="3">
        <f t="shared" si="4"/>
        <v>14096.008453041999</v>
      </c>
      <c r="M187" s="3">
        <f t="shared" si="5"/>
        <v>11410.586034397</v>
      </c>
      <c r="N187" s="2">
        <v>169.7448819</v>
      </c>
      <c r="O187" s="2">
        <v>8.750162199</v>
      </c>
      <c r="P187" s="2">
        <v>9.5046982290000006</v>
      </c>
      <c r="Q187" s="2">
        <v>9.2465696739999998</v>
      </c>
      <c r="R187" s="2">
        <v>2580.2655180000002</v>
      </c>
      <c r="S187" s="2">
        <v>0</v>
      </c>
      <c r="T187" s="2">
        <v>0</v>
      </c>
      <c r="U187" s="2">
        <v>3187.4909069999999</v>
      </c>
      <c r="V187" s="2">
        <v>3.4571899999999997E-7</v>
      </c>
      <c r="W187" s="11"/>
      <c r="X187" s="11"/>
      <c r="Y187" s="11"/>
      <c r="Z187"/>
      <c r="AA187"/>
      <c r="AB187"/>
      <c r="AC187"/>
      <c r="AD187"/>
    </row>
    <row r="188" spans="1:30" x14ac:dyDescent="0.25">
      <c r="A188" s="1" t="s">
        <v>120</v>
      </c>
      <c r="B188" s="2">
        <v>8</v>
      </c>
      <c r="C188" s="2">
        <v>359.72821279999999</v>
      </c>
      <c r="D188" s="2">
        <v>1022</v>
      </c>
      <c r="E188" s="2">
        <v>74148.62</v>
      </c>
      <c r="F188" s="2">
        <v>38013</v>
      </c>
      <c r="G188" s="2">
        <v>9173.6079929999996</v>
      </c>
      <c r="H188" s="2">
        <v>0.83813583599999997</v>
      </c>
      <c r="I188" s="2">
        <v>2.6493964916922201</v>
      </c>
      <c r="J188" s="2">
        <v>0.12309321199999999</v>
      </c>
      <c r="K188" s="2">
        <v>0.40066067</v>
      </c>
      <c r="L188" s="3">
        <f t="shared" si="4"/>
        <v>11980.296313094001</v>
      </c>
      <c r="M188" s="3">
        <f t="shared" si="5"/>
        <v>10050.40445536</v>
      </c>
      <c r="N188" s="2">
        <v>154.5438297</v>
      </c>
      <c r="O188" s="2">
        <v>6.6638155589999997</v>
      </c>
      <c r="P188" s="2">
        <v>7.4611301079999999</v>
      </c>
      <c r="Q188" s="2">
        <v>6.1546605799999998</v>
      </c>
      <c r="R188" s="2">
        <v>2861.387397</v>
      </c>
      <c r="S188" s="2">
        <v>0</v>
      </c>
      <c r="T188" s="2">
        <v>0</v>
      </c>
      <c r="U188" s="2">
        <v>2861.387397</v>
      </c>
      <c r="V188" s="2">
        <v>8.5677700000000008E-6</v>
      </c>
      <c r="W188" s="11">
        <v>267.98956650000002</v>
      </c>
      <c r="X188" s="11">
        <v>348.2783561</v>
      </c>
      <c r="Y188" s="11">
        <v>293.12593479999998</v>
      </c>
      <c r="Z188"/>
      <c r="AA188"/>
      <c r="AB188"/>
      <c r="AC188"/>
      <c r="AD188"/>
    </row>
    <row r="189" spans="1:30" x14ac:dyDescent="0.25">
      <c r="A189" s="1" t="s">
        <v>118</v>
      </c>
      <c r="B189" s="2">
        <v>24</v>
      </c>
      <c r="C189" s="2">
        <v>445.7781531</v>
      </c>
      <c r="D189" s="2">
        <v>508</v>
      </c>
      <c r="E189" s="2">
        <v>40661.4</v>
      </c>
      <c r="F189" s="2">
        <v>10070</v>
      </c>
      <c r="G189" s="2">
        <v>5365.0829940000003</v>
      </c>
      <c r="H189" s="2">
        <v>0.580233467</v>
      </c>
      <c r="I189" s="2">
        <v>1.6351019921913501</v>
      </c>
      <c r="J189" s="2">
        <v>8.1161786999999999E-2</v>
      </c>
      <c r="K189" s="2">
        <v>0.235714283</v>
      </c>
      <c r="L189" s="3">
        <f t="shared" si="4"/>
        <v>7295.7951648510007</v>
      </c>
      <c r="M189" s="3">
        <f t="shared" si="5"/>
        <v>5959.565015309</v>
      </c>
      <c r="N189" s="2">
        <v>88.708616480000003</v>
      </c>
      <c r="O189" s="2">
        <v>4.4126008690000003</v>
      </c>
      <c r="P189" s="2">
        <v>4.5598586909999996</v>
      </c>
      <c r="Q189" s="2">
        <v>4.0580893659999999</v>
      </c>
      <c r="R189" s="2">
        <v>1597.8645770000001</v>
      </c>
      <c r="S189" s="2">
        <v>0</v>
      </c>
      <c r="T189" s="2">
        <v>0</v>
      </c>
      <c r="U189" s="2">
        <v>1673.5260929999999</v>
      </c>
      <c r="V189" s="2">
        <v>6.8717800000000003E-6</v>
      </c>
      <c r="W189" s="11"/>
      <c r="X189" s="11"/>
      <c r="Y189" s="11"/>
      <c r="Z189"/>
      <c r="AA189"/>
      <c r="AB189"/>
      <c r="AC189"/>
      <c r="AD189"/>
    </row>
    <row r="190" spans="1:30" x14ac:dyDescent="0.25">
      <c r="A190" s="1" t="s">
        <v>223</v>
      </c>
      <c r="B190" s="2">
        <v>10</v>
      </c>
      <c r="C190" s="2">
        <v>775</v>
      </c>
      <c r="D190" s="2">
        <v>2249</v>
      </c>
      <c r="E190" s="2">
        <v>61152.3</v>
      </c>
      <c r="F190" s="2">
        <v>17183</v>
      </c>
      <c r="G190" s="2">
        <v>5052.5108870000004</v>
      </c>
      <c r="H190" s="2">
        <v>0.56019963900000003</v>
      </c>
      <c r="I190" s="2">
        <v>1.54848549776384</v>
      </c>
      <c r="J190" s="2">
        <v>7.4966308999999995E-2</v>
      </c>
      <c r="K190" s="2">
        <v>0.22186132</v>
      </c>
      <c r="L190" s="3">
        <f t="shared" si="4"/>
        <v>6914.6652275280003</v>
      </c>
      <c r="M190" s="3">
        <f t="shared" si="5"/>
        <v>5624.6793931850007</v>
      </c>
      <c r="N190" s="2">
        <v>91.337844459999999</v>
      </c>
      <c r="O190" s="2">
        <v>4.3707311109999996</v>
      </c>
      <c r="P190" s="2">
        <v>4.2565608580000003</v>
      </c>
      <c r="Q190" s="2">
        <v>3.748315437</v>
      </c>
      <c r="R190" s="2">
        <v>1554.8404780000001</v>
      </c>
      <c r="S190" s="2">
        <v>0</v>
      </c>
      <c r="T190" s="2">
        <v>0</v>
      </c>
      <c r="U190" s="2">
        <v>1575.9689060000001</v>
      </c>
      <c r="V190" s="2">
        <v>2.5160900000000002E-5</v>
      </c>
      <c r="W190" s="11"/>
      <c r="X190" s="11"/>
      <c r="Y190" s="11"/>
      <c r="Z190"/>
      <c r="AA190"/>
      <c r="AB190"/>
      <c r="AC190"/>
      <c r="AD190"/>
    </row>
    <row r="191" spans="1:30" x14ac:dyDescent="0.25">
      <c r="A191" s="1" t="s">
        <v>215</v>
      </c>
      <c r="B191" s="2">
        <v>51</v>
      </c>
      <c r="C191" s="2">
        <v>1123.421427</v>
      </c>
      <c r="D191" s="2">
        <v>1785</v>
      </c>
      <c r="E191" s="2">
        <v>32245.200000000001</v>
      </c>
      <c r="F191" s="2">
        <v>50942</v>
      </c>
      <c r="G191" s="2">
        <v>4549.2291370000003</v>
      </c>
      <c r="H191" s="2">
        <v>0.71529277999999996</v>
      </c>
      <c r="I191" s="2">
        <v>1.6225691402426301</v>
      </c>
      <c r="J191" s="2">
        <v>0.10129228999999999</v>
      </c>
      <c r="K191" s="2">
        <v>0.21746269600000001</v>
      </c>
      <c r="L191" s="3">
        <f t="shared" si="4"/>
        <v>6908.3057970239997</v>
      </c>
      <c r="M191" s="3">
        <f t="shared" si="5"/>
        <v>5260.3288296579994</v>
      </c>
      <c r="N191" s="2">
        <v>95.06815306</v>
      </c>
      <c r="O191" s="2">
        <v>4.059373087</v>
      </c>
      <c r="P191" s="2">
        <v>4.7371549039999996</v>
      </c>
      <c r="Q191" s="2">
        <v>5.0646144749999999</v>
      </c>
      <c r="R191" s="2">
        <v>1090.6963699999999</v>
      </c>
      <c r="S191" s="2">
        <v>0</v>
      </c>
      <c r="T191" s="2">
        <v>0</v>
      </c>
      <c r="U191" s="2">
        <v>1419.1199919999999</v>
      </c>
      <c r="V191" s="2">
        <v>8.3781700000000001E-6</v>
      </c>
      <c r="W191" s="11"/>
      <c r="X191" s="11"/>
      <c r="Y191" s="11"/>
      <c r="Z191"/>
      <c r="AA191"/>
      <c r="AB191"/>
      <c r="AC191"/>
      <c r="AD191"/>
    </row>
    <row r="192" spans="1:30" x14ac:dyDescent="0.25">
      <c r="A192" s="1" t="s">
        <v>243</v>
      </c>
      <c r="B192" s="2">
        <v>1</v>
      </c>
      <c r="C192" s="2">
        <v>1045.6531199999999</v>
      </c>
      <c r="D192" s="2">
        <v>238</v>
      </c>
      <c r="E192" s="2">
        <v>3742.3164980000001</v>
      </c>
      <c r="F192" s="2">
        <v>8271</v>
      </c>
      <c r="G192" s="2">
        <v>4539.435614</v>
      </c>
      <c r="H192" s="2">
        <v>0.34030692299999998</v>
      </c>
      <c r="I192" s="2">
        <v>0.98355239515310799</v>
      </c>
      <c r="J192" s="2">
        <v>3.4409837999999998E-2</v>
      </c>
      <c r="K192" s="2">
        <v>0.19756349000000001</v>
      </c>
      <c r="L192" s="3">
        <f t="shared" si="4"/>
        <v>5687.9911245459998</v>
      </c>
      <c r="M192" s="3">
        <f t="shared" si="5"/>
        <v>4905.4460106699999</v>
      </c>
      <c r="N192" s="2">
        <v>56.573396410000001</v>
      </c>
      <c r="O192" s="2">
        <v>3.8540081590000002</v>
      </c>
      <c r="P192" s="2">
        <v>2.4411244270000001</v>
      </c>
      <c r="Q192" s="2">
        <v>1.720491904</v>
      </c>
      <c r="R192" s="2">
        <v>1415.918782</v>
      </c>
      <c r="S192" s="2">
        <v>0</v>
      </c>
      <c r="T192" s="2">
        <v>0</v>
      </c>
      <c r="U192" s="2">
        <v>1415.918782</v>
      </c>
      <c r="V192" s="2">
        <v>8.9067100000000005E-7</v>
      </c>
      <c r="W192" s="11">
        <v>249.03030129999999</v>
      </c>
      <c r="X192" s="11">
        <v>306.10656820000003</v>
      </c>
      <c r="Y192" s="11">
        <v>267.44027139999997</v>
      </c>
      <c r="Z192"/>
      <c r="AA192"/>
      <c r="AB192"/>
      <c r="AC192"/>
      <c r="AD192"/>
    </row>
    <row r="193" spans="1:30" x14ac:dyDescent="0.25">
      <c r="A193" s="1" t="s">
        <v>124</v>
      </c>
      <c r="B193" s="2">
        <v>33</v>
      </c>
      <c r="C193" s="2">
        <v>477.9360428</v>
      </c>
      <c r="D193" s="2">
        <v>569</v>
      </c>
      <c r="E193" s="2">
        <v>2703.1</v>
      </c>
      <c r="F193" s="2">
        <v>9562</v>
      </c>
      <c r="G193" s="2">
        <v>4313.9912059999997</v>
      </c>
      <c r="H193" s="2">
        <v>0.39205662600000002</v>
      </c>
      <c r="I193" s="2">
        <v>1.2306945380785701</v>
      </c>
      <c r="J193" s="2">
        <v>6.2308891999999998E-2</v>
      </c>
      <c r="K193" s="2">
        <v>0.19316076600000001</v>
      </c>
      <c r="L193" s="3">
        <f t="shared" si="4"/>
        <v>5628.8821107979993</v>
      </c>
      <c r="M193" s="3">
        <f t="shared" si="5"/>
        <v>4725.9617999679995</v>
      </c>
      <c r="N193" s="2">
        <v>63.164052310000002</v>
      </c>
      <c r="O193" s="2">
        <v>3.517724351</v>
      </c>
      <c r="P193" s="2">
        <v>3.3890099739999999</v>
      </c>
      <c r="Q193" s="2">
        <v>3.1154445850000001</v>
      </c>
      <c r="R193" s="2">
        <v>1306.3675949999999</v>
      </c>
      <c r="S193" s="2">
        <v>0</v>
      </c>
      <c r="T193" s="2">
        <v>0</v>
      </c>
      <c r="U193" s="2">
        <v>1345.6507939999999</v>
      </c>
      <c r="V193" s="2">
        <v>2.7013699999999998E-7</v>
      </c>
      <c r="W193" s="11"/>
      <c r="X193" s="11"/>
      <c r="Y193" s="11"/>
      <c r="Z193"/>
      <c r="AA193"/>
      <c r="AB193"/>
      <c r="AC193"/>
      <c r="AD193"/>
    </row>
    <row r="194" spans="1:30" x14ac:dyDescent="0.25">
      <c r="A194" s="1" t="s">
        <v>47</v>
      </c>
      <c r="B194" s="2">
        <v>15</v>
      </c>
      <c r="C194" s="2"/>
      <c r="D194" s="2"/>
      <c r="E194" s="2"/>
      <c r="F194" s="2">
        <v>12835</v>
      </c>
      <c r="G194" s="2">
        <v>4226.8348980000001</v>
      </c>
      <c r="H194" s="2">
        <v>0.34851663300000002</v>
      </c>
      <c r="I194" s="2">
        <v>2.07449285313495</v>
      </c>
      <c r="J194" s="2">
        <v>3.5316193000000003E-2</v>
      </c>
      <c r="K194" s="2">
        <v>0.19009864400000001</v>
      </c>
      <c r="L194" s="3">
        <f t="shared" si="4"/>
        <v>5399.5693976120001</v>
      </c>
      <c r="M194" s="3">
        <f t="shared" si="5"/>
        <v>4598.0321684370001</v>
      </c>
      <c r="N194" s="2">
        <v>50.856163469999998</v>
      </c>
      <c r="O194" s="2">
        <v>14.673677870000001</v>
      </c>
      <c r="P194" s="2">
        <v>2.350731433</v>
      </c>
      <c r="Q194" s="2">
        <v>1.7658096379999999</v>
      </c>
      <c r="R194" s="2"/>
      <c r="S194" s="2"/>
      <c r="T194" s="2"/>
      <c r="U194" s="2">
        <v>1325.4001479999999</v>
      </c>
      <c r="V194" s="2"/>
      <c r="W194" s="11"/>
      <c r="X194" s="11"/>
      <c r="Y194" s="11"/>
      <c r="Z194"/>
      <c r="AA194"/>
      <c r="AB194"/>
      <c r="AC194"/>
      <c r="AD194"/>
    </row>
    <row r="195" spans="1:30" x14ac:dyDescent="0.25">
      <c r="A195" s="1" t="s">
        <v>43</v>
      </c>
      <c r="B195" s="2">
        <v>2</v>
      </c>
      <c r="C195" s="2">
        <v>254</v>
      </c>
      <c r="D195" s="2">
        <v>304</v>
      </c>
      <c r="E195" s="2"/>
      <c r="F195" s="2"/>
      <c r="G195" s="2">
        <v>3769.4420260000002</v>
      </c>
      <c r="H195" s="2">
        <v>0.31236652100000001</v>
      </c>
      <c r="I195" s="2">
        <v>1.1533080320239599</v>
      </c>
      <c r="J195" s="2">
        <v>5.7815048000000001E-2</v>
      </c>
      <c r="K195" s="2">
        <v>0.165545994</v>
      </c>
      <c r="L195" s="3">
        <f t="shared" ref="L195:L227" si="6">G195+(H195*3200)+(J195*72)+(K195*289)</f>
        <v>4821.0203689220007</v>
      </c>
      <c r="M195" s="3">
        <f t="shared" ref="M195:M227" si="7">G195+(H195*900)+(J195*25)+(K195*298)</f>
        <v>4101.3499773120002</v>
      </c>
      <c r="N195" s="2">
        <v>66.271002949999996</v>
      </c>
      <c r="O195" s="2">
        <v>3.1372410409999998</v>
      </c>
      <c r="P195" s="2">
        <v>3.191180524</v>
      </c>
      <c r="Q195" s="2">
        <v>2.8907524119999999</v>
      </c>
      <c r="R195" s="2">
        <v>1175.7461089999999</v>
      </c>
      <c r="S195" s="2"/>
      <c r="T195" s="2"/>
      <c r="U195" s="2">
        <v>1175.7461089999999</v>
      </c>
      <c r="V195" s="2"/>
      <c r="W195" s="11"/>
      <c r="X195" s="11"/>
      <c r="Y195" s="11"/>
      <c r="Z195"/>
      <c r="AA195"/>
      <c r="AB195"/>
      <c r="AC195"/>
      <c r="AD195"/>
    </row>
    <row r="196" spans="1:30" x14ac:dyDescent="0.25">
      <c r="A196" s="1" t="s">
        <v>245</v>
      </c>
      <c r="B196" s="2">
        <v>6</v>
      </c>
      <c r="C196" s="2">
        <v>250</v>
      </c>
      <c r="D196" s="2">
        <v>279</v>
      </c>
      <c r="E196" s="2"/>
      <c r="F196" s="2">
        <v>4783</v>
      </c>
      <c r="G196" s="2">
        <v>3238.4617090000002</v>
      </c>
      <c r="H196" s="2">
        <v>0.256809485</v>
      </c>
      <c r="I196" s="2">
        <v>0.93588959527261695</v>
      </c>
      <c r="J196" s="2">
        <v>4.5574592999999997E-2</v>
      </c>
      <c r="K196" s="2">
        <v>0.14108689099999999</v>
      </c>
      <c r="L196" s="3">
        <f t="shared" si="6"/>
        <v>4104.3075431950001</v>
      </c>
      <c r="M196" s="3">
        <f t="shared" si="7"/>
        <v>3512.7735038430001</v>
      </c>
      <c r="N196" s="2">
        <v>35.662006580000003</v>
      </c>
      <c r="O196" s="2">
        <v>2.1925765689999999</v>
      </c>
      <c r="P196" s="2">
        <v>2.6526179920000001</v>
      </c>
      <c r="Q196" s="2">
        <v>2.2787296380000002</v>
      </c>
      <c r="R196" s="2">
        <v>815.96335610000006</v>
      </c>
      <c r="S196" s="2"/>
      <c r="T196" s="2"/>
      <c r="U196" s="2">
        <v>1010.187004</v>
      </c>
      <c r="V196" s="2"/>
      <c r="W196" s="11"/>
      <c r="X196" s="11"/>
      <c r="Y196" s="11"/>
      <c r="Z196"/>
      <c r="AA196"/>
      <c r="AB196"/>
      <c r="AC196"/>
      <c r="AD196"/>
    </row>
    <row r="197" spans="1:30" x14ac:dyDescent="0.25">
      <c r="A197" s="1" t="s">
        <v>60</v>
      </c>
      <c r="B197" s="2">
        <v>74</v>
      </c>
      <c r="C197" s="2"/>
      <c r="D197" s="2"/>
      <c r="E197" s="2"/>
      <c r="F197" s="2">
        <v>15868</v>
      </c>
      <c r="G197" s="2">
        <v>3075.8961939999999</v>
      </c>
      <c r="H197" s="2">
        <v>0.28209480100000001</v>
      </c>
      <c r="I197" s="2">
        <v>1.08121292513133</v>
      </c>
      <c r="J197" s="2">
        <v>3.9107632000000003E-2</v>
      </c>
      <c r="K197" s="2">
        <v>0.13653615099999999</v>
      </c>
      <c r="L197" s="3">
        <f t="shared" si="6"/>
        <v>4020.8742543430003</v>
      </c>
      <c r="M197" s="3">
        <f t="shared" si="7"/>
        <v>3371.4469786979998</v>
      </c>
      <c r="N197" s="2">
        <v>52.418964010000003</v>
      </c>
      <c r="O197" s="2">
        <v>4.5394056269999998</v>
      </c>
      <c r="P197" s="2">
        <v>2.3629076640000002</v>
      </c>
      <c r="Q197" s="2">
        <v>1.9553816079999999</v>
      </c>
      <c r="R197" s="2"/>
      <c r="S197" s="2"/>
      <c r="T197" s="2"/>
      <c r="U197" s="2">
        <v>960.77037350000001</v>
      </c>
      <c r="V197" s="2"/>
      <c r="W197" s="11"/>
      <c r="X197" s="11"/>
      <c r="Y197" s="11"/>
      <c r="Z197"/>
      <c r="AA197"/>
      <c r="AB197"/>
      <c r="AC197"/>
      <c r="AD197"/>
    </row>
    <row r="198" spans="1:30" x14ac:dyDescent="0.25">
      <c r="A198" s="1" t="s">
        <v>205</v>
      </c>
      <c r="B198" s="2">
        <v>40</v>
      </c>
      <c r="C198" s="2"/>
      <c r="D198" s="2"/>
      <c r="E198" s="2"/>
      <c r="F198" s="2">
        <v>17053</v>
      </c>
      <c r="G198" s="2">
        <v>3026.3868689999999</v>
      </c>
      <c r="H198" s="2">
        <v>0.279267459</v>
      </c>
      <c r="I198" s="2">
        <v>1.1808764591752201</v>
      </c>
      <c r="J198" s="2">
        <v>3.6443477000000002E-2</v>
      </c>
      <c r="K198" s="2">
        <v>0.135015778</v>
      </c>
      <c r="L198" s="3">
        <f t="shared" si="6"/>
        <v>3961.6862279860002</v>
      </c>
      <c r="M198" s="3">
        <f t="shared" si="7"/>
        <v>3318.8733708689997</v>
      </c>
      <c r="N198" s="2">
        <v>45.679748879999998</v>
      </c>
      <c r="O198" s="2">
        <v>6.0048947070000001</v>
      </c>
      <c r="P198" s="2">
        <v>2.2002873799999998</v>
      </c>
      <c r="Q198" s="2">
        <v>1.82217384</v>
      </c>
      <c r="R198" s="2"/>
      <c r="S198" s="2"/>
      <c r="T198" s="2"/>
      <c r="U198" s="2">
        <v>946.22315979999996</v>
      </c>
      <c r="V198" s="2"/>
      <c r="W198" s="11"/>
      <c r="X198" s="11"/>
      <c r="Y198" s="11"/>
      <c r="Z198"/>
      <c r="AA198"/>
      <c r="AB198"/>
      <c r="AC198"/>
      <c r="AD198"/>
    </row>
    <row r="199" spans="1:30" x14ac:dyDescent="0.25">
      <c r="A199" s="1" t="s">
        <v>182</v>
      </c>
      <c r="B199" s="2">
        <v>22</v>
      </c>
      <c r="C199" s="2">
        <v>617</v>
      </c>
      <c r="D199" s="2">
        <v>471</v>
      </c>
      <c r="E199" s="2">
        <v>3329.16</v>
      </c>
      <c r="F199" s="2">
        <v>11836</v>
      </c>
      <c r="G199" s="2">
        <v>2035.6145429999999</v>
      </c>
      <c r="H199" s="2">
        <v>0.20086446699999999</v>
      </c>
      <c r="I199" s="2">
        <v>1.35676119800203</v>
      </c>
      <c r="J199" s="2">
        <v>2.2053137E-2</v>
      </c>
      <c r="K199" s="2">
        <v>9.3058347E-2</v>
      </c>
      <c r="L199" s="3">
        <f t="shared" si="6"/>
        <v>2706.8625255470001</v>
      </c>
      <c r="M199" s="3">
        <f t="shared" si="7"/>
        <v>2244.675279131</v>
      </c>
      <c r="N199" s="2">
        <v>30.333803670000002</v>
      </c>
      <c r="O199" s="2">
        <v>9.3178140939999992</v>
      </c>
      <c r="P199" s="2">
        <v>1.370537954</v>
      </c>
      <c r="Q199" s="2">
        <v>1.1026568269999999</v>
      </c>
      <c r="R199" s="2">
        <v>0</v>
      </c>
      <c r="S199" s="2">
        <v>97.19667054</v>
      </c>
      <c r="T199" s="2">
        <v>0</v>
      </c>
      <c r="U199" s="2">
        <v>639.69546079999998</v>
      </c>
      <c r="V199" s="2">
        <v>2.0540900000000001E-6</v>
      </c>
      <c r="W199" s="11"/>
      <c r="X199" s="11"/>
      <c r="Y199" s="11"/>
      <c r="Z199"/>
      <c r="AA199"/>
      <c r="AB199"/>
      <c r="AC199"/>
      <c r="AD199"/>
    </row>
    <row r="200" spans="1:30" x14ac:dyDescent="0.25">
      <c r="A200" s="1" t="s">
        <v>41</v>
      </c>
      <c r="B200" s="2">
        <v>10</v>
      </c>
      <c r="C200" s="1"/>
      <c r="D200" s="2"/>
      <c r="E200" s="2"/>
      <c r="F200" s="2">
        <v>12582</v>
      </c>
      <c r="G200" s="2">
        <v>1675.057609</v>
      </c>
      <c r="H200" s="2">
        <v>0.16613715300000001</v>
      </c>
      <c r="I200" s="2">
        <v>0.54645640710655996</v>
      </c>
      <c r="J200" s="2">
        <v>2.4286743E-2</v>
      </c>
      <c r="K200" s="2">
        <v>7.4365803999999994E-2</v>
      </c>
      <c r="L200" s="3">
        <f t="shared" si="6"/>
        <v>2229.9368614520004</v>
      </c>
      <c r="M200" s="3">
        <f t="shared" si="7"/>
        <v>1847.349224867</v>
      </c>
      <c r="N200" s="2">
        <v>28.348427950000001</v>
      </c>
      <c r="O200" s="2">
        <v>1.723358188</v>
      </c>
      <c r="P200" s="2">
        <v>1.4060659369999999</v>
      </c>
      <c r="Q200" s="2">
        <v>1.214337161</v>
      </c>
      <c r="R200" s="2"/>
      <c r="S200" s="2"/>
      <c r="T200" s="2"/>
      <c r="U200" s="2">
        <v>522.7382321</v>
      </c>
      <c r="V200" s="2"/>
      <c r="W200" s="11"/>
      <c r="X200" s="11"/>
      <c r="Y200" s="11"/>
      <c r="Z200"/>
      <c r="AA200"/>
      <c r="AB200"/>
      <c r="AC200"/>
      <c r="AD200"/>
    </row>
    <row r="201" spans="1:30" x14ac:dyDescent="0.25">
      <c r="A201" s="1" t="s">
        <v>157</v>
      </c>
      <c r="B201" s="2">
        <v>33</v>
      </c>
      <c r="C201" s="1"/>
      <c r="D201" s="2"/>
      <c r="E201" s="2"/>
      <c r="F201" s="2">
        <v>11147</v>
      </c>
      <c r="G201" s="2">
        <v>1571.1927229999999</v>
      </c>
      <c r="H201" s="2">
        <v>0.15424591400000001</v>
      </c>
      <c r="I201" s="2">
        <v>0.49701987637503298</v>
      </c>
      <c r="J201" s="2">
        <v>2.2817420000000001E-2</v>
      </c>
      <c r="K201" s="2">
        <v>6.9638037999999999E-2</v>
      </c>
      <c r="L201" s="3">
        <f t="shared" si="6"/>
        <v>2086.5478950219999</v>
      </c>
      <c r="M201" s="3">
        <f t="shared" si="7"/>
        <v>1731.3366164239999</v>
      </c>
      <c r="N201" s="2">
        <v>27.615485469999999</v>
      </c>
      <c r="O201" s="2">
        <v>1.4320239560000001</v>
      </c>
      <c r="P201" s="2">
        <v>1.327736059</v>
      </c>
      <c r="Q201" s="2">
        <v>1.1408709889999999</v>
      </c>
      <c r="R201" s="2"/>
      <c r="S201" s="2"/>
      <c r="T201" s="2"/>
      <c r="U201" s="2">
        <v>490.21779149999998</v>
      </c>
      <c r="V201" s="2"/>
      <c r="W201" s="11"/>
      <c r="X201" s="11"/>
      <c r="Y201" s="11"/>
      <c r="Z201"/>
      <c r="AA201"/>
      <c r="AB201"/>
      <c r="AC201"/>
      <c r="AD201"/>
    </row>
    <row r="202" spans="1:30" x14ac:dyDescent="0.25">
      <c r="A202" s="1" t="s">
        <v>148</v>
      </c>
      <c r="B202" s="2">
        <v>11</v>
      </c>
      <c r="C202" s="1"/>
      <c r="D202" s="2"/>
      <c r="E202" s="2"/>
      <c r="F202" s="2">
        <v>4026</v>
      </c>
      <c r="G202" s="2">
        <v>1361.651427</v>
      </c>
      <c r="H202" s="2">
        <v>0.111858019</v>
      </c>
      <c r="I202" s="2">
        <v>0.67209253024677096</v>
      </c>
      <c r="J202" s="2">
        <v>1.1230054E-2</v>
      </c>
      <c r="K202" s="2">
        <v>6.1252056999999999E-2</v>
      </c>
      <c r="L202" s="3">
        <f t="shared" si="6"/>
        <v>1738.107496161</v>
      </c>
      <c r="M202" s="3">
        <f t="shared" si="7"/>
        <v>1480.8575084359998</v>
      </c>
      <c r="N202" s="2">
        <v>16.27480023</v>
      </c>
      <c r="O202" s="2">
        <v>4.7839482320000002</v>
      </c>
      <c r="P202" s="2">
        <v>0.750566544</v>
      </c>
      <c r="Q202" s="2">
        <v>0.56150270300000005</v>
      </c>
      <c r="R202" s="2"/>
      <c r="S202" s="2"/>
      <c r="T202" s="2"/>
      <c r="U202" s="2">
        <v>427.00521520000001</v>
      </c>
      <c r="V202" s="2"/>
      <c r="W202" s="11"/>
      <c r="X202" s="11"/>
      <c r="Y202" s="11"/>
      <c r="Z202"/>
      <c r="AA202"/>
      <c r="AB202"/>
      <c r="AC202"/>
      <c r="AD202"/>
    </row>
    <row r="203" spans="1:30" x14ac:dyDescent="0.25">
      <c r="A203" s="1" t="s">
        <v>63</v>
      </c>
      <c r="B203" s="2">
        <v>18</v>
      </c>
      <c r="C203" s="1"/>
      <c r="D203" s="2"/>
      <c r="E203" s="2"/>
      <c r="F203" s="2">
        <v>4348</v>
      </c>
      <c r="G203" s="2">
        <v>1358.048683</v>
      </c>
      <c r="H203" s="2">
        <v>0.112762867</v>
      </c>
      <c r="I203" s="2">
        <v>0.657078140052198</v>
      </c>
      <c r="J203" s="2">
        <v>1.1669663E-2</v>
      </c>
      <c r="K203" s="2">
        <v>6.1040652000000001E-2</v>
      </c>
      <c r="L203" s="3">
        <f t="shared" si="6"/>
        <v>1737.3708215639999</v>
      </c>
      <c r="M203" s="3">
        <f t="shared" si="7"/>
        <v>1478.0171191710001</v>
      </c>
      <c r="N203" s="2">
        <v>16.650920079999999</v>
      </c>
      <c r="O203" s="2">
        <v>4.5769326340000003</v>
      </c>
      <c r="P203" s="2">
        <v>0.77054672000000002</v>
      </c>
      <c r="Q203" s="2">
        <v>0.58348314999999995</v>
      </c>
      <c r="R203" s="2"/>
      <c r="S203" s="2"/>
      <c r="T203" s="2"/>
      <c r="U203" s="2">
        <v>425.75663759999998</v>
      </c>
      <c r="V203" s="2"/>
      <c r="W203" s="11"/>
      <c r="X203" s="11"/>
      <c r="Y203" s="11"/>
      <c r="Z203"/>
      <c r="AA203"/>
      <c r="AB203"/>
      <c r="AC203"/>
      <c r="AD203"/>
    </row>
    <row r="204" spans="1:30" x14ac:dyDescent="0.25">
      <c r="A204" s="1" t="s">
        <v>190</v>
      </c>
      <c r="B204" s="2">
        <v>30</v>
      </c>
      <c r="C204" s="1"/>
      <c r="D204" s="2"/>
      <c r="E204" s="2"/>
      <c r="F204" s="2">
        <v>6968</v>
      </c>
      <c r="G204" s="2">
        <v>1095.745494</v>
      </c>
      <c r="H204" s="2">
        <v>0.10497959799999999</v>
      </c>
      <c r="I204" s="2">
        <v>0.35459240198310499</v>
      </c>
      <c r="J204" s="2">
        <v>1.5309651000000001E-2</v>
      </c>
      <c r="K204" s="2">
        <v>4.8558610000000002E-2</v>
      </c>
      <c r="L204" s="3">
        <f t="shared" si="6"/>
        <v>1446.8159407619999</v>
      </c>
      <c r="M204" s="3">
        <f t="shared" si="7"/>
        <v>1205.0803392549999</v>
      </c>
      <c r="N204" s="2">
        <v>19.337851109999999</v>
      </c>
      <c r="O204" s="2">
        <v>1.143077041</v>
      </c>
      <c r="P204" s="2">
        <v>0.90217524699999996</v>
      </c>
      <c r="Q204" s="2">
        <v>0.76548255099999996</v>
      </c>
      <c r="R204" s="2"/>
      <c r="S204" s="2"/>
      <c r="T204" s="2"/>
      <c r="U204" s="2">
        <v>341.96827000000002</v>
      </c>
      <c r="V204" s="2"/>
      <c r="W204" s="11"/>
      <c r="X204" s="11"/>
      <c r="Y204" s="11"/>
      <c r="Z204"/>
      <c r="AA204"/>
      <c r="AB204"/>
      <c r="AC204"/>
      <c r="AD204"/>
    </row>
    <row r="205" spans="1:30" x14ac:dyDescent="0.25">
      <c r="A205" s="1" t="s">
        <v>203</v>
      </c>
      <c r="B205" s="2">
        <v>16</v>
      </c>
      <c r="C205" s="1"/>
      <c r="D205" s="2"/>
      <c r="E205" s="2"/>
      <c r="F205" s="2">
        <v>5511</v>
      </c>
      <c r="G205" s="2">
        <v>723.59961559999999</v>
      </c>
      <c r="H205" s="2">
        <v>7.2050624999999993E-2</v>
      </c>
      <c r="I205" s="2">
        <v>0.23324245523864101</v>
      </c>
      <c r="J205" s="2">
        <v>1.0595936E-2</v>
      </c>
      <c r="K205" s="2">
        <v>3.2114910000000003E-2</v>
      </c>
      <c r="L205" s="3">
        <f t="shared" si="6"/>
        <v>964.20573198199997</v>
      </c>
      <c r="M205" s="3">
        <f t="shared" si="7"/>
        <v>798.28031968000005</v>
      </c>
      <c r="N205" s="2">
        <v>12.33070732</v>
      </c>
      <c r="O205" s="2">
        <v>0.70269556200000005</v>
      </c>
      <c r="P205" s="2">
        <v>0.61222462799999999</v>
      </c>
      <c r="Q205" s="2">
        <v>0.52979678500000005</v>
      </c>
      <c r="R205" s="2"/>
      <c r="S205" s="2"/>
      <c r="T205" s="2"/>
      <c r="U205" s="2">
        <v>225.7894541</v>
      </c>
      <c r="V205" s="2"/>
      <c r="W205" s="11"/>
      <c r="X205" s="11"/>
      <c r="Y205" s="11"/>
      <c r="Z205"/>
      <c r="AA205"/>
      <c r="AB205"/>
      <c r="AC205"/>
      <c r="AD205"/>
    </row>
    <row r="206" spans="1:30" x14ac:dyDescent="0.25">
      <c r="A206" s="1" t="s">
        <v>38</v>
      </c>
      <c r="B206" s="2">
        <v>14</v>
      </c>
      <c r="C206" s="1"/>
      <c r="D206" s="2"/>
      <c r="E206" s="2"/>
      <c r="F206" s="2">
        <v>3946</v>
      </c>
      <c r="G206" s="2">
        <v>688.33677850000004</v>
      </c>
      <c r="H206" s="2">
        <v>6.4483097000000003E-2</v>
      </c>
      <c r="I206" s="2">
        <v>0.23009145582881699</v>
      </c>
      <c r="J206" s="2">
        <v>9.2201669999999996E-3</v>
      </c>
      <c r="K206" s="2">
        <v>3.0515822000000001E-2</v>
      </c>
      <c r="L206" s="3">
        <f t="shared" si="6"/>
        <v>904.16561348200003</v>
      </c>
      <c r="M206" s="3">
        <f t="shared" si="7"/>
        <v>755.69578493100005</v>
      </c>
      <c r="N206" s="2">
        <v>12.057000990000001</v>
      </c>
      <c r="O206" s="2">
        <v>0.83752584799999996</v>
      </c>
      <c r="P206" s="2">
        <v>0.55004671999999999</v>
      </c>
      <c r="Q206" s="2">
        <v>0.46100834200000002</v>
      </c>
      <c r="R206" s="2"/>
      <c r="S206" s="2"/>
      <c r="T206" s="2"/>
      <c r="U206" s="2">
        <v>214.89567159999999</v>
      </c>
      <c r="V206" s="2"/>
      <c r="W206" s="11"/>
      <c r="X206" s="11"/>
      <c r="Y206" s="11"/>
      <c r="Z206"/>
      <c r="AA206"/>
      <c r="AB206"/>
      <c r="AC206"/>
      <c r="AD206"/>
    </row>
    <row r="207" spans="1:30" x14ac:dyDescent="0.25">
      <c r="A207" s="1" t="s">
        <v>68</v>
      </c>
      <c r="B207" s="2">
        <v>86</v>
      </c>
      <c r="C207" s="1"/>
      <c r="D207" s="2"/>
      <c r="E207" s="2"/>
      <c r="F207" s="2">
        <v>1539</v>
      </c>
      <c r="G207" s="2">
        <v>529.81073460000005</v>
      </c>
      <c r="H207" s="2">
        <v>4.3424811000000001E-2</v>
      </c>
      <c r="I207" s="2">
        <v>0.26256643537407898</v>
      </c>
      <c r="J207" s="2">
        <v>4.3315819999999996E-3</v>
      </c>
      <c r="K207" s="2">
        <v>2.3836724E-2</v>
      </c>
      <c r="L207" s="3">
        <f t="shared" si="6"/>
        <v>675.97081694000008</v>
      </c>
      <c r="M207" s="3">
        <f t="shared" si="7"/>
        <v>576.10469780200003</v>
      </c>
      <c r="N207" s="2">
        <v>6.2993187429999997</v>
      </c>
      <c r="O207" s="2">
        <v>1.8769937919999999</v>
      </c>
      <c r="P207" s="2">
        <v>0.290269834</v>
      </c>
      <c r="Q207" s="2">
        <v>0.21657907800000001</v>
      </c>
      <c r="R207" s="2"/>
      <c r="S207" s="2"/>
      <c r="T207" s="2"/>
      <c r="U207" s="2">
        <v>166.15480239999999</v>
      </c>
      <c r="V207" s="2"/>
      <c r="W207" s="11"/>
      <c r="X207" s="11"/>
      <c r="Y207" s="11"/>
      <c r="Z207"/>
      <c r="AA207"/>
      <c r="AB207"/>
      <c r="AC207"/>
      <c r="AD207"/>
    </row>
    <row r="208" spans="1:30" x14ac:dyDescent="0.25">
      <c r="A208" s="1" t="s">
        <v>158</v>
      </c>
      <c r="B208" s="2">
        <v>70</v>
      </c>
      <c r="C208" s="1"/>
      <c r="D208" s="2"/>
      <c r="E208" s="2"/>
      <c r="F208" s="2">
        <v>2805</v>
      </c>
      <c r="G208" s="2">
        <v>373.100595</v>
      </c>
      <c r="H208" s="2">
        <v>3.7073383000000001E-2</v>
      </c>
      <c r="I208" s="2">
        <v>0.11893125618734</v>
      </c>
      <c r="J208" s="2">
        <v>5.4767150000000001E-3</v>
      </c>
      <c r="K208" s="2">
        <v>1.6550171999999998E-2</v>
      </c>
      <c r="L208" s="3">
        <f t="shared" si="6"/>
        <v>496.912743788</v>
      </c>
      <c r="M208" s="3">
        <f t="shared" si="7"/>
        <v>411.53550883099996</v>
      </c>
      <c r="N208" s="2">
        <v>6.4352708280000002</v>
      </c>
      <c r="O208" s="2">
        <v>0.345651757</v>
      </c>
      <c r="P208" s="2">
        <v>0.31676605299999999</v>
      </c>
      <c r="Q208" s="2">
        <v>0.27383576799999998</v>
      </c>
      <c r="R208" s="2"/>
      <c r="S208" s="2"/>
      <c r="T208" s="2"/>
      <c r="U208" s="2">
        <v>116.4111663</v>
      </c>
      <c r="V208" s="2"/>
      <c r="W208" s="11"/>
      <c r="X208" s="11"/>
      <c r="Y208" s="11"/>
      <c r="Z208"/>
      <c r="AA208"/>
      <c r="AB208"/>
      <c r="AC208"/>
      <c r="AD208"/>
    </row>
    <row r="209" spans="1:30" x14ac:dyDescent="0.25">
      <c r="A209" s="1" t="s">
        <v>55</v>
      </c>
      <c r="B209" s="2">
        <v>18</v>
      </c>
      <c r="C209" s="1"/>
      <c r="D209" s="2"/>
      <c r="E209" s="2"/>
      <c r="F209" s="2">
        <v>2556</v>
      </c>
      <c r="G209" s="2">
        <v>336.1679906</v>
      </c>
      <c r="H209" s="2">
        <v>3.3471016999999999E-2</v>
      </c>
      <c r="I209" s="2">
        <v>0.107853052189717</v>
      </c>
      <c r="J209" s="2">
        <v>4.932344E-3</v>
      </c>
      <c r="K209" s="2">
        <v>1.4917036E-2</v>
      </c>
      <c r="L209" s="3">
        <f t="shared" si="6"/>
        <v>447.94139717199999</v>
      </c>
      <c r="M209" s="3">
        <f t="shared" si="7"/>
        <v>370.860491228</v>
      </c>
      <c r="N209" s="2">
        <v>5.7531084940000001</v>
      </c>
      <c r="O209" s="2">
        <v>0.319726817</v>
      </c>
      <c r="P209" s="2">
        <v>0.284994464</v>
      </c>
      <c r="Q209" s="2">
        <v>0.24661717999999999</v>
      </c>
      <c r="R209" s="2"/>
      <c r="S209" s="2"/>
      <c r="T209" s="2"/>
      <c r="U209" s="2">
        <v>104.8926427</v>
      </c>
      <c r="V209" s="2"/>
      <c r="W209" s="11"/>
      <c r="X209" s="11"/>
      <c r="Y209" s="11"/>
      <c r="Z209"/>
      <c r="AA209"/>
      <c r="AB209"/>
      <c r="AC209"/>
      <c r="AD209"/>
    </row>
    <row r="210" spans="1:30" x14ac:dyDescent="0.25">
      <c r="A210" s="1" t="s">
        <v>228</v>
      </c>
      <c r="B210" s="2">
        <v>6</v>
      </c>
      <c r="C210" s="1"/>
      <c r="D210" s="2"/>
      <c r="E210" s="2"/>
      <c r="F210" s="2">
        <v>912</v>
      </c>
      <c r="G210" s="2">
        <v>275.67117539999998</v>
      </c>
      <c r="H210" s="2">
        <v>2.3001269000000001E-2</v>
      </c>
      <c r="I210" s="2">
        <v>0.132292162350054</v>
      </c>
      <c r="J210" s="2">
        <v>2.40961E-3</v>
      </c>
      <c r="K210" s="2">
        <v>1.2386872E-2</v>
      </c>
      <c r="L210" s="3">
        <f t="shared" si="6"/>
        <v>353.02853412799999</v>
      </c>
      <c r="M210" s="3">
        <f t="shared" si="7"/>
        <v>300.12384560599997</v>
      </c>
      <c r="N210" s="2">
        <v>3.4122006759999999</v>
      </c>
      <c r="O210" s="2">
        <v>0.91290442400000005</v>
      </c>
      <c r="P210" s="2">
        <v>0.158292082</v>
      </c>
      <c r="Q210" s="2">
        <v>0.120480503</v>
      </c>
      <c r="R210" s="2"/>
      <c r="S210" s="2"/>
      <c r="T210" s="2"/>
      <c r="U210" s="2">
        <v>86.414707759999999</v>
      </c>
      <c r="V210" s="2"/>
      <c r="W210" s="11"/>
      <c r="X210" s="11"/>
      <c r="Y210" s="11"/>
      <c r="Z210"/>
      <c r="AA210"/>
      <c r="AB210"/>
      <c r="AC210"/>
      <c r="AD210"/>
    </row>
    <row r="211" spans="1:30" x14ac:dyDescent="0.25">
      <c r="A211" s="1" t="s">
        <v>75</v>
      </c>
      <c r="B211" s="2">
        <v>22</v>
      </c>
      <c r="C211" s="1"/>
      <c r="D211" s="2"/>
      <c r="E211" s="2"/>
      <c r="F211" s="2">
        <v>958</v>
      </c>
      <c r="G211" s="2">
        <v>211.918069</v>
      </c>
      <c r="H211" s="2">
        <v>1.8601988E-2</v>
      </c>
      <c r="I211" s="2">
        <v>9.11619756635869E-2</v>
      </c>
      <c r="J211" s="2">
        <v>2.2197940000000002E-3</v>
      </c>
      <c r="K211" s="2">
        <v>9.4822499999999994E-3</v>
      </c>
      <c r="L211" s="3">
        <f t="shared" si="6"/>
        <v>274.34462601800004</v>
      </c>
      <c r="M211" s="3">
        <f t="shared" si="7"/>
        <v>231.54106355000002</v>
      </c>
      <c r="N211" s="2">
        <v>2.963070187</v>
      </c>
      <c r="O211" s="2">
        <v>0.54759974</v>
      </c>
      <c r="P211" s="2">
        <v>0.13896735700000001</v>
      </c>
      <c r="Q211" s="2">
        <v>0.110989695</v>
      </c>
      <c r="R211" s="2"/>
      <c r="S211" s="2"/>
      <c r="T211" s="2"/>
      <c r="U211" s="2">
        <v>66.335846559999993</v>
      </c>
      <c r="V211" s="2"/>
      <c r="W211" s="11"/>
      <c r="X211" s="11"/>
      <c r="Y211" s="11"/>
      <c r="Z211"/>
      <c r="AA211"/>
      <c r="AB211"/>
      <c r="AC211"/>
      <c r="AD211"/>
    </row>
    <row r="212" spans="1:30" x14ac:dyDescent="0.25">
      <c r="A212" s="1" t="s">
        <v>219</v>
      </c>
      <c r="B212" s="2">
        <v>7</v>
      </c>
      <c r="C212" s="1"/>
      <c r="D212" s="2"/>
      <c r="E212" s="2"/>
      <c r="F212" s="2">
        <v>708</v>
      </c>
      <c r="G212" s="2">
        <v>187.36058220000001</v>
      </c>
      <c r="H212" s="2">
        <v>1.5968046999999999E-2</v>
      </c>
      <c r="I212" s="2">
        <v>8.6831646261557704E-2</v>
      </c>
      <c r="J212" s="2">
        <v>1.7564939999999999E-3</v>
      </c>
      <c r="K212" s="2">
        <v>8.4083690000000006E-3</v>
      </c>
      <c r="L212" s="3">
        <f t="shared" si="6"/>
        <v>241.01481880900002</v>
      </c>
      <c r="M212" s="3">
        <f t="shared" si="7"/>
        <v>204.28143081200002</v>
      </c>
      <c r="N212" s="2">
        <v>2.4068111870000002</v>
      </c>
      <c r="O212" s="2">
        <v>0.57440170300000004</v>
      </c>
      <c r="P212" s="2">
        <v>0.113011257</v>
      </c>
      <c r="Q212" s="2">
        <v>8.7824698000000007E-2</v>
      </c>
      <c r="R212" s="2"/>
      <c r="S212" s="2"/>
      <c r="T212" s="2"/>
      <c r="U212" s="2">
        <v>58.703714929999997</v>
      </c>
      <c r="V212" s="2"/>
      <c r="W212" s="11"/>
      <c r="X212" s="11"/>
      <c r="Y212" s="11"/>
      <c r="Z212"/>
      <c r="AA212"/>
      <c r="AB212"/>
      <c r="AC212"/>
      <c r="AD212"/>
    </row>
    <row r="213" spans="1:30" x14ac:dyDescent="0.25">
      <c r="A213" s="1" t="s">
        <v>250</v>
      </c>
      <c r="B213" s="2">
        <v>2</v>
      </c>
      <c r="C213" s="1"/>
      <c r="D213" s="2"/>
      <c r="E213" s="2"/>
      <c r="F213" s="2">
        <v>565</v>
      </c>
      <c r="G213" s="2">
        <v>173.63642469999999</v>
      </c>
      <c r="H213" s="2">
        <v>1.4458132E-2</v>
      </c>
      <c r="I213" s="2">
        <v>8.3833974544752096E-2</v>
      </c>
      <c r="J213" s="2">
        <v>1.5025590000000001E-3</v>
      </c>
      <c r="K213" s="2">
        <v>7.8043050000000001E-3</v>
      </c>
      <c r="L213" s="3">
        <f t="shared" si="6"/>
        <v>222.26607549299999</v>
      </c>
      <c r="M213" s="3">
        <f t="shared" si="7"/>
        <v>189.011990365</v>
      </c>
      <c r="N213" s="2">
        <v>2.1302572419999999</v>
      </c>
      <c r="O213" s="2">
        <v>0.58221967100000005</v>
      </c>
      <c r="P213" s="2">
        <v>9.8953740999999998E-2</v>
      </c>
      <c r="Q213" s="2">
        <v>7.5127973000000001E-2</v>
      </c>
      <c r="R213" s="2"/>
      <c r="S213" s="2"/>
      <c r="T213" s="2"/>
      <c r="U213" s="2">
        <v>54.434226600000002</v>
      </c>
      <c r="V213" s="2"/>
      <c r="W213" s="11"/>
      <c r="X213" s="11"/>
      <c r="Y213" s="11"/>
      <c r="Z213"/>
      <c r="AA213"/>
      <c r="AB213"/>
      <c r="AC213"/>
      <c r="AD213"/>
    </row>
    <row r="214" spans="1:30" x14ac:dyDescent="0.25">
      <c r="A214" s="1" t="s">
        <v>151</v>
      </c>
      <c r="B214" s="2">
        <v>20</v>
      </c>
      <c r="C214" s="1"/>
      <c r="D214" s="2"/>
      <c r="E214" s="2"/>
      <c r="F214" s="2">
        <v>782</v>
      </c>
      <c r="G214" s="2">
        <v>133.68801690000001</v>
      </c>
      <c r="H214" s="2">
        <v>1.2589335E-2</v>
      </c>
      <c r="I214" s="2">
        <v>4.4271501030542601E-2</v>
      </c>
      <c r="J214" s="2">
        <v>1.8102560000000001E-3</v>
      </c>
      <c r="K214" s="2">
        <v>5.9257379999999998E-3</v>
      </c>
      <c r="L214" s="3">
        <f t="shared" si="6"/>
        <v>175.81676561400002</v>
      </c>
      <c r="M214" s="3">
        <f t="shared" si="7"/>
        <v>146.82954472399999</v>
      </c>
      <c r="N214" s="2">
        <v>2.3499768790000002</v>
      </c>
      <c r="O214" s="2">
        <v>0.15614061600000001</v>
      </c>
      <c r="P214" s="2">
        <v>0.107677391</v>
      </c>
      <c r="Q214" s="2">
        <v>9.0512796000000006E-2</v>
      </c>
      <c r="R214" s="2"/>
      <c r="S214" s="2"/>
      <c r="T214" s="2"/>
      <c r="U214" s="2">
        <v>41.73276448</v>
      </c>
      <c r="V214" s="2"/>
      <c r="W214" s="11"/>
      <c r="X214" s="11"/>
      <c r="Y214" s="11"/>
      <c r="Z214"/>
      <c r="AA214"/>
      <c r="AB214"/>
      <c r="AC214"/>
      <c r="AD214"/>
    </row>
    <row r="215" spans="1:30" x14ac:dyDescent="0.25">
      <c r="A215" s="1" t="s">
        <v>46</v>
      </c>
      <c r="B215" s="2">
        <v>16</v>
      </c>
      <c r="C215" s="1"/>
      <c r="D215" s="2"/>
      <c r="E215" s="2"/>
      <c r="F215" s="2">
        <v>448</v>
      </c>
      <c r="G215" s="2">
        <v>115.42005210000001</v>
      </c>
      <c r="H215" s="2">
        <v>9.8648299999999998E-3</v>
      </c>
      <c r="I215" s="2">
        <v>5.2673848295364298E-2</v>
      </c>
      <c r="J215" s="2">
        <v>1.103117E-3</v>
      </c>
      <c r="K215" s="2">
        <v>5.1758739999999996E-3</v>
      </c>
      <c r="L215" s="3">
        <f t="shared" si="6"/>
        <v>148.56276011</v>
      </c>
      <c r="M215" s="3">
        <f t="shared" si="7"/>
        <v>125.86838747700001</v>
      </c>
      <c r="N215" s="2">
        <v>1.5167356750000001</v>
      </c>
      <c r="O215" s="2">
        <v>0.342524893</v>
      </c>
      <c r="P215" s="2">
        <v>7.0714038000000007E-2</v>
      </c>
      <c r="Q215" s="2">
        <v>5.5155837999999999E-2</v>
      </c>
      <c r="R215" s="2"/>
      <c r="S215" s="2"/>
      <c r="T215" s="2"/>
      <c r="U215" s="2">
        <v>36.156512550000002</v>
      </c>
      <c r="V215" s="2"/>
      <c r="W215" s="11"/>
      <c r="X215" s="11"/>
      <c r="Y215" s="11"/>
      <c r="Z215"/>
      <c r="AA215"/>
      <c r="AB215"/>
      <c r="AC215"/>
      <c r="AD215"/>
    </row>
    <row r="216" spans="1:30" x14ac:dyDescent="0.25">
      <c r="A216" s="1" t="s">
        <v>261</v>
      </c>
      <c r="B216" s="2">
        <v>17</v>
      </c>
      <c r="C216" s="1"/>
      <c r="D216" s="2"/>
      <c r="E216" s="2"/>
      <c r="F216" s="2">
        <v>595</v>
      </c>
      <c r="G216" s="2">
        <v>80.035665730000005</v>
      </c>
      <c r="H216" s="2">
        <v>7.9131830000000007E-3</v>
      </c>
      <c r="I216" s="2">
        <v>2.62930878739819E-2</v>
      </c>
      <c r="J216" s="2">
        <v>1.1525140000000001E-3</v>
      </c>
      <c r="K216" s="2">
        <v>3.553779E-3</v>
      </c>
      <c r="L216" s="3">
        <f t="shared" si="6"/>
        <v>106.46787446900001</v>
      </c>
      <c r="M216" s="3">
        <f t="shared" si="7"/>
        <v>88.245369421999996</v>
      </c>
      <c r="N216" s="2">
        <v>1.3502072810000001</v>
      </c>
      <c r="O216" s="2">
        <v>8.5152574999999994E-2</v>
      </c>
      <c r="P216" s="2">
        <v>6.6831989999999994E-2</v>
      </c>
      <c r="Q216" s="2">
        <v>5.7625713000000002E-2</v>
      </c>
      <c r="R216" s="2"/>
      <c r="S216" s="2"/>
      <c r="T216" s="2"/>
      <c r="U216" s="2">
        <v>24.97860614</v>
      </c>
      <c r="V216" s="2"/>
      <c r="W216" s="11"/>
      <c r="X216" s="11"/>
      <c r="Y216" s="11"/>
      <c r="Z216"/>
      <c r="AA216"/>
      <c r="AB216"/>
      <c r="AC216"/>
      <c r="AD216"/>
    </row>
    <row r="217" spans="1:30" x14ac:dyDescent="0.25">
      <c r="A217" s="1" t="s">
        <v>178</v>
      </c>
      <c r="B217" s="2">
        <v>9</v>
      </c>
      <c r="C217" s="1"/>
      <c r="D217" s="2"/>
      <c r="E217" s="2"/>
      <c r="F217" s="2">
        <v>396</v>
      </c>
      <c r="G217" s="2">
        <v>74.054958099999993</v>
      </c>
      <c r="H217" s="2">
        <v>6.8163319999999996E-3</v>
      </c>
      <c r="I217" s="2">
        <v>2.62003534501138E-2</v>
      </c>
      <c r="J217" s="2">
        <v>9.4241500000000005E-4</v>
      </c>
      <c r="K217" s="2">
        <v>3.288642E-3</v>
      </c>
      <c r="L217" s="3">
        <f t="shared" si="6"/>
        <v>96.885491917999985</v>
      </c>
      <c r="M217" s="3">
        <f t="shared" si="7"/>
        <v>81.193232590999997</v>
      </c>
      <c r="N217" s="2">
        <v>1.2495803320000001</v>
      </c>
      <c r="O217" s="2">
        <v>0.111189407</v>
      </c>
      <c r="P217" s="2">
        <v>5.6834343000000002E-2</v>
      </c>
      <c r="Q217" s="2">
        <v>4.7120742E-2</v>
      </c>
      <c r="R217" s="2"/>
      <c r="S217" s="2"/>
      <c r="T217" s="2"/>
      <c r="U217" s="2">
        <v>23.132493969999999</v>
      </c>
      <c r="V217" s="2"/>
      <c r="W217" s="11"/>
      <c r="X217" s="11"/>
      <c r="Y217" s="11"/>
      <c r="Z217"/>
      <c r="AA217"/>
      <c r="AB217"/>
      <c r="AC217"/>
      <c r="AD217"/>
    </row>
    <row r="218" spans="1:30" x14ac:dyDescent="0.25">
      <c r="A218" s="1" t="s">
        <v>147</v>
      </c>
      <c r="B218" s="2">
        <v>9</v>
      </c>
      <c r="C218" s="1"/>
      <c r="D218" s="2"/>
      <c r="E218" s="2"/>
      <c r="F218" s="2">
        <v>256</v>
      </c>
      <c r="G218" s="2">
        <v>62.520392790000002</v>
      </c>
      <c r="H218" s="2">
        <v>5.3914239999999997E-3</v>
      </c>
      <c r="I218" s="2">
        <v>2.7996198058492801E-2</v>
      </c>
      <c r="J218" s="2">
        <v>6.1640900000000005E-4</v>
      </c>
      <c r="K218" s="2">
        <v>2.8016400000000002E-3</v>
      </c>
      <c r="L218" s="3">
        <f t="shared" si="6"/>
        <v>80.62700499799999</v>
      </c>
      <c r="M218" s="3">
        <f t="shared" si="7"/>
        <v>68.222973334999992</v>
      </c>
      <c r="N218" s="2">
        <v>0.83869052499999996</v>
      </c>
      <c r="O218" s="2">
        <v>0.17767813399999999</v>
      </c>
      <c r="P218" s="2">
        <v>3.9189442999999997E-2</v>
      </c>
      <c r="Q218" s="2">
        <v>3.0820452000000002E-2</v>
      </c>
      <c r="R218" s="2"/>
      <c r="S218" s="2"/>
      <c r="T218" s="2"/>
      <c r="U218" s="2">
        <v>19.580350899999999</v>
      </c>
      <c r="V218" s="2"/>
      <c r="W218" s="11"/>
      <c r="X218" s="11"/>
      <c r="Y218" s="11"/>
      <c r="Z218"/>
      <c r="AA218"/>
      <c r="AB218"/>
      <c r="AC218"/>
      <c r="AD218"/>
    </row>
    <row r="219" spans="1:30" x14ac:dyDescent="0.25">
      <c r="A219" s="1" t="s">
        <v>64</v>
      </c>
      <c r="B219" s="2">
        <v>20</v>
      </c>
      <c r="C219" s="1"/>
      <c r="D219" s="2"/>
      <c r="E219" s="2"/>
      <c r="F219" s="2">
        <v>246</v>
      </c>
      <c r="G219" s="2">
        <v>61.943312370000001</v>
      </c>
      <c r="H219" s="2">
        <v>5.3142299999999996E-3</v>
      </c>
      <c r="I219" s="2">
        <v>2.80449113728569E-2</v>
      </c>
      <c r="J219" s="2">
        <v>5.9990399999999995E-4</v>
      </c>
      <c r="K219" s="2">
        <v>2.7769330000000001E-3</v>
      </c>
      <c r="L219" s="3">
        <f t="shared" si="6"/>
        <v>79.794575094999999</v>
      </c>
      <c r="M219" s="3">
        <f t="shared" si="7"/>
        <v>67.568643004000009</v>
      </c>
      <c r="N219" s="2">
        <v>0.82114573300000004</v>
      </c>
      <c r="O219" s="2">
        <v>0.18054157700000001</v>
      </c>
      <c r="P219" s="2">
        <v>3.8320472000000001E-2</v>
      </c>
      <c r="Q219" s="2">
        <v>2.9995193E-2</v>
      </c>
      <c r="R219" s="2"/>
      <c r="S219" s="2"/>
      <c r="T219" s="2"/>
      <c r="U219" s="2">
        <v>19.402370309999998</v>
      </c>
      <c r="V219" s="2"/>
      <c r="W219" s="11"/>
      <c r="X219" s="11"/>
      <c r="Y219" s="11"/>
      <c r="Z219"/>
      <c r="AA219"/>
      <c r="AB219"/>
      <c r="AC219"/>
      <c r="AD219"/>
    </row>
    <row r="220" spans="1:30" x14ac:dyDescent="0.25">
      <c r="A220" s="1" t="s">
        <v>232</v>
      </c>
      <c r="B220" s="2">
        <v>11</v>
      </c>
      <c r="C220" s="1"/>
      <c r="D220" s="2"/>
      <c r="E220" s="2"/>
      <c r="F220" s="2">
        <v>427</v>
      </c>
      <c r="G220" s="2">
        <v>60.072227679999997</v>
      </c>
      <c r="H220" s="2">
        <v>5.8935710000000002E-3</v>
      </c>
      <c r="I220" s="2">
        <v>1.9248390579275999E-2</v>
      </c>
      <c r="J220" s="2">
        <v>8.6685500000000003E-4</v>
      </c>
      <c r="K220" s="2">
        <v>2.6637840000000002E-3</v>
      </c>
      <c r="L220" s="3">
        <f t="shared" si="6"/>
        <v>79.763902015999989</v>
      </c>
      <c r="M220" s="3">
        <f t="shared" si="7"/>
        <v>66.191920586999998</v>
      </c>
      <c r="N220" s="2">
        <v>1.044780713</v>
      </c>
      <c r="O220" s="2">
        <v>5.8086825000000002E-2</v>
      </c>
      <c r="P220" s="2">
        <v>5.0460934999999998E-2</v>
      </c>
      <c r="Q220" s="2">
        <v>4.3342730000000003E-2</v>
      </c>
      <c r="R220" s="2"/>
      <c r="S220" s="2"/>
      <c r="T220" s="2"/>
      <c r="U220" s="2">
        <v>18.744755470000001</v>
      </c>
      <c r="V220" s="2"/>
      <c r="W220" s="11"/>
      <c r="X220" s="11"/>
      <c r="Y220" s="11"/>
      <c r="Z220"/>
      <c r="AA220"/>
      <c r="AB220"/>
      <c r="AC220"/>
      <c r="AD220"/>
    </row>
    <row r="221" spans="1:30" x14ac:dyDescent="0.25">
      <c r="A221" s="1" t="s">
        <v>264</v>
      </c>
      <c r="B221" s="2">
        <v>6</v>
      </c>
      <c r="C221" s="1"/>
      <c r="D221" s="2"/>
      <c r="E221" s="2"/>
      <c r="F221" s="2">
        <v>190</v>
      </c>
      <c r="G221" s="2">
        <v>58.376899399999999</v>
      </c>
      <c r="H221" s="2">
        <v>4.8584580000000004E-3</v>
      </c>
      <c r="I221" s="2">
        <v>2.8123393804259701E-2</v>
      </c>
      <c r="J221" s="2">
        <v>5.0598099999999997E-4</v>
      </c>
      <c r="K221" s="2">
        <v>2.6234359999999998E-3</v>
      </c>
      <c r="L221" s="3">
        <f t="shared" si="6"/>
        <v>74.718568636000001</v>
      </c>
      <c r="M221" s="3">
        <f t="shared" si="7"/>
        <v>63.543945053000002</v>
      </c>
      <c r="N221" s="2">
        <v>0.71957064900000001</v>
      </c>
      <c r="O221" s="2">
        <v>0.19495362799999999</v>
      </c>
      <c r="P221" s="2">
        <v>3.3325734000000003E-2</v>
      </c>
      <c r="Q221" s="2">
        <v>2.5299045999999999E-2</v>
      </c>
      <c r="R221" s="2"/>
      <c r="S221" s="2"/>
      <c r="T221" s="2"/>
      <c r="U221" s="2">
        <v>18.30042379</v>
      </c>
      <c r="V221" s="2"/>
      <c r="W221" s="11"/>
      <c r="X221" s="11"/>
      <c r="Y221" s="11"/>
      <c r="Z221"/>
      <c r="AA221"/>
      <c r="AB221"/>
      <c r="AC221"/>
      <c r="AD221"/>
    </row>
    <row r="222" spans="1:30" x14ac:dyDescent="0.25">
      <c r="A222" s="1" t="s">
        <v>202</v>
      </c>
      <c r="B222" s="2">
        <v>17</v>
      </c>
      <c r="C222" s="1"/>
      <c r="D222" s="2"/>
      <c r="E222" s="2"/>
      <c r="F222" s="2">
        <v>322</v>
      </c>
      <c r="G222" s="2">
        <v>57.9045457</v>
      </c>
      <c r="H222" s="2">
        <v>5.4042700000000001E-3</v>
      </c>
      <c r="I222" s="2">
        <v>1.89876077666708E-2</v>
      </c>
      <c r="J222" s="2">
        <v>7.7948100000000005E-4</v>
      </c>
      <c r="K222" s="2">
        <v>2.5646449999999999E-3</v>
      </c>
      <c r="L222" s="3">
        <f t="shared" si="6"/>
        <v>75.995514737000008</v>
      </c>
      <c r="M222" s="3">
        <f t="shared" si="7"/>
        <v>63.552139935</v>
      </c>
      <c r="N222" s="2">
        <v>1.0354366209999999</v>
      </c>
      <c r="O222" s="2">
        <v>6.5831819999999999E-2</v>
      </c>
      <c r="P222" s="2">
        <v>4.657944E-2</v>
      </c>
      <c r="Q222" s="2">
        <v>3.8974046999999998E-2</v>
      </c>
      <c r="R222" s="2"/>
      <c r="S222" s="2"/>
      <c r="T222" s="2"/>
      <c r="U222" s="2">
        <v>18.074815690000001</v>
      </c>
      <c r="V222" s="2"/>
      <c r="W222" s="11"/>
      <c r="X222" s="11"/>
      <c r="Y222" s="11"/>
      <c r="Z222"/>
      <c r="AA222"/>
      <c r="AB222"/>
      <c r="AC222"/>
      <c r="AD222"/>
    </row>
    <row r="223" spans="1:30" x14ac:dyDescent="0.25">
      <c r="A223" s="1" t="s">
        <v>154</v>
      </c>
      <c r="B223" s="2">
        <v>18</v>
      </c>
      <c r="C223" s="1"/>
      <c r="D223" s="2"/>
      <c r="E223" s="2"/>
      <c r="F223" s="2">
        <v>382</v>
      </c>
      <c r="G223" s="2">
        <v>57.705763300000001</v>
      </c>
      <c r="H223" s="2">
        <v>5.525131E-3</v>
      </c>
      <c r="I223" s="2">
        <v>2.05783076276813E-2</v>
      </c>
      <c r="J223" s="2">
        <v>7.6778800000000004E-4</v>
      </c>
      <c r="K223" s="2">
        <v>2.5676700000000002E-3</v>
      </c>
      <c r="L223" s="3">
        <f t="shared" si="6"/>
        <v>76.183519865999997</v>
      </c>
      <c r="M223" s="3">
        <f t="shared" si="7"/>
        <v>63.462741560000005</v>
      </c>
      <c r="N223" s="2">
        <v>0.92805820100000003</v>
      </c>
      <c r="O223" s="2">
        <v>8.5683297000000005E-2</v>
      </c>
      <c r="P223" s="2">
        <v>4.5308099999999997E-2</v>
      </c>
      <c r="Q223" s="2">
        <v>3.8389379000000001E-2</v>
      </c>
      <c r="R223" s="2"/>
      <c r="S223" s="2"/>
      <c r="T223" s="2"/>
      <c r="U223" s="2">
        <v>18.02449562</v>
      </c>
      <c r="V223" s="2"/>
      <c r="W223" s="11"/>
      <c r="X223" s="11"/>
      <c r="Y223" s="11"/>
      <c r="Z223"/>
      <c r="AA223"/>
      <c r="AB223"/>
      <c r="AC223"/>
      <c r="AD223"/>
    </row>
    <row r="224" spans="1:30" x14ac:dyDescent="0.25">
      <c r="A224" s="1" t="s">
        <v>69</v>
      </c>
      <c r="B224" s="2">
        <v>4</v>
      </c>
      <c r="C224" s="1"/>
      <c r="D224" s="2"/>
      <c r="E224" s="2"/>
      <c r="F224" s="2">
        <v>218</v>
      </c>
      <c r="G224" s="2">
        <v>38.201872909999999</v>
      </c>
      <c r="H224" s="2">
        <v>3.5989329999999999E-3</v>
      </c>
      <c r="I224" s="2">
        <v>1.1852277160587101E-2</v>
      </c>
      <c r="J224" s="2">
        <v>5.3342500000000002E-4</v>
      </c>
      <c r="K224" s="2">
        <v>1.6889400000000001E-3</v>
      </c>
      <c r="L224" s="3">
        <f t="shared" si="6"/>
        <v>50.24496877</v>
      </c>
      <c r="M224" s="3">
        <f t="shared" si="7"/>
        <v>41.957552355000004</v>
      </c>
      <c r="N224" s="2">
        <v>0.70939059500000001</v>
      </c>
      <c r="O224" s="2">
        <v>3.3931131000000003E-2</v>
      </c>
      <c r="P224" s="2">
        <v>3.1693406E-2</v>
      </c>
      <c r="Q224" s="2">
        <v>2.6671242000000001E-2</v>
      </c>
      <c r="R224" s="2"/>
      <c r="S224" s="2"/>
      <c r="T224" s="2"/>
      <c r="U224" s="2">
        <v>11.91890182</v>
      </c>
      <c r="V224" s="2"/>
      <c r="W224" s="11"/>
      <c r="X224" s="11"/>
      <c r="Y224" s="11"/>
      <c r="Z224"/>
      <c r="AA224"/>
      <c r="AB224"/>
      <c r="AC224"/>
      <c r="AD224"/>
    </row>
    <row r="225" spans="1:30" x14ac:dyDescent="0.25">
      <c r="A225" s="1" t="s">
        <v>254</v>
      </c>
      <c r="B225" s="2">
        <v>10</v>
      </c>
      <c r="C225" s="1"/>
      <c r="D225" s="2"/>
      <c r="E225" s="2"/>
      <c r="F225" s="2">
        <v>56</v>
      </c>
      <c r="G225" s="2">
        <v>16.698090329999999</v>
      </c>
      <c r="H225" s="2">
        <v>1.395514E-3</v>
      </c>
      <c r="I225" s="2">
        <v>7.9748751425150095E-3</v>
      </c>
      <c r="J225" s="2">
        <v>1.47109E-4</v>
      </c>
      <c r="K225" s="2">
        <v>7.50137E-4</v>
      </c>
      <c r="L225" s="3">
        <f t="shared" si="6"/>
        <v>21.391116571000001</v>
      </c>
      <c r="M225" s="3">
        <f t="shared" si="7"/>
        <v>18.181271481</v>
      </c>
      <c r="N225" s="2">
        <v>0.208116463</v>
      </c>
      <c r="O225" s="2">
        <v>5.475091E-2</v>
      </c>
      <c r="P225" s="2">
        <v>9.6450049999999999E-3</v>
      </c>
      <c r="Q225" s="2">
        <v>7.3554629999999996E-3</v>
      </c>
      <c r="R225" s="2"/>
      <c r="S225" s="2"/>
      <c r="T225" s="2"/>
      <c r="U225" s="2">
        <v>5.2340228660000001</v>
      </c>
      <c r="V225" s="2"/>
      <c r="W225" s="11"/>
      <c r="X225" s="11"/>
      <c r="Y225" s="11"/>
      <c r="Z225"/>
      <c r="AA225"/>
      <c r="AB225"/>
      <c r="AC225"/>
      <c r="AD225"/>
    </row>
    <row r="226" spans="1:30" x14ac:dyDescent="0.25">
      <c r="A226" s="1" t="s">
        <v>263</v>
      </c>
      <c r="B226" s="2">
        <v>2</v>
      </c>
      <c r="C226" s="1"/>
      <c r="D226" s="2"/>
      <c r="E226" s="2"/>
      <c r="F226" s="2">
        <v>30</v>
      </c>
      <c r="G226" s="2">
        <v>5.4424116280000003</v>
      </c>
      <c r="H226" s="2">
        <v>5.0635000000000003E-4</v>
      </c>
      <c r="I226" s="2">
        <v>1.81670998472765E-3</v>
      </c>
      <c r="J226" s="2">
        <v>7.2351300000000006E-5</v>
      </c>
      <c r="K226" s="2">
        <v>2.4119500000000001E-4</v>
      </c>
      <c r="L226" s="3">
        <f t="shared" si="6"/>
        <v>7.1376462766</v>
      </c>
      <c r="M226" s="3">
        <f t="shared" si="7"/>
        <v>5.9718115205000002</v>
      </c>
      <c r="N226" s="2">
        <v>9.6070744E-2</v>
      </c>
      <c r="O226" s="2">
        <v>6.639252E-3</v>
      </c>
      <c r="P226" s="2">
        <v>4.3321740000000003E-3</v>
      </c>
      <c r="Q226" s="2">
        <v>3.617566E-3</v>
      </c>
      <c r="R226" s="2"/>
      <c r="S226" s="2"/>
      <c r="T226" s="2"/>
      <c r="U226" s="2">
        <v>1.699114129</v>
      </c>
      <c r="V226" s="2"/>
      <c r="W226" s="11"/>
      <c r="X226" s="11"/>
      <c r="Y226" s="11"/>
      <c r="Z226"/>
      <c r="AA226"/>
      <c r="AB226"/>
      <c r="AC226"/>
      <c r="AD226"/>
    </row>
    <row r="227" spans="1:30" x14ac:dyDescent="0.25">
      <c r="A227" s="1" t="s">
        <v>262</v>
      </c>
      <c r="B227" s="2">
        <v>4</v>
      </c>
      <c r="C227" s="1"/>
      <c r="D227" s="2"/>
      <c r="E227" s="2"/>
      <c r="F227" s="2">
        <v>12</v>
      </c>
      <c r="G227" s="2">
        <v>1.7943981200000001</v>
      </c>
      <c r="H227" s="2">
        <v>1.72273E-4</v>
      </c>
      <c r="I227" s="2">
        <v>6.3570630705790405E-4</v>
      </c>
      <c r="J227" s="2">
        <v>2.4038099999999999E-5</v>
      </c>
      <c r="K227" s="2">
        <v>7.9829399999999998E-5</v>
      </c>
      <c r="L227" s="3">
        <f t="shared" si="6"/>
        <v>2.3704731598000004</v>
      </c>
      <c r="M227" s="3">
        <f t="shared" si="7"/>
        <v>1.9738339337000002</v>
      </c>
      <c r="N227" s="2">
        <v>2.8976018999999999E-2</v>
      </c>
      <c r="O227" s="2">
        <v>2.6016030000000001E-3</v>
      </c>
      <c r="P227" s="2">
        <v>1.4163229999999999E-3</v>
      </c>
      <c r="Q227" s="2">
        <v>1.2019070000000001E-3</v>
      </c>
      <c r="R227" s="2"/>
      <c r="S227" s="2"/>
      <c r="T227" s="2"/>
      <c r="U227" s="2">
        <v>0.56044485200000005</v>
      </c>
      <c r="V227" s="2"/>
      <c r="W227" s="11"/>
      <c r="X227" s="11"/>
      <c r="Y227" s="11"/>
      <c r="Z227"/>
      <c r="AA227"/>
      <c r="AB227"/>
      <c r="AC227"/>
      <c r="AD227"/>
    </row>
    <row r="228" spans="1:30" x14ac:dyDescent="0.25">
      <c r="A228" s="45" t="s">
        <v>281</v>
      </c>
      <c r="B228" s="46">
        <f>SUM(B2:B227)-SUM(B4:B6)</f>
        <v>391750</v>
      </c>
      <c r="C228" s="46">
        <f t="shared" ref="C228:O228" si="8">SUM(C2:C227)-SUM(C4:C6)</f>
        <v>1790568050.7679634</v>
      </c>
      <c r="D228" s="46">
        <f t="shared" si="8"/>
        <v>1220561405</v>
      </c>
      <c r="E228" s="46">
        <f t="shared" si="8"/>
        <v>2268028409.8010998</v>
      </c>
      <c r="F228" s="46">
        <f t="shared" si="8"/>
        <v>794212910</v>
      </c>
      <c r="G228" s="46">
        <f t="shared" si="8"/>
        <v>931556047.16747916</v>
      </c>
      <c r="H228" s="46">
        <f t="shared" si="8"/>
        <v>78346.095257116118</v>
      </c>
      <c r="I228" s="46">
        <f t="shared" si="8"/>
        <v>1492225.6616203624</v>
      </c>
      <c r="J228" s="46">
        <f t="shared" si="8"/>
        <v>362754.72248050937</v>
      </c>
      <c r="K228" s="46">
        <f t="shared" si="8"/>
        <v>45958.264245998405</v>
      </c>
      <c r="L228" s="46">
        <f t="shared" si="8"/>
        <v>1221663830.3759425</v>
      </c>
      <c r="M228" s="46">
        <f t="shared" si="8"/>
        <v>1024831963.7062045</v>
      </c>
      <c r="N228" s="46">
        <f t="shared" si="8"/>
        <v>19061867.051188603</v>
      </c>
      <c r="O228" s="46">
        <f t="shared" si="8"/>
        <v>10674646.084099991</v>
      </c>
      <c r="P228" s="46">
        <f>SUM(P2:P227)-SUM(P4:P6)</f>
        <v>814109.88078085275</v>
      </c>
      <c r="Q228" s="46">
        <f t="shared" ref="Q228" si="9">SUM(Q2:Q227)-SUM(Q4:Q6)</f>
        <v>795488.11070565553</v>
      </c>
      <c r="R228" s="46">
        <f t="shared" ref="R228" si="10">SUM(R2:R227)-SUM(R4:R6)</f>
        <v>63341639.95706813</v>
      </c>
      <c r="S228" s="46">
        <f t="shared" ref="S228" si="11">SUM(S2:S227)-SUM(S4:S6)</f>
        <v>211942337.63802481</v>
      </c>
      <c r="T228" s="46">
        <f t="shared" ref="T228" si="12">SUM(T2:T227)-SUM(T4:T6)</f>
        <v>6487936.6665764479</v>
      </c>
      <c r="U228" s="46">
        <f t="shared" ref="U228" si="13">SUM(U2:U227)-SUM(U4:U6)</f>
        <v>297621294.42103732</v>
      </c>
      <c r="V228" s="46">
        <f t="shared" ref="V228" si="14">SUM(V2:V227)-SUM(V4:V6)</f>
        <v>105.63224880562804</v>
      </c>
      <c r="W228" s="46"/>
      <c r="X228" s="46"/>
      <c r="Y228" s="46"/>
      <c r="Z228"/>
      <c r="AA228"/>
      <c r="AB228"/>
      <c r="AC228"/>
      <c r="AD228"/>
    </row>
    <row r="229" spans="1:30" x14ac:dyDescent="0.25">
      <c r="A229" s="44" t="s">
        <v>280</v>
      </c>
    </row>
    <row r="230" spans="1:30" x14ac:dyDescent="0.25">
      <c r="A230" s="74" t="s">
        <v>285</v>
      </c>
    </row>
    <row r="231" spans="1:30" x14ac:dyDescent="0.25">
      <c r="A231" s="44" t="s">
        <v>296</v>
      </c>
      <c r="B231" s="44"/>
      <c r="C231" s="44"/>
      <c r="D231" s="44"/>
      <c r="E231" s="44"/>
      <c r="F231" s="44"/>
      <c r="G231" s="44"/>
      <c r="H231" s="44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9"/>
      <c r="AB231" s="89"/>
      <c r="AC231" s="88"/>
    </row>
  </sheetData>
  <sheetProtection password="D785" sheet="1" objects="1" scenarios="1"/>
  <sortState ref="A2:V224">
    <sortCondition descending="1" ref="G2:G2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By Ship Class 2013</vt:lpstr>
      <vt:lpstr>By Ship Class 2014</vt:lpstr>
      <vt:lpstr>By Ship Class 2015</vt:lpstr>
      <vt:lpstr>By Ship Class &amp; Cap Bin 2013</vt:lpstr>
      <vt:lpstr>By Ship Class &amp; Cap Bin 2014</vt:lpstr>
      <vt:lpstr>By Ship Class &amp; Cap Bin 2015</vt:lpstr>
      <vt:lpstr>By Flag State 2013</vt:lpstr>
      <vt:lpstr>By Flag  State 2014</vt:lpstr>
      <vt:lpstr>By Flag State 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2017-08-28T10:13:30Z</dcterms:created>
  <dcterms:modified xsi:type="dcterms:W3CDTF">2020-08-31T08:34:30Z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392097115516662</vt:r8>
  </property>
</Properties>
</file>