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worksheets/sheet2.xml" ContentType="application/vnd.openxmlformats-officedocument.spreadsheetml.work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Users\t.piketty\Dropbox\Piketty2019Capital&amp;Ideologie\LivreEN\xls\"/>
    </mc:Choice>
  </mc:AlternateContent>
  <bookViews>
    <workbookView xWindow="0" yWindow="-456" windowWidth="28800" windowHeight="18000"/>
  </bookViews>
  <sheets>
    <sheet name="ReadMe" sheetId="39" r:id="rId1"/>
    <sheet name="F13.1" sheetId="6" r:id="rId2"/>
    <sheet name="F13.2" sheetId="20" r:id="rId3"/>
    <sheet name="F13.3" sheetId="18" r:id="rId4"/>
    <sheet name="F13.4" sheetId="22" r:id="rId5"/>
    <sheet name="F13.5" sheetId="34" r:id="rId6"/>
    <sheet name="F13.6" sheetId="36" r:id="rId7"/>
    <sheet name="F13.7" sheetId="23" r:id="rId8"/>
    <sheet name="F13.8" sheetId="15" r:id="rId9"/>
    <sheet name="F13.9" sheetId="17" r:id="rId10"/>
    <sheet name="F13.10" sheetId="37" r:id="rId11"/>
    <sheet name="T13.1" sheetId="8" r:id="rId12"/>
    <sheet name="F13.11" sheetId="26" r:id="rId13"/>
    <sheet name="F13.12" sheetId="12" r:id="rId14"/>
    <sheet name="F13.13" sheetId="28" r:id="rId15"/>
    <sheet name="F13.14" sheetId="32" r:id="rId16"/>
    <sheet name="DataF13.1" sheetId="7" r:id="rId17"/>
    <sheet name="DataF13.2" sheetId="21" r:id="rId18"/>
    <sheet name="DataF13.3" sheetId="19" r:id="rId19"/>
    <sheet name="DataF13.7" sheetId="24" r:id="rId20"/>
    <sheet name="DataF13.8" sheetId="14" r:id="rId21"/>
    <sheet name="DataF13.10" sheetId="38" r:id="rId22"/>
    <sheet name="DataF13.11" sheetId="27" r:id="rId23"/>
    <sheet name="DataF13.12" sheetId="13" r:id="rId24"/>
    <sheet name="DataF13.13" sheetId="29" r:id="rId25"/>
    <sheet name="TS13.1" sheetId="33" r:id="rId26"/>
    <sheet name="DetailsT13.1" sheetId="10"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s>
  <definedNames>
    <definedName name="__ISC01">[1]Q_ISC1!$1:$12</definedName>
    <definedName name="__ISC2">[2]Q_ISC2!$1:$18</definedName>
    <definedName name="__ISC3">[3]ISC01!$B:$B+[4]Q_ISC3!$1:$23</definedName>
    <definedName name="__ISC567">[5]Q_ISC567!$1:$23</definedName>
    <definedName name="_10000" localSheetId="16">[6]Регион!#REF!</definedName>
    <definedName name="_10000" localSheetId="21">[6]Регион!#REF!</definedName>
    <definedName name="_10000" localSheetId="23">[6]Регион!#REF!</definedName>
    <definedName name="_10000" localSheetId="24">[6]Регион!#REF!</definedName>
    <definedName name="_10000" localSheetId="17">[6]Регион!#REF!</definedName>
    <definedName name="_10000" localSheetId="18">[6]Регион!#REF!</definedName>
    <definedName name="_10000" localSheetId="19">[6]Регион!#REF!</definedName>
    <definedName name="_10000" localSheetId="20">[6]Регион!#REF!</definedName>
    <definedName name="_10000" localSheetId="0">[6]Регион!#REF!</definedName>
    <definedName name="_10000" localSheetId="25">[6]Регион!#REF!</definedName>
    <definedName name="_10000">[6]Регион!#REF!</definedName>
    <definedName name="_1080" localSheetId="16">[7]Регион!#REF!</definedName>
    <definedName name="_1080" localSheetId="21">[7]Регион!#REF!</definedName>
    <definedName name="_1080" localSheetId="23">[7]Регион!#REF!</definedName>
    <definedName name="_1080" localSheetId="24">[7]Регион!#REF!</definedName>
    <definedName name="_1080" localSheetId="17">[7]Регион!#REF!</definedName>
    <definedName name="_1080" localSheetId="18">[7]Регион!#REF!</definedName>
    <definedName name="_1080" localSheetId="19">[7]Регион!#REF!</definedName>
    <definedName name="_1080" localSheetId="20">[7]Регион!#REF!</definedName>
    <definedName name="_1080" localSheetId="25">[7]Регион!#REF!</definedName>
    <definedName name="_1080">[7]Регион!#REF!</definedName>
    <definedName name="_1090" localSheetId="16">[7]Регион!#REF!</definedName>
    <definedName name="_1090" localSheetId="21">[7]Регион!#REF!</definedName>
    <definedName name="_1090" localSheetId="23">[7]Регион!#REF!</definedName>
    <definedName name="_1090" localSheetId="24">[7]Регион!#REF!</definedName>
    <definedName name="_1090" localSheetId="17">[7]Регион!#REF!</definedName>
    <definedName name="_1090" localSheetId="18">[7]Регион!#REF!</definedName>
    <definedName name="_1090" localSheetId="19">[7]Регион!#REF!</definedName>
    <definedName name="_1090" localSheetId="20">[7]Регион!#REF!</definedName>
    <definedName name="_1090" localSheetId="25">[7]Регион!#REF!</definedName>
    <definedName name="_1090">[7]Регион!#REF!</definedName>
    <definedName name="_1100" localSheetId="16">[7]Регион!#REF!</definedName>
    <definedName name="_1100" localSheetId="21">[7]Регион!#REF!</definedName>
    <definedName name="_1100" localSheetId="23">[7]Регион!#REF!</definedName>
    <definedName name="_1100" localSheetId="24">[7]Регион!#REF!</definedName>
    <definedName name="_1100" localSheetId="17">[7]Регион!#REF!</definedName>
    <definedName name="_1100" localSheetId="18">[7]Регион!#REF!</definedName>
    <definedName name="_1100" localSheetId="19">[7]Регион!#REF!</definedName>
    <definedName name="_1100" localSheetId="20">[7]Регион!#REF!</definedName>
    <definedName name="_1100" localSheetId="25">[7]Регион!#REF!</definedName>
    <definedName name="_1100">[7]Регион!#REF!</definedName>
    <definedName name="_1110" localSheetId="16">[7]Регион!#REF!</definedName>
    <definedName name="_1110" localSheetId="21">[7]Регион!#REF!</definedName>
    <definedName name="_1110" localSheetId="23">[7]Регион!#REF!</definedName>
    <definedName name="_1110" localSheetId="24">[7]Регион!#REF!</definedName>
    <definedName name="_1110" localSheetId="17">[7]Регион!#REF!</definedName>
    <definedName name="_1110" localSheetId="18">[7]Регион!#REF!</definedName>
    <definedName name="_1110" localSheetId="19">[7]Регион!#REF!</definedName>
    <definedName name="_1110" localSheetId="20">[7]Регион!#REF!</definedName>
    <definedName name="_1110" localSheetId="25">[7]Регион!#REF!</definedName>
    <definedName name="_1110">[7]Регион!#REF!</definedName>
    <definedName name="_2" localSheetId="16">[6]Регион!#REF!</definedName>
    <definedName name="_2" localSheetId="21">[6]Регион!#REF!</definedName>
    <definedName name="_2" localSheetId="23">[6]Регион!#REF!</definedName>
    <definedName name="_2" localSheetId="24">[6]Регион!#REF!</definedName>
    <definedName name="_2" localSheetId="17">[6]Регион!#REF!</definedName>
    <definedName name="_2" localSheetId="18">[6]Регион!#REF!</definedName>
    <definedName name="_2" localSheetId="19">[6]Регион!#REF!</definedName>
    <definedName name="_2" localSheetId="20">[6]Регион!#REF!</definedName>
    <definedName name="_2" localSheetId="25">[6]Регион!#REF!</definedName>
    <definedName name="_2">[6]Регион!#REF!</definedName>
    <definedName name="_2010" localSheetId="16">#REF!</definedName>
    <definedName name="_2010" localSheetId="21">#REF!</definedName>
    <definedName name="_2010" localSheetId="23">#REF!</definedName>
    <definedName name="_2010" localSheetId="24">#REF!</definedName>
    <definedName name="_2010" localSheetId="17">#REF!</definedName>
    <definedName name="_2010" localSheetId="18">#REF!</definedName>
    <definedName name="_2010" localSheetId="19">#REF!</definedName>
    <definedName name="_2010" localSheetId="20">#REF!</definedName>
    <definedName name="_2010" localSheetId="0">#REF!</definedName>
    <definedName name="_2010" localSheetId="25">#REF!</definedName>
    <definedName name="_2010">#REF!</definedName>
    <definedName name="_2080" localSheetId="16">[7]Регион!#REF!</definedName>
    <definedName name="_2080" localSheetId="21">[7]Регион!#REF!</definedName>
    <definedName name="_2080" localSheetId="23">[7]Регион!#REF!</definedName>
    <definedName name="_2080" localSheetId="24">[7]Регион!#REF!</definedName>
    <definedName name="_2080" localSheetId="17">[7]Регион!#REF!</definedName>
    <definedName name="_2080" localSheetId="18">[7]Регион!#REF!</definedName>
    <definedName name="_2080" localSheetId="19">[7]Регион!#REF!</definedName>
    <definedName name="_2080" localSheetId="20">[7]Регион!#REF!</definedName>
    <definedName name="_2080" localSheetId="0">[7]Регион!#REF!</definedName>
    <definedName name="_2080" localSheetId="25">[7]Регион!#REF!</definedName>
    <definedName name="_2080">[7]Регион!#REF!</definedName>
    <definedName name="_2090" localSheetId="16">[7]Регион!#REF!</definedName>
    <definedName name="_2090" localSheetId="21">[7]Регион!#REF!</definedName>
    <definedName name="_2090" localSheetId="23">[7]Регион!#REF!</definedName>
    <definedName name="_2090" localSheetId="24">[7]Регион!#REF!</definedName>
    <definedName name="_2090" localSheetId="17">[7]Регион!#REF!</definedName>
    <definedName name="_2090" localSheetId="18">[7]Регион!#REF!</definedName>
    <definedName name="_2090" localSheetId="19">[7]Регион!#REF!</definedName>
    <definedName name="_2090" localSheetId="20">[7]Регион!#REF!</definedName>
    <definedName name="_2090" localSheetId="25">[7]Регион!#REF!</definedName>
    <definedName name="_2090">[7]Регион!#REF!</definedName>
    <definedName name="_2100" localSheetId="16">[7]Регион!#REF!</definedName>
    <definedName name="_2100" localSheetId="21">[7]Регион!#REF!</definedName>
    <definedName name="_2100" localSheetId="23">[7]Регион!#REF!</definedName>
    <definedName name="_2100" localSheetId="24">[7]Регион!#REF!</definedName>
    <definedName name="_2100" localSheetId="17">[7]Регион!#REF!</definedName>
    <definedName name="_2100" localSheetId="18">[7]Регион!#REF!</definedName>
    <definedName name="_2100" localSheetId="19">[7]Регион!#REF!</definedName>
    <definedName name="_2100" localSheetId="20">[7]Регион!#REF!</definedName>
    <definedName name="_2100" localSheetId="25">[7]Регион!#REF!</definedName>
    <definedName name="_2100">[7]Регион!#REF!</definedName>
    <definedName name="_2110" localSheetId="16">[7]Регион!#REF!</definedName>
    <definedName name="_2110" localSheetId="21">[7]Регион!#REF!</definedName>
    <definedName name="_2110" localSheetId="23">[7]Регион!#REF!</definedName>
    <definedName name="_2110" localSheetId="24">[7]Регион!#REF!</definedName>
    <definedName name="_2110" localSheetId="17">[7]Регион!#REF!</definedName>
    <definedName name="_2110" localSheetId="18">[7]Регион!#REF!</definedName>
    <definedName name="_2110" localSheetId="19">[7]Регион!#REF!</definedName>
    <definedName name="_2110" localSheetId="20">[7]Регион!#REF!</definedName>
    <definedName name="_2110" localSheetId="25">[7]Регион!#REF!</definedName>
    <definedName name="_2110">[7]Регион!#REF!</definedName>
    <definedName name="_3080" localSheetId="16">[7]Регион!#REF!</definedName>
    <definedName name="_3080" localSheetId="21">[7]Регион!#REF!</definedName>
    <definedName name="_3080" localSheetId="23">[7]Регион!#REF!</definedName>
    <definedName name="_3080" localSheetId="24">[7]Регион!#REF!</definedName>
    <definedName name="_3080" localSheetId="17">[7]Регион!#REF!</definedName>
    <definedName name="_3080" localSheetId="18">[7]Регион!#REF!</definedName>
    <definedName name="_3080" localSheetId="19">[7]Регион!#REF!</definedName>
    <definedName name="_3080" localSheetId="20">[7]Регион!#REF!</definedName>
    <definedName name="_3080" localSheetId="25">[7]Регион!#REF!</definedName>
    <definedName name="_3080">[7]Регион!#REF!</definedName>
    <definedName name="_3090" localSheetId="16">[7]Регион!#REF!</definedName>
    <definedName name="_3090" localSheetId="21">[7]Регион!#REF!</definedName>
    <definedName name="_3090" localSheetId="23">[7]Регион!#REF!</definedName>
    <definedName name="_3090" localSheetId="24">[7]Регион!#REF!</definedName>
    <definedName name="_3090" localSheetId="17">[7]Регион!#REF!</definedName>
    <definedName name="_3090" localSheetId="18">[7]Регион!#REF!</definedName>
    <definedName name="_3090" localSheetId="19">[7]Регион!#REF!</definedName>
    <definedName name="_3090" localSheetId="20">[7]Регион!#REF!</definedName>
    <definedName name="_3090" localSheetId="25">[7]Регион!#REF!</definedName>
    <definedName name="_3090">[7]Регион!#REF!</definedName>
    <definedName name="_3100" localSheetId="16">[7]Регион!#REF!</definedName>
    <definedName name="_3100" localSheetId="21">[7]Регион!#REF!</definedName>
    <definedName name="_3100" localSheetId="23">[7]Регион!#REF!</definedName>
    <definedName name="_3100" localSheetId="24">[7]Регион!#REF!</definedName>
    <definedName name="_3100" localSheetId="17">[7]Регион!#REF!</definedName>
    <definedName name="_3100" localSheetId="18">[7]Регион!#REF!</definedName>
    <definedName name="_3100" localSheetId="19">[7]Регион!#REF!</definedName>
    <definedName name="_3100" localSheetId="20">[7]Регион!#REF!</definedName>
    <definedName name="_3100" localSheetId="25">[7]Регион!#REF!</definedName>
    <definedName name="_3100">[7]Регион!#REF!</definedName>
    <definedName name="_3110" localSheetId="16">[7]Регион!#REF!</definedName>
    <definedName name="_3110" localSheetId="21">[7]Регион!#REF!</definedName>
    <definedName name="_3110" localSheetId="23">[7]Регион!#REF!</definedName>
    <definedName name="_3110" localSheetId="24">[7]Регион!#REF!</definedName>
    <definedName name="_3110" localSheetId="17">[7]Регион!#REF!</definedName>
    <definedName name="_3110" localSheetId="18">[7]Регион!#REF!</definedName>
    <definedName name="_3110" localSheetId="19">[7]Регион!#REF!</definedName>
    <definedName name="_3110" localSheetId="20">[7]Регион!#REF!</definedName>
    <definedName name="_3110" localSheetId="25">[7]Регион!#REF!</definedName>
    <definedName name="_3110">[7]Регион!#REF!</definedName>
    <definedName name="_4080" localSheetId="16">[7]Регион!#REF!</definedName>
    <definedName name="_4080" localSheetId="21">[7]Регион!#REF!</definedName>
    <definedName name="_4080" localSheetId="23">[7]Регион!#REF!</definedName>
    <definedName name="_4080" localSheetId="24">[7]Регион!#REF!</definedName>
    <definedName name="_4080" localSheetId="17">[7]Регион!#REF!</definedName>
    <definedName name="_4080" localSheetId="18">[7]Регион!#REF!</definedName>
    <definedName name="_4080" localSheetId="19">[7]Регион!#REF!</definedName>
    <definedName name="_4080" localSheetId="20">[7]Регион!#REF!</definedName>
    <definedName name="_4080" localSheetId="25">[7]Регион!#REF!</definedName>
    <definedName name="_4080">[7]Регион!#REF!</definedName>
    <definedName name="_4090" localSheetId="16">[7]Регион!#REF!</definedName>
    <definedName name="_4090" localSheetId="21">[7]Регион!#REF!</definedName>
    <definedName name="_4090" localSheetId="23">[7]Регион!#REF!</definedName>
    <definedName name="_4090" localSheetId="24">[7]Регион!#REF!</definedName>
    <definedName name="_4090" localSheetId="17">[7]Регион!#REF!</definedName>
    <definedName name="_4090" localSheetId="18">[7]Регион!#REF!</definedName>
    <definedName name="_4090" localSheetId="19">[7]Регион!#REF!</definedName>
    <definedName name="_4090" localSheetId="20">[7]Регион!#REF!</definedName>
    <definedName name="_4090" localSheetId="25">[7]Регион!#REF!</definedName>
    <definedName name="_4090">[7]Регион!#REF!</definedName>
    <definedName name="_4100" localSheetId="16">[7]Регион!#REF!</definedName>
    <definedName name="_4100" localSheetId="21">[7]Регион!#REF!</definedName>
    <definedName name="_4100" localSheetId="23">[7]Регион!#REF!</definedName>
    <definedName name="_4100" localSheetId="24">[7]Регион!#REF!</definedName>
    <definedName name="_4100" localSheetId="17">[7]Регион!#REF!</definedName>
    <definedName name="_4100" localSheetId="18">[7]Регион!#REF!</definedName>
    <definedName name="_4100" localSheetId="19">[7]Регион!#REF!</definedName>
    <definedName name="_4100" localSheetId="20">[7]Регион!#REF!</definedName>
    <definedName name="_4100" localSheetId="25">[7]Регион!#REF!</definedName>
    <definedName name="_4100">[7]Регион!#REF!</definedName>
    <definedName name="_4110" localSheetId="16">[7]Регион!#REF!</definedName>
    <definedName name="_4110" localSheetId="21">[7]Регион!#REF!</definedName>
    <definedName name="_4110" localSheetId="23">[7]Регион!#REF!</definedName>
    <definedName name="_4110" localSheetId="24">[7]Регион!#REF!</definedName>
    <definedName name="_4110" localSheetId="17">[7]Регион!#REF!</definedName>
    <definedName name="_4110" localSheetId="18">[7]Регион!#REF!</definedName>
    <definedName name="_4110" localSheetId="19">[7]Регион!#REF!</definedName>
    <definedName name="_4110" localSheetId="20">[7]Регион!#REF!</definedName>
    <definedName name="_4110" localSheetId="25">[7]Регион!#REF!</definedName>
    <definedName name="_4110">[7]Регион!#REF!</definedName>
    <definedName name="_5080" localSheetId="16">[7]Регион!#REF!</definedName>
    <definedName name="_5080" localSheetId="21">[7]Регион!#REF!</definedName>
    <definedName name="_5080" localSheetId="23">[7]Регион!#REF!</definedName>
    <definedName name="_5080" localSheetId="24">[7]Регион!#REF!</definedName>
    <definedName name="_5080" localSheetId="17">[7]Регион!#REF!</definedName>
    <definedName name="_5080" localSheetId="18">[7]Регион!#REF!</definedName>
    <definedName name="_5080" localSheetId="19">[7]Регион!#REF!</definedName>
    <definedName name="_5080" localSheetId="20">[7]Регион!#REF!</definedName>
    <definedName name="_5080" localSheetId="25">[7]Регион!#REF!</definedName>
    <definedName name="_5080">[7]Регион!#REF!</definedName>
    <definedName name="_5090" localSheetId="16">[7]Регион!#REF!</definedName>
    <definedName name="_5090" localSheetId="21">[7]Регион!#REF!</definedName>
    <definedName name="_5090" localSheetId="23">[7]Регион!#REF!</definedName>
    <definedName name="_5090" localSheetId="24">[7]Регион!#REF!</definedName>
    <definedName name="_5090" localSheetId="17">[7]Регион!#REF!</definedName>
    <definedName name="_5090" localSheetId="18">[7]Регион!#REF!</definedName>
    <definedName name="_5090" localSheetId="19">[7]Регион!#REF!</definedName>
    <definedName name="_5090" localSheetId="20">[7]Регион!#REF!</definedName>
    <definedName name="_5090" localSheetId="25">[7]Регион!#REF!</definedName>
    <definedName name="_5090">[7]Регион!#REF!</definedName>
    <definedName name="_5100" localSheetId="16">[7]Регион!#REF!</definedName>
    <definedName name="_5100" localSheetId="21">[7]Регион!#REF!</definedName>
    <definedName name="_5100" localSheetId="23">[7]Регион!#REF!</definedName>
    <definedName name="_5100" localSheetId="24">[7]Регион!#REF!</definedName>
    <definedName name="_5100" localSheetId="17">[7]Регион!#REF!</definedName>
    <definedName name="_5100" localSheetId="18">[7]Регион!#REF!</definedName>
    <definedName name="_5100" localSheetId="19">[7]Регион!#REF!</definedName>
    <definedName name="_5100" localSheetId="20">[7]Регион!#REF!</definedName>
    <definedName name="_5100" localSheetId="25">[7]Регион!#REF!</definedName>
    <definedName name="_5100">[7]Регион!#REF!</definedName>
    <definedName name="_5110" localSheetId="16">[7]Регион!#REF!</definedName>
    <definedName name="_5110" localSheetId="21">[7]Регион!#REF!</definedName>
    <definedName name="_5110" localSheetId="23">[7]Регион!#REF!</definedName>
    <definedName name="_5110" localSheetId="24">[7]Регион!#REF!</definedName>
    <definedName name="_5110" localSheetId="17">[7]Регион!#REF!</definedName>
    <definedName name="_5110" localSheetId="18">[7]Регион!#REF!</definedName>
    <definedName name="_5110" localSheetId="19">[7]Регион!#REF!</definedName>
    <definedName name="_5110" localSheetId="20">[7]Регион!#REF!</definedName>
    <definedName name="_5110" localSheetId="25">[7]Регион!#REF!</definedName>
    <definedName name="_5110">[7]Регион!#REF!</definedName>
    <definedName name="_6080" localSheetId="16">[7]Регион!#REF!</definedName>
    <definedName name="_6080" localSheetId="21">[7]Регион!#REF!</definedName>
    <definedName name="_6080" localSheetId="23">[7]Регион!#REF!</definedName>
    <definedName name="_6080" localSheetId="24">[7]Регион!#REF!</definedName>
    <definedName name="_6080" localSheetId="17">[7]Регион!#REF!</definedName>
    <definedName name="_6080" localSheetId="18">[7]Регион!#REF!</definedName>
    <definedName name="_6080" localSheetId="19">[7]Регион!#REF!</definedName>
    <definedName name="_6080" localSheetId="20">[7]Регион!#REF!</definedName>
    <definedName name="_6080" localSheetId="25">[7]Регион!#REF!</definedName>
    <definedName name="_6080">[7]Регион!#REF!</definedName>
    <definedName name="_6090" localSheetId="16">[7]Регион!#REF!</definedName>
    <definedName name="_6090" localSheetId="21">[7]Регион!#REF!</definedName>
    <definedName name="_6090" localSheetId="23">[7]Регион!#REF!</definedName>
    <definedName name="_6090" localSheetId="24">[7]Регион!#REF!</definedName>
    <definedName name="_6090" localSheetId="17">[7]Регион!#REF!</definedName>
    <definedName name="_6090" localSheetId="18">[7]Регион!#REF!</definedName>
    <definedName name="_6090" localSheetId="19">[7]Регион!#REF!</definedName>
    <definedName name="_6090" localSheetId="20">[7]Регион!#REF!</definedName>
    <definedName name="_6090" localSheetId="25">[7]Регион!#REF!</definedName>
    <definedName name="_6090">[7]Регион!#REF!</definedName>
    <definedName name="_6100" localSheetId="16">[7]Регион!#REF!</definedName>
    <definedName name="_6100" localSheetId="21">[7]Регион!#REF!</definedName>
    <definedName name="_6100" localSheetId="23">[7]Регион!#REF!</definedName>
    <definedName name="_6100" localSheetId="24">[7]Регион!#REF!</definedName>
    <definedName name="_6100" localSheetId="17">[7]Регион!#REF!</definedName>
    <definedName name="_6100" localSheetId="18">[7]Регион!#REF!</definedName>
    <definedName name="_6100" localSheetId="19">[7]Регион!#REF!</definedName>
    <definedName name="_6100" localSheetId="20">[7]Регион!#REF!</definedName>
    <definedName name="_6100" localSheetId="25">[7]Регион!#REF!</definedName>
    <definedName name="_6100">[7]Регион!#REF!</definedName>
    <definedName name="_6110" localSheetId="16">[7]Регион!#REF!</definedName>
    <definedName name="_6110" localSheetId="21">[7]Регион!#REF!</definedName>
    <definedName name="_6110" localSheetId="23">[7]Регион!#REF!</definedName>
    <definedName name="_6110" localSheetId="24">[7]Регион!#REF!</definedName>
    <definedName name="_6110" localSheetId="17">[7]Регион!#REF!</definedName>
    <definedName name="_6110" localSheetId="18">[7]Регион!#REF!</definedName>
    <definedName name="_6110" localSheetId="19">[7]Регион!#REF!</definedName>
    <definedName name="_6110" localSheetId="20">[7]Регион!#REF!</definedName>
    <definedName name="_6110" localSheetId="25">[7]Регион!#REF!</definedName>
    <definedName name="_6110">[7]Регион!#REF!</definedName>
    <definedName name="_7031_1" localSheetId="16">[7]Регион!#REF!</definedName>
    <definedName name="_7031_1" localSheetId="21">[7]Регион!#REF!</definedName>
    <definedName name="_7031_1" localSheetId="23">[7]Регион!#REF!</definedName>
    <definedName name="_7031_1" localSheetId="24">[7]Регион!#REF!</definedName>
    <definedName name="_7031_1" localSheetId="17">[7]Регион!#REF!</definedName>
    <definedName name="_7031_1" localSheetId="18">[7]Регион!#REF!</definedName>
    <definedName name="_7031_1" localSheetId="19">[7]Регион!#REF!</definedName>
    <definedName name="_7031_1" localSheetId="20">[7]Регион!#REF!</definedName>
    <definedName name="_7031_1" localSheetId="25">[7]Регион!#REF!</definedName>
    <definedName name="_7031_1">[7]Регион!#REF!</definedName>
    <definedName name="_7031_2" localSheetId="16">[7]Регион!#REF!</definedName>
    <definedName name="_7031_2" localSheetId="21">[7]Регион!#REF!</definedName>
    <definedName name="_7031_2" localSheetId="23">[7]Регион!#REF!</definedName>
    <definedName name="_7031_2" localSheetId="24">[7]Регион!#REF!</definedName>
    <definedName name="_7031_2" localSheetId="17">[7]Регион!#REF!</definedName>
    <definedName name="_7031_2" localSheetId="18">[7]Регион!#REF!</definedName>
    <definedName name="_7031_2" localSheetId="19">[7]Регион!#REF!</definedName>
    <definedName name="_7031_2" localSheetId="20">[7]Регион!#REF!</definedName>
    <definedName name="_7031_2" localSheetId="25">[7]Регион!#REF!</definedName>
    <definedName name="_7031_2">[7]Регион!#REF!</definedName>
    <definedName name="_7032_1" localSheetId="16">[7]Регион!#REF!</definedName>
    <definedName name="_7032_1" localSheetId="21">[7]Регион!#REF!</definedName>
    <definedName name="_7032_1" localSheetId="23">[7]Регион!#REF!</definedName>
    <definedName name="_7032_1" localSheetId="24">[7]Регион!#REF!</definedName>
    <definedName name="_7032_1" localSheetId="17">[7]Регион!#REF!</definedName>
    <definedName name="_7032_1" localSheetId="18">[7]Регион!#REF!</definedName>
    <definedName name="_7032_1" localSheetId="19">[7]Регион!#REF!</definedName>
    <definedName name="_7032_1" localSheetId="20">[7]Регион!#REF!</definedName>
    <definedName name="_7032_1" localSheetId="25">[7]Регион!#REF!</definedName>
    <definedName name="_7032_1">[7]Регион!#REF!</definedName>
    <definedName name="_7032_2" localSheetId="16">[7]Регион!#REF!</definedName>
    <definedName name="_7032_2" localSheetId="21">[7]Регион!#REF!</definedName>
    <definedName name="_7032_2" localSheetId="23">[7]Регион!#REF!</definedName>
    <definedName name="_7032_2" localSheetId="24">[7]Регион!#REF!</definedName>
    <definedName name="_7032_2" localSheetId="17">[7]Регион!#REF!</definedName>
    <definedName name="_7032_2" localSheetId="18">[7]Регион!#REF!</definedName>
    <definedName name="_7032_2" localSheetId="19">[7]Регион!#REF!</definedName>
    <definedName name="_7032_2" localSheetId="20">[7]Регион!#REF!</definedName>
    <definedName name="_7032_2" localSheetId="25">[7]Регион!#REF!</definedName>
    <definedName name="_7032_2">[7]Регион!#REF!</definedName>
    <definedName name="_7033_1" localSheetId="16">[7]Регион!#REF!</definedName>
    <definedName name="_7033_1" localSheetId="21">[7]Регион!#REF!</definedName>
    <definedName name="_7033_1" localSheetId="23">[7]Регион!#REF!</definedName>
    <definedName name="_7033_1" localSheetId="24">[7]Регион!#REF!</definedName>
    <definedName name="_7033_1" localSheetId="17">[7]Регион!#REF!</definedName>
    <definedName name="_7033_1" localSheetId="18">[7]Регион!#REF!</definedName>
    <definedName name="_7033_1" localSheetId="19">[7]Регион!#REF!</definedName>
    <definedName name="_7033_1" localSheetId="20">[7]Регион!#REF!</definedName>
    <definedName name="_7033_1" localSheetId="25">[7]Регион!#REF!</definedName>
    <definedName name="_7033_1">[7]Регион!#REF!</definedName>
    <definedName name="_7033_2" localSheetId="16">[7]Регион!#REF!</definedName>
    <definedName name="_7033_2" localSheetId="21">[7]Регион!#REF!</definedName>
    <definedName name="_7033_2" localSheetId="23">[7]Регион!#REF!</definedName>
    <definedName name="_7033_2" localSheetId="24">[7]Регион!#REF!</definedName>
    <definedName name="_7033_2" localSheetId="17">[7]Регион!#REF!</definedName>
    <definedName name="_7033_2" localSheetId="18">[7]Регион!#REF!</definedName>
    <definedName name="_7033_2" localSheetId="19">[7]Регион!#REF!</definedName>
    <definedName name="_7033_2" localSheetId="20">[7]Регион!#REF!</definedName>
    <definedName name="_7033_2" localSheetId="25">[7]Регион!#REF!</definedName>
    <definedName name="_7033_2">[7]Регион!#REF!</definedName>
    <definedName name="_7034_1" localSheetId="16">[7]Регион!#REF!</definedName>
    <definedName name="_7034_1" localSheetId="21">[7]Регион!#REF!</definedName>
    <definedName name="_7034_1" localSheetId="23">[7]Регион!#REF!</definedName>
    <definedName name="_7034_1" localSheetId="24">[7]Регион!#REF!</definedName>
    <definedName name="_7034_1" localSheetId="17">[7]Регион!#REF!</definedName>
    <definedName name="_7034_1" localSheetId="18">[7]Регион!#REF!</definedName>
    <definedName name="_7034_1" localSheetId="19">[7]Регион!#REF!</definedName>
    <definedName name="_7034_1" localSheetId="20">[7]Регион!#REF!</definedName>
    <definedName name="_7034_1" localSheetId="25">[7]Регион!#REF!</definedName>
    <definedName name="_7034_1">[7]Регион!#REF!</definedName>
    <definedName name="_7034_2" localSheetId="16">[7]Регион!#REF!</definedName>
    <definedName name="_7034_2" localSheetId="21">[7]Регион!#REF!</definedName>
    <definedName name="_7034_2" localSheetId="23">[7]Регион!#REF!</definedName>
    <definedName name="_7034_2" localSheetId="24">[7]Регион!#REF!</definedName>
    <definedName name="_7034_2" localSheetId="17">[7]Регион!#REF!</definedName>
    <definedName name="_7034_2" localSheetId="18">[7]Регион!#REF!</definedName>
    <definedName name="_7034_2" localSheetId="19">[7]Регион!#REF!</definedName>
    <definedName name="_7034_2" localSheetId="20">[7]Регион!#REF!</definedName>
    <definedName name="_7034_2" localSheetId="25">[7]Регион!#REF!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0">#REF!</definedName>
    <definedName name="Acurrent">#REF!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0">#REF!</definedName>
    <definedName name="CdG_consolidé___volume_4__page_19___Commission">#REF!</definedName>
    <definedName name="column_head" localSheetId="16">#REF!</definedName>
    <definedName name="column_head" localSheetId="21">#REF!</definedName>
    <definedName name="column_head" localSheetId="23">#REF!</definedName>
    <definedName name="column_head" localSheetId="24">#REF!</definedName>
    <definedName name="column_head" localSheetId="17">#REF!</definedName>
    <definedName name="column_head" localSheetId="18">#REF!</definedName>
    <definedName name="column_head" localSheetId="19">#REF!</definedName>
    <definedName name="column_head" localSheetId="20">#REF!</definedName>
    <definedName name="column_head" localSheetId="0">#REF!</definedName>
    <definedName name="column_head" localSheetId="25">#REF!</definedName>
    <definedName name="column_head">#REF!</definedName>
    <definedName name="column_headings" localSheetId="16">#REF!</definedName>
    <definedName name="column_headings" localSheetId="21">#REF!</definedName>
    <definedName name="column_headings" localSheetId="23">#REF!</definedName>
    <definedName name="column_headings" localSheetId="24">#REF!</definedName>
    <definedName name="column_headings" localSheetId="17">#REF!</definedName>
    <definedName name="column_headings" localSheetId="18">#REF!</definedName>
    <definedName name="column_headings" localSheetId="19">#REF!</definedName>
    <definedName name="column_headings" localSheetId="20">#REF!</definedName>
    <definedName name="column_headings" localSheetId="0">#REF!</definedName>
    <definedName name="column_headings" localSheetId="25">#REF!</definedName>
    <definedName name="column_headings">#REF!</definedName>
    <definedName name="column_numbers" localSheetId="16">#REF!</definedName>
    <definedName name="column_numbers" localSheetId="21">#REF!</definedName>
    <definedName name="column_numbers" localSheetId="23">#REF!</definedName>
    <definedName name="column_numbers" localSheetId="24">#REF!</definedName>
    <definedName name="column_numbers" localSheetId="17">#REF!</definedName>
    <definedName name="column_numbers" localSheetId="18">#REF!</definedName>
    <definedName name="column_numbers" localSheetId="19">#REF!</definedName>
    <definedName name="column_numbers" localSheetId="20">#REF!</definedName>
    <definedName name="column_numbers" localSheetId="0">#REF!</definedName>
    <definedName name="column_numbers" localSheetId="25">#REF!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 localSheetId="0">#REF!</definedName>
    <definedName name="court_of_auditors">#REF!</definedName>
    <definedName name="court_of_jusitce" localSheetId="0">#REF!</definedName>
    <definedName name="court_of_jusitce">#REF!</definedName>
    <definedName name="data" localSheetId="16">#REF!</definedName>
    <definedName name="data" localSheetId="21">#REF!</definedName>
    <definedName name="data" localSheetId="23">#REF!</definedName>
    <definedName name="data" localSheetId="24">#REF!</definedName>
    <definedName name="data" localSheetId="17">#REF!</definedName>
    <definedName name="data" localSheetId="18">#REF!</definedName>
    <definedName name="data" localSheetId="19">#REF!</definedName>
    <definedName name="data" localSheetId="20">#REF!</definedName>
    <definedName name="data" localSheetId="0">#REF!</definedName>
    <definedName name="data" localSheetId="25">#REF!</definedName>
    <definedName name="data">#REF!</definedName>
    <definedName name="data2" localSheetId="16">#REF!</definedName>
    <definedName name="data2" localSheetId="21">#REF!</definedName>
    <definedName name="data2" localSheetId="23">#REF!</definedName>
    <definedName name="data2" localSheetId="24">#REF!</definedName>
    <definedName name="data2" localSheetId="17">#REF!</definedName>
    <definedName name="data2" localSheetId="18">#REF!</definedName>
    <definedName name="data2" localSheetId="19">#REF!</definedName>
    <definedName name="data2" localSheetId="20">#REF!</definedName>
    <definedName name="data2" localSheetId="0">#REF!</definedName>
    <definedName name="data2" localSheetId="25">#REF!</definedName>
    <definedName name="data2">#REF!</definedName>
    <definedName name="DEL1_96">#N/A</definedName>
    <definedName name="Diag" localSheetId="16">#REF!,#REF!</definedName>
    <definedName name="Diag" localSheetId="21">#REF!,#REF!</definedName>
    <definedName name="Diag" localSheetId="23">#REF!,#REF!</definedName>
    <definedName name="Diag" localSheetId="24">#REF!,#REF!</definedName>
    <definedName name="Diag" localSheetId="17">#REF!,#REF!</definedName>
    <definedName name="Diag" localSheetId="18">#REF!,#REF!</definedName>
    <definedName name="Diag" localSheetId="19">#REF!,#REF!</definedName>
    <definedName name="Diag" localSheetId="20">#REF!,#REF!</definedName>
    <definedName name="Diag" localSheetId="0">#REF!,#REF!</definedName>
    <definedName name="Diag" localSheetId="25">#REF!,#REF!</definedName>
    <definedName name="Diag">#REF!,#REF!</definedName>
    <definedName name="DUBA96">#N/A</definedName>
    <definedName name="DUBEA96">#N/A</definedName>
    <definedName name="DUCEL96">#N/A</definedName>
    <definedName name="DZRCEL96">#N/A</definedName>
    <definedName name="ea_flux" localSheetId="16">#REF!</definedName>
    <definedName name="ea_flux" localSheetId="21">#REF!</definedName>
    <definedName name="ea_flux" localSheetId="23">#REF!</definedName>
    <definedName name="ea_flux" localSheetId="24">#REF!</definedName>
    <definedName name="ea_flux" localSheetId="17">#REF!</definedName>
    <definedName name="ea_flux" localSheetId="18">#REF!</definedName>
    <definedName name="ea_flux" localSheetId="19">#REF!</definedName>
    <definedName name="ea_flux" localSheetId="20">#REF!</definedName>
    <definedName name="ea_flux" localSheetId="0">#REF!</definedName>
    <definedName name="ea_flux" localSheetId="25">#REF!</definedName>
    <definedName name="ea_flux">#REF!</definedName>
    <definedName name="Equilibre" localSheetId="16">#REF!</definedName>
    <definedName name="Equilibre" localSheetId="21">#REF!</definedName>
    <definedName name="Equilibre" localSheetId="23">#REF!</definedName>
    <definedName name="Equilibre" localSheetId="24">#REF!</definedName>
    <definedName name="Equilibre" localSheetId="17">#REF!</definedName>
    <definedName name="Equilibre" localSheetId="18">#REF!</definedName>
    <definedName name="Equilibre" localSheetId="19">#REF!</definedName>
    <definedName name="Equilibre" localSheetId="20">#REF!</definedName>
    <definedName name="Equilibre" localSheetId="0">#REF!</definedName>
    <definedName name="Equilibre" localSheetId="25">#REF!</definedName>
    <definedName name="Equilibre">#REF!</definedName>
    <definedName name="european_parliament">#REF!</definedName>
    <definedName name="f1_time">[11]F1_TIME!$A$1:$D$31</definedName>
    <definedName name="females" localSheetId="21">'[12]rba table'!$I$10:$I$49</definedName>
    <definedName name="females" localSheetId="24">'[13]rba table'!$I$10:$I$49</definedName>
    <definedName name="females" localSheetId="18">'[12]rba table'!$I$10:$I$49</definedName>
    <definedName name="females" localSheetId="19">'[12]rba table'!$I$10:$I$49</definedName>
    <definedName name="females" localSheetId="20">'[13]rba table'!$I$10:$I$49</definedName>
    <definedName name="females">'[14]rba table'!$I$10:$I$49</definedName>
    <definedName name="fg_567">[15]FG_567!$A$1:$AC$30</definedName>
    <definedName name="FG_ISC123">[16]FG_123!$A$1:$AZ$45</definedName>
    <definedName name="FG_ISC567">[15]FG_567!$A$1:$AZ$45</definedName>
    <definedName name="fig4b" localSheetId="16">#REF!</definedName>
    <definedName name="fig4b" localSheetId="21">#REF!</definedName>
    <definedName name="fig4b" localSheetId="23">#REF!</definedName>
    <definedName name="fig4b" localSheetId="24">#REF!</definedName>
    <definedName name="fig4b" localSheetId="17">#REF!</definedName>
    <definedName name="fig4b" localSheetId="18">#REF!</definedName>
    <definedName name="fig4b" localSheetId="19">#REF!</definedName>
    <definedName name="fig4b" localSheetId="20">#REF!</definedName>
    <definedName name="fig4b" localSheetId="0">#REF!</definedName>
    <definedName name="fig4b" localSheetId="25">#REF!</definedName>
    <definedName name="fig4b">#REF!</definedName>
    <definedName name="fmtr" localSheetId="16">#REF!</definedName>
    <definedName name="fmtr" localSheetId="21">#REF!</definedName>
    <definedName name="fmtr" localSheetId="23">#REF!</definedName>
    <definedName name="fmtr" localSheetId="24">#REF!</definedName>
    <definedName name="fmtr" localSheetId="17">#REF!</definedName>
    <definedName name="fmtr" localSheetId="18">#REF!</definedName>
    <definedName name="fmtr" localSheetId="19">#REF!</definedName>
    <definedName name="fmtr" localSheetId="20">#REF!</definedName>
    <definedName name="fmtr" localSheetId="0">#REF!</definedName>
    <definedName name="fmtr" localSheetId="25">#REF!</definedName>
    <definedName name="fmtr">#REF!</definedName>
    <definedName name="footno" localSheetId="16">#REF!</definedName>
    <definedName name="footno" localSheetId="21">#REF!</definedName>
    <definedName name="footno" localSheetId="23">#REF!</definedName>
    <definedName name="footno" localSheetId="24">#REF!</definedName>
    <definedName name="footno" localSheetId="17">#REF!</definedName>
    <definedName name="footno" localSheetId="18">#REF!</definedName>
    <definedName name="footno" localSheetId="19">#REF!</definedName>
    <definedName name="footno" localSheetId="20">#REF!</definedName>
    <definedName name="footno" localSheetId="0">#REF!</definedName>
    <definedName name="footno" localSheetId="25">#REF!</definedName>
    <definedName name="footno">#REF!</definedName>
    <definedName name="footnotes" localSheetId="16">#REF!</definedName>
    <definedName name="footnotes" localSheetId="21">#REF!</definedName>
    <definedName name="footnotes" localSheetId="23">#REF!</definedName>
    <definedName name="footnotes" localSheetId="24">#REF!</definedName>
    <definedName name="footnotes" localSheetId="17">#REF!</definedName>
    <definedName name="footnotes" localSheetId="18">#REF!</definedName>
    <definedName name="footnotes" localSheetId="19">#REF!</definedName>
    <definedName name="footnotes" localSheetId="20">#REF!</definedName>
    <definedName name="footnotes" localSheetId="0">#REF!</definedName>
    <definedName name="footnotes" localSheetId="25">#REF!</definedName>
    <definedName name="footnotes">#REF!</definedName>
    <definedName name="footnotes2" localSheetId="16">#REF!</definedName>
    <definedName name="footnotes2" localSheetId="21">#REF!</definedName>
    <definedName name="footnotes2" localSheetId="23">#REF!</definedName>
    <definedName name="footnotes2" localSheetId="24">#REF!</definedName>
    <definedName name="footnotes2" localSheetId="17">#REF!</definedName>
    <definedName name="footnotes2" localSheetId="18">#REF!</definedName>
    <definedName name="footnotes2" localSheetId="19">#REF!</definedName>
    <definedName name="footnotes2" localSheetId="20">#REF!</definedName>
    <definedName name="footnotes2" localSheetId="0">#REF!</definedName>
    <definedName name="footnotes2" localSheetId="25">#REF!</definedName>
    <definedName name="footnotes2">#REF!</definedName>
    <definedName name="GEOG9703" localSheetId="16">#REF!</definedName>
    <definedName name="GEOG9703" localSheetId="21">#REF!</definedName>
    <definedName name="GEOG9703" localSheetId="23">#REF!</definedName>
    <definedName name="GEOG9703" localSheetId="24">#REF!</definedName>
    <definedName name="GEOG9703" localSheetId="17">#REF!</definedName>
    <definedName name="GEOG9703" localSheetId="18">#REF!</definedName>
    <definedName name="GEOG9703" localSheetId="19">#REF!</definedName>
    <definedName name="GEOG9703" localSheetId="20">#REF!</definedName>
    <definedName name="GEOG9703" localSheetId="0">#REF!</definedName>
    <definedName name="GEOG9703" localSheetId="25">#REF!</definedName>
    <definedName name="GEOG9703">#REF!</definedName>
    <definedName name="heading_A">#REF!</definedName>
    <definedName name="headings_current_partB">#REF!</definedName>
    <definedName name="HTML_CodePage" hidden="1">1252</definedName>
    <definedName name="HTML_Control" localSheetId="21" hidden="1">{"'swa xoffs'!$A$4:$Q$37"}</definedName>
    <definedName name="HTML_Control" localSheetId="24" hidden="1">{"'swa xoffs'!$A$4:$Q$37"}</definedName>
    <definedName name="HTML_Control" localSheetId="18" hidden="1">{"'swa xoffs'!$A$4:$Q$37"}</definedName>
    <definedName name="HTML_Control" localSheetId="19" hidden="1">{"'swa xoffs'!$A$4:$Q$37"}</definedName>
    <definedName name="HTML_Control" localSheetId="20" hidden="1">{"'swa xoffs'!$A$4:$Q$37"}</definedName>
    <definedName name="HTML_Control" localSheetId="0" hidden="1">{"'swa xoffs'!$A$4:$Q$37"}</definedName>
    <definedName name="HTML_Control" localSheetId="11" hidden="1">{"'swa xoffs'!$A$4:$Q$37"}</definedName>
    <definedName name="HTML_Control" localSheetId="25"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[17]F1_ALL!$A$1:$AZ$50</definedName>
    <definedName name="indf11">[18]F11_ALL!$A$1:$AZ$15</definedName>
    <definedName name="indf11_94">[19]F11_A94!$A$1:$AE$15</definedName>
    <definedName name="INDF12">[20]F12_ALL!$A$1:$AJ$25</definedName>
    <definedName name="INDF13">[21]F13_ALL!$A$1:$AH$10</definedName>
    <definedName name="INPUT">[22]OUTPUT!$A$1:$E$65536</definedName>
    <definedName name="international_fund_for_Ireland" localSheetId="0">#REF!</definedName>
    <definedName name="international_fund_for_Ireland">#REF!</definedName>
    <definedName name="ISO">[23]Results!$B$9</definedName>
    <definedName name="LANGUAGES" localSheetId="0">#REF!</definedName>
    <definedName name="LANGUAGES">#REF!</definedName>
    <definedName name="males" localSheetId="21">'[12]rba table'!$C$10:$C$49</definedName>
    <definedName name="males" localSheetId="24">'[13]rba table'!$C$10:$C$49</definedName>
    <definedName name="males" localSheetId="18">'[12]rba table'!$C$10:$C$49</definedName>
    <definedName name="males" localSheetId="19">'[12]rba table'!$C$10:$C$49</definedName>
    <definedName name="males" localSheetId="20">'[13]rba table'!$C$10:$C$49</definedName>
    <definedName name="males">'[14]rba table'!$C$10:$C$49</definedName>
    <definedName name="Measure">[23]Results!$B$11</definedName>
    <definedName name="NAZEV">#N/A</definedName>
    <definedName name="NEZAM96">#N/A</definedName>
    <definedName name="nomenclature_FRENCH" localSheetId="0">#REF!</definedName>
    <definedName name="nomenclature_FRENCH">#REF!</definedName>
    <definedName name="p5_age">[24]p5_ageISC5a!$A$1:$D$55</definedName>
    <definedName name="p5nr">[25]P5nr_2!$A$1:$AC$43</definedName>
    <definedName name="PIB" localSheetId="16">#REF!</definedName>
    <definedName name="PIB" localSheetId="21">#REF!</definedName>
    <definedName name="PIB" localSheetId="23">#REF!</definedName>
    <definedName name="PIB" localSheetId="24">#REF!</definedName>
    <definedName name="PIB" localSheetId="17">#REF!</definedName>
    <definedName name="PIB" localSheetId="18">#REF!</definedName>
    <definedName name="PIB" localSheetId="19">#REF!</definedName>
    <definedName name="PIB" localSheetId="20">#REF!</definedName>
    <definedName name="PIB" localSheetId="0">#REF!</definedName>
    <definedName name="PIB" localSheetId="25">#REF!</definedName>
    <definedName name="PIB">#REF!</definedName>
    <definedName name="POpula">[26]POpula!$A$1:$I$1559</definedName>
    <definedName name="popula1">[26]POpula!$A$1:$I$1559</definedName>
    <definedName name="Print_Area" localSheetId="0">#REF!</definedName>
    <definedName name="Print_Area">#REF!</definedName>
    <definedName name="ref_B1" localSheetId="0">#REF!</definedName>
    <definedName name="ref_B1">#REF!</definedName>
    <definedName name="ref_Cohesion_Fund" localSheetId="0">#REF!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21">IF([27]Comparison!$B$7,"","not ")</definedName>
    <definedName name="Rentflag" localSheetId="24">IF([28]Comparison!$B$7,"","not ")</definedName>
    <definedName name="Rentflag" localSheetId="18">IF([27]Comparison!$B$7,"","not ")</definedName>
    <definedName name="Rentflag" localSheetId="19">IF([27]Comparison!$B$7,"","not ")</definedName>
    <definedName name="Rentflag" localSheetId="20">IF([28]Comparison!$B$7,"","not ")</definedName>
    <definedName name="Rentflag" localSheetId="0">IF([29]Comparison!$B$7,"","not ")</definedName>
    <definedName name="Rentflag">IF([29]Comparison!$B$7,"","not ")</definedName>
    <definedName name="ressources" localSheetId="16">#REF!</definedName>
    <definedName name="ressources" localSheetId="21">#REF!</definedName>
    <definedName name="ressources" localSheetId="23">#REF!</definedName>
    <definedName name="ressources" localSheetId="24">#REF!</definedName>
    <definedName name="ressources" localSheetId="17">#REF!</definedName>
    <definedName name="ressources" localSheetId="18">#REF!</definedName>
    <definedName name="ressources" localSheetId="19">#REF!</definedName>
    <definedName name="ressources" localSheetId="20">#REF!</definedName>
    <definedName name="ressources" localSheetId="0">#REF!</definedName>
    <definedName name="ressources" localSheetId="25">#REF!</definedName>
    <definedName name="ressources">#REF!</definedName>
    <definedName name="rpflux" localSheetId="16">#REF!</definedName>
    <definedName name="rpflux" localSheetId="21">#REF!</definedName>
    <definedName name="rpflux" localSheetId="23">#REF!</definedName>
    <definedName name="rpflux" localSheetId="24">#REF!</definedName>
    <definedName name="rpflux" localSheetId="17">#REF!</definedName>
    <definedName name="rpflux" localSheetId="18">#REF!</definedName>
    <definedName name="rpflux" localSheetId="19">#REF!</definedName>
    <definedName name="rpflux" localSheetId="20">#REF!</definedName>
    <definedName name="rpflux" localSheetId="0">#REF!</definedName>
    <definedName name="rpflux" localSheetId="25">#REF!</definedName>
    <definedName name="rpflux">#REF!</definedName>
    <definedName name="rptof" localSheetId="16">#REF!</definedName>
    <definedName name="rptof" localSheetId="21">#REF!</definedName>
    <definedName name="rptof" localSheetId="23">#REF!</definedName>
    <definedName name="rptof" localSheetId="24">#REF!</definedName>
    <definedName name="rptof" localSheetId="17">#REF!</definedName>
    <definedName name="rptof" localSheetId="18">#REF!</definedName>
    <definedName name="rptof" localSheetId="19">#REF!</definedName>
    <definedName name="rptof" localSheetId="20">#REF!</definedName>
    <definedName name="rptof" localSheetId="0">#REF!</definedName>
    <definedName name="rptof" localSheetId="25">#REF!</definedName>
    <definedName name="rptof">#REF!</definedName>
    <definedName name="rq" localSheetId="16">#REF!</definedName>
    <definedName name="rq" localSheetId="21">#REF!</definedName>
    <definedName name="rq" localSheetId="23">#REF!</definedName>
    <definedName name="rq" localSheetId="24">#REF!</definedName>
    <definedName name="rq" localSheetId="17">#REF!</definedName>
    <definedName name="rq" localSheetId="18">#REF!</definedName>
    <definedName name="rq" localSheetId="19">#REF!</definedName>
    <definedName name="rq" localSheetId="20">#REF!</definedName>
    <definedName name="rq" localSheetId="0">#REF!</definedName>
    <definedName name="rq" localSheetId="25">#REF!</definedName>
    <definedName name="rq">#REF!</definedName>
    <definedName name="shift">[30]Data_Shifted!$I$1</definedName>
    <definedName name="spanners_level1" localSheetId="16">#REF!</definedName>
    <definedName name="spanners_level1" localSheetId="21">#REF!</definedName>
    <definedName name="spanners_level1" localSheetId="23">#REF!</definedName>
    <definedName name="spanners_level1" localSheetId="24">#REF!</definedName>
    <definedName name="spanners_level1" localSheetId="17">#REF!</definedName>
    <definedName name="spanners_level1" localSheetId="18">#REF!</definedName>
    <definedName name="spanners_level1" localSheetId="19">#REF!</definedName>
    <definedName name="spanners_level1" localSheetId="20">#REF!</definedName>
    <definedName name="spanners_level1" localSheetId="0">#REF!</definedName>
    <definedName name="spanners_level1" localSheetId="25">#REF!</definedName>
    <definedName name="spanners_level1">#REF!</definedName>
    <definedName name="spanners_level2" localSheetId="16">#REF!</definedName>
    <definedName name="spanners_level2" localSheetId="21">#REF!</definedName>
    <definedName name="spanners_level2" localSheetId="23">#REF!</definedName>
    <definedName name="spanners_level2" localSheetId="24">#REF!</definedName>
    <definedName name="spanners_level2" localSheetId="17">#REF!</definedName>
    <definedName name="spanners_level2" localSheetId="18">#REF!</definedName>
    <definedName name="spanners_level2" localSheetId="19">#REF!</definedName>
    <definedName name="spanners_level2" localSheetId="20">#REF!</definedName>
    <definedName name="spanners_level2" localSheetId="0">#REF!</definedName>
    <definedName name="spanners_level2" localSheetId="25">#REF!</definedName>
    <definedName name="spanners_level2">#REF!</definedName>
    <definedName name="spanners_level3" localSheetId="16">#REF!</definedName>
    <definedName name="spanners_level3" localSheetId="21">#REF!</definedName>
    <definedName name="spanners_level3" localSheetId="23">#REF!</definedName>
    <definedName name="spanners_level3" localSheetId="24">#REF!</definedName>
    <definedName name="spanners_level3" localSheetId="17">#REF!</definedName>
    <definedName name="spanners_level3" localSheetId="18">#REF!</definedName>
    <definedName name="spanners_level3" localSheetId="19">#REF!</definedName>
    <definedName name="spanners_level3" localSheetId="20">#REF!</definedName>
    <definedName name="spanners_level3" localSheetId="0">#REF!</definedName>
    <definedName name="spanners_level3" localSheetId="25">#REF!</definedName>
    <definedName name="spanners_level3">#REF!</definedName>
    <definedName name="spanners_level4" localSheetId="16">#REF!</definedName>
    <definedName name="spanners_level4" localSheetId="21">#REF!</definedName>
    <definedName name="spanners_level4" localSheetId="23">#REF!</definedName>
    <definedName name="spanners_level4" localSheetId="24">#REF!</definedName>
    <definedName name="spanners_level4" localSheetId="17">#REF!</definedName>
    <definedName name="spanners_level4" localSheetId="18">#REF!</definedName>
    <definedName name="spanners_level4" localSheetId="19">#REF!</definedName>
    <definedName name="spanners_level4" localSheetId="20">#REF!</definedName>
    <definedName name="spanners_level4" localSheetId="0">#REF!</definedName>
    <definedName name="spanners_level4" localSheetId="25">#REF!</definedName>
    <definedName name="spanners_level4">#REF!</definedName>
    <definedName name="spanners_level5" localSheetId="16">#REF!</definedName>
    <definedName name="spanners_level5" localSheetId="21">#REF!</definedName>
    <definedName name="spanners_level5" localSheetId="23">#REF!</definedName>
    <definedName name="spanners_level5" localSheetId="24">#REF!</definedName>
    <definedName name="spanners_level5" localSheetId="17">#REF!</definedName>
    <definedName name="spanners_level5" localSheetId="18">#REF!</definedName>
    <definedName name="spanners_level5" localSheetId="19">#REF!</definedName>
    <definedName name="spanners_level5" localSheetId="20">#REF!</definedName>
    <definedName name="spanners_level5" localSheetId="0">#REF!</definedName>
    <definedName name="spanners_level5" localSheetId="25">#REF!</definedName>
    <definedName name="spanners_level5">#REF!</definedName>
    <definedName name="spanners_levelV" localSheetId="16">#REF!</definedName>
    <definedName name="spanners_levelV" localSheetId="21">#REF!</definedName>
    <definedName name="spanners_levelV" localSheetId="23">#REF!</definedName>
    <definedName name="spanners_levelV" localSheetId="24">#REF!</definedName>
    <definedName name="spanners_levelV" localSheetId="17">#REF!</definedName>
    <definedName name="spanners_levelV" localSheetId="18">#REF!</definedName>
    <definedName name="spanners_levelV" localSheetId="19">#REF!</definedName>
    <definedName name="spanners_levelV" localSheetId="20">#REF!</definedName>
    <definedName name="spanners_levelV" localSheetId="0">#REF!</definedName>
    <definedName name="spanners_levelV" localSheetId="25">#REF!</definedName>
    <definedName name="spanners_levelV">#REF!</definedName>
    <definedName name="spanners_levelX" localSheetId="16">#REF!</definedName>
    <definedName name="spanners_levelX" localSheetId="21">#REF!</definedName>
    <definedName name="spanners_levelX" localSheetId="23">#REF!</definedName>
    <definedName name="spanners_levelX" localSheetId="24">#REF!</definedName>
    <definedName name="spanners_levelX" localSheetId="17">#REF!</definedName>
    <definedName name="spanners_levelX" localSheetId="18">#REF!</definedName>
    <definedName name="spanners_levelX" localSheetId="19">#REF!</definedName>
    <definedName name="spanners_levelX" localSheetId="20">#REF!</definedName>
    <definedName name="spanners_levelX" localSheetId="0">#REF!</definedName>
    <definedName name="spanners_levelX" localSheetId="25">#REF!</definedName>
    <definedName name="spanners_levelX">#REF!</definedName>
    <definedName name="spanners_levelY" localSheetId="16">#REF!</definedName>
    <definedName name="spanners_levelY" localSheetId="21">#REF!</definedName>
    <definedName name="spanners_levelY" localSheetId="23">#REF!</definedName>
    <definedName name="spanners_levelY" localSheetId="24">#REF!</definedName>
    <definedName name="spanners_levelY" localSheetId="17">#REF!</definedName>
    <definedName name="spanners_levelY" localSheetId="18">#REF!</definedName>
    <definedName name="spanners_levelY" localSheetId="19">#REF!</definedName>
    <definedName name="spanners_levelY" localSheetId="20">#REF!</definedName>
    <definedName name="spanners_levelY" localSheetId="0">#REF!</definedName>
    <definedName name="spanners_levelY" localSheetId="25">#REF!</definedName>
    <definedName name="spanners_levelY">#REF!</definedName>
    <definedName name="spanners_levelZ" localSheetId="16">#REF!</definedName>
    <definedName name="spanners_levelZ" localSheetId="21">#REF!</definedName>
    <definedName name="spanners_levelZ" localSheetId="23">#REF!</definedName>
    <definedName name="spanners_levelZ" localSheetId="24">#REF!</definedName>
    <definedName name="spanners_levelZ" localSheetId="17">#REF!</definedName>
    <definedName name="spanners_levelZ" localSheetId="18">#REF!</definedName>
    <definedName name="spanners_levelZ" localSheetId="19">#REF!</definedName>
    <definedName name="spanners_levelZ" localSheetId="20">#REF!</definedName>
    <definedName name="spanners_levelZ" localSheetId="0">#REF!</definedName>
    <definedName name="spanners_levelZ" localSheetId="25">#REF!</definedName>
    <definedName name="spanners_levelZ">#REF!</definedName>
    <definedName name="SPSS">[31]Figure5.6!$B$2:$X$30</definedName>
    <definedName name="stub_lines" localSheetId="16">#REF!</definedName>
    <definedName name="stub_lines" localSheetId="21">#REF!</definedName>
    <definedName name="stub_lines" localSheetId="23">#REF!</definedName>
    <definedName name="stub_lines" localSheetId="24">#REF!</definedName>
    <definedName name="stub_lines" localSheetId="17">#REF!</definedName>
    <definedName name="stub_lines" localSheetId="18">#REF!</definedName>
    <definedName name="stub_lines" localSheetId="19">#REF!</definedName>
    <definedName name="stub_lines" localSheetId="20">#REF!</definedName>
    <definedName name="stub_lines" localSheetId="0">#REF!</definedName>
    <definedName name="stub_lines" localSheetId="25">#REF!</definedName>
    <definedName name="stub_lines">#REF!</definedName>
    <definedName name="STZN">#N/A</definedName>
    <definedName name="T_A4.3_W_2010">'[32]T_A4.6'!$A$8:$O$55</definedName>
    <definedName name="T_A4.6">'[32]T_A4.8 (Web)'!$A$8:$K$47</definedName>
    <definedName name="T3_L_TOT_MW">[33]T3_L_TOT_MW!$G$1:$M$315</definedName>
    <definedName name="T3_MW_2564">[33]T3_L_EDCAT_MW!$G$1:$N$853</definedName>
    <definedName name="T3_N_MW_2564">[33]T3_N_EDCAT_MW!$G$1:$N$857</definedName>
    <definedName name="T3_N_TOT_MW">[33]T3_N_TOT_MW!$G$1:$M$315</definedName>
    <definedName name="T4_N_EDCAT_MW" localSheetId="0">[34]T4_N_EDCAT_MW!#REF!</definedName>
    <definedName name="T4_N_EDCAT_MW">[34]T4_N_EDCAT_MW!#REF!</definedName>
    <definedName name="Table_DE.4b__Sources_of_private_wealth_accumulation_in_Germany__1870_2010___Multiplicative_decomposition">[35]TableDE4b!$A$3</definedName>
    <definedName name="tableJEL" localSheetId="21">#REF!</definedName>
    <definedName name="tableJEL" localSheetId="24">#REF!</definedName>
    <definedName name="tableJEL" localSheetId="19">#REF!</definedName>
    <definedName name="tableJEL" localSheetId="0">#REF!</definedName>
    <definedName name="tableJEL" localSheetId="25">#REF!</definedName>
    <definedName name="tableJEL">#REF!</definedName>
    <definedName name="temp" localSheetId="16">#REF!</definedName>
    <definedName name="temp" localSheetId="21">#REF!</definedName>
    <definedName name="temp" localSheetId="23">#REF!</definedName>
    <definedName name="temp" localSheetId="24">#REF!</definedName>
    <definedName name="temp" localSheetId="17">#REF!</definedName>
    <definedName name="temp" localSheetId="18">#REF!</definedName>
    <definedName name="temp" localSheetId="19">#REF!</definedName>
    <definedName name="temp" localSheetId="20">#REF!</definedName>
    <definedName name="temp" localSheetId="0">#REF!</definedName>
    <definedName name="temp" localSheetId="25">#REF!</definedName>
    <definedName name="temp">#REF!</definedName>
    <definedName name="test" localSheetId="16">[6]Регион!#REF!</definedName>
    <definedName name="test" localSheetId="21">[6]Регион!#REF!</definedName>
    <definedName name="test" localSheetId="23">[6]Регион!#REF!</definedName>
    <definedName name="test" localSheetId="24">[6]Регион!#REF!</definedName>
    <definedName name="test" localSheetId="17">[6]Регион!#REF!</definedName>
    <definedName name="test" localSheetId="18">[6]Регион!#REF!</definedName>
    <definedName name="test" localSheetId="19">[6]Регион!#REF!</definedName>
    <definedName name="test" localSheetId="20">[6]Регион!#REF!</definedName>
    <definedName name="test" localSheetId="0">[6]Регион!#REF!</definedName>
    <definedName name="test" localSheetId="25">[6]Регион!#REF!</definedName>
    <definedName name="test">[6]Регион!#REF!</definedName>
    <definedName name="Title_A4.3_M_2009">'[32]T_A4.6'!$A$5:$O$5</definedName>
    <definedName name="titles" localSheetId="16">#REF!</definedName>
    <definedName name="titles" localSheetId="21">#REF!</definedName>
    <definedName name="titles" localSheetId="23">#REF!</definedName>
    <definedName name="titles" localSheetId="24">#REF!</definedName>
    <definedName name="titles" localSheetId="17">#REF!</definedName>
    <definedName name="titles" localSheetId="18">#REF!</definedName>
    <definedName name="titles" localSheetId="19">#REF!</definedName>
    <definedName name="titles" localSheetId="20">#REF!</definedName>
    <definedName name="titles" localSheetId="0">#REF!</definedName>
    <definedName name="titles" localSheetId="25">#REF!</definedName>
    <definedName name="titles">#REF!</definedName>
    <definedName name="totals" localSheetId="16">#REF!</definedName>
    <definedName name="totals" localSheetId="21">#REF!</definedName>
    <definedName name="totals" localSheetId="23">#REF!</definedName>
    <definedName name="totals" localSheetId="24">#REF!</definedName>
    <definedName name="totals" localSheetId="17">#REF!</definedName>
    <definedName name="totals" localSheetId="18">#REF!</definedName>
    <definedName name="totals" localSheetId="19">#REF!</definedName>
    <definedName name="totals" localSheetId="20">#REF!</definedName>
    <definedName name="totals" localSheetId="0">#REF!</definedName>
    <definedName name="totals" localSheetId="25">#REF!</definedName>
    <definedName name="totals">#REF!</definedName>
    <definedName name="toto">'[36]Graph 3.7.a'!$B$125:$C$151</definedName>
    <definedName name="toto1">[37]Data5.11a!$B$3:$C$34</definedName>
    <definedName name="tt" localSheetId="16">#REF!</definedName>
    <definedName name="tt" localSheetId="21">#REF!</definedName>
    <definedName name="tt" localSheetId="23">#REF!</definedName>
    <definedName name="tt" localSheetId="24">#REF!</definedName>
    <definedName name="tt" localSheetId="17">#REF!</definedName>
    <definedName name="tt" localSheetId="18">#REF!</definedName>
    <definedName name="tt" localSheetId="19">#REF!</definedName>
    <definedName name="tt" localSheetId="20">#REF!</definedName>
    <definedName name="tt" localSheetId="0">#REF!</definedName>
    <definedName name="tt" localSheetId="25">#REF!</definedName>
    <definedName name="tt">#REF!</definedName>
    <definedName name="UHRN96">#N/A</definedName>
    <definedName name="valuevx">42.314159</definedName>
    <definedName name="weight">[38]F5_W!$A$1:$C$33</definedName>
    <definedName name="xxx" localSheetId="16">#REF!</definedName>
    <definedName name="xxx" localSheetId="21">#REF!</definedName>
    <definedName name="xxx" localSheetId="23">#REF!</definedName>
    <definedName name="xxx" localSheetId="24">#REF!</definedName>
    <definedName name="xxx" localSheetId="17">#REF!</definedName>
    <definedName name="xxx" localSheetId="18">#REF!</definedName>
    <definedName name="xxx" localSheetId="19">#REF!</definedName>
    <definedName name="xxx" localSheetId="20">#REF!</definedName>
    <definedName name="xxx" localSheetId="0">#REF!</definedName>
    <definedName name="xxx" localSheetId="25">#REF!</definedName>
    <definedName name="xxx">#REF!</definedName>
    <definedName name="xxxx">#REF!</definedName>
    <definedName name="Year" localSheetId="21">[27]Output!$C$4:$C$38</definedName>
    <definedName name="Year" localSheetId="24">[28]Output!$C$4:$C$38</definedName>
    <definedName name="Year" localSheetId="18">[27]Output!$C$4:$C$38</definedName>
    <definedName name="Year" localSheetId="19">[27]Output!$C$4:$C$38</definedName>
    <definedName name="Year" localSheetId="20">[28]Output!$C$4:$C$38</definedName>
    <definedName name="Year" localSheetId="0">[29]Output!$C$4:$C$38</definedName>
    <definedName name="Year">[29]Output!$C$4:$C$38</definedName>
    <definedName name="YearLabel" localSheetId="21">[27]Output!$B$15</definedName>
    <definedName name="YearLabel" localSheetId="24">[28]Output!$B$15</definedName>
    <definedName name="YearLabel" localSheetId="18">[27]Output!$B$15</definedName>
    <definedName name="YearLabel" localSheetId="19">[27]Output!$B$15</definedName>
    <definedName name="YearLabel" localSheetId="20">[28]Output!$B$15</definedName>
    <definedName name="YearLabel" localSheetId="0">[29]Output!$B$15</definedName>
    <definedName name="YearLabel">[29]Output!$B$15</definedName>
    <definedName name="yearly">[39]data_sheet!$D$10:$DV$177</definedName>
    <definedName name="ZAM1_96">#N/A</definedName>
    <definedName name="ZAM96">#N/A</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2" i="27" l="1"/>
  <c r="E52" i="27"/>
  <c r="D52" i="27"/>
  <c r="C52" i="27"/>
  <c r="B51" i="27"/>
  <c r="B52" i="27"/>
  <c r="C6" i="38"/>
  <c r="C5" i="38"/>
  <c r="C4" i="38"/>
  <c r="H21" i="21"/>
  <c r="I29" i="21"/>
  <c r="H29" i="21"/>
  <c r="G29" i="21"/>
  <c r="F29" i="21"/>
  <c r="E29" i="21"/>
  <c r="D29" i="21"/>
  <c r="C29" i="21"/>
  <c r="B29" i="21"/>
  <c r="A29" i="21"/>
  <c r="I25" i="21"/>
  <c r="H25" i="21"/>
  <c r="G25" i="21"/>
  <c r="F25" i="21"/>
  <c r="E25" i="21"/>
  <c r="D25" i="21"/>
  <c r="C25" i="21"/>
  <c r="B25" i="21"/>
  <c r="A25" i="21"/>
  <c r="G17" i="19"/>
  <c r="F17" i="19"/>
  <c r="G16" i="19"/>
  <c r="F16" i="19"/>
  <c r="G15" i="19"/>
  <c r="F15" i="19"/>
  <c r="G14" i="19"/>
  <c r="F14" i="19"/>
  <c r="G7" i="19"/>
  <c r="F7" i="19"/>
  <c r="G6" i="19"/>
  <c r="F6" i="19"/>
  <c r="G5" i="19"/>
  <c r="F5" i="19"/>
  <c r="C4" i="19"/>
  <c r="G4" i="19"/>
  <c r="F4" i="19"/>
  <c r="A117" i="29"/>
  <c r="A118" i="29"/>
  <c r="A119" i="29"/>
  <c r="A120"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F50" i="27"/>
  <c r="E50" i="27"/>
  <c r="D50" i="27"/>
  <c r="C50" i="27"/>
  <c r="B7" i="27"/>
  <c r="B12" i="27"/>
  <c r="B16" i="27"/>
  <c r="B21" i="27"/>
  <c r="B25" i="27"/>
  <c r="B28" i="27"/>
  <c r="B31" i="27"/>
  <c r="B32" i="27"/>
  <c r="B33" i="27"/>
  <c r="B34" i="27"/>
  <c r="B35" i="27"/>
  <c r="B36" i="27"/>
  <c r="B37" i="27"/>
  <c r="B38" i="27"/>
  <c r="B39" i="27"/>
  <c r="B40" i="27"/>
  <c r="B41" i="27"/>
  <c r="B42" i="27"/>
  <c r="B43" i="27"/>
  <c r="B44" i="27"/>
  <c r="B45" i="27"/>
  <c r="B46" i="27"/>
  <c r="B47" i="27"/>
  <c r="B48" i="27"/>
  <c r="B49" i="27"/>
  <c r="B50" i="27"/>
  <c r="E223" i="27"/>
  <c r="E224" i="27"/>
  <c r="E57" i="27"/>
  <c r="F223" i="27"/>
  <c r="E117" i="27"/>
  <c r="E225" i="27"/>
  <c r="E139" i="27"/>
  <c r="F224" i="27"/>
  <c r="F225" i="27"/>
  <c r="E97" i="27"/>
  <c r="F143" i="27"/>
  <c r="F169" i="27"/>
  <c r="F140" i="27"/>
  <c r="E77" i="27"/>
  <c r="F166" i="27"/>
  <c r="F151" i="27"/>
  <c r="F117" i="27"/>
  <c r="F77" i="27"/>
  <c r="F149" i="27"/>
  <c r="F141" i="27"/>
  <c r="F57" i="27"/>
  <c r="F145" i="27"/>
  <c r="F157" i="27"/>
  <c r="F179" i="27"/>
  <c r="F159" i="27"/>
  <c r="F167" i="27"/>
  <c r="F171" i="27"/>
  <c r="F178" i="27"/>
  <c r="F154" i="27"/>
  <c r="F148" i="27"/>
  <c r="F144" i="27"/>
  <c r="F162" i="27"/>
  <c r="F164" i="27"/>
  <c r="F97" i="27"/>
  <c r="F158" i="27"/>
  <c r="F146" i="27"/>
  <c r="F161" i="27"/>
  <c r="F176" i="27"/>
  <c r="F181" i="27"/>
  <c r="F180" i="27"/>
  <c r="F155" i="27"/>
  <c r="F174" i="27"/>
  <c r="F160" i="27"/>
  <c r="F177" i="27"/>
  <c r="F150" i="27"/>
  <c r="F175" i="27"/>
  <c r="F163" i="27"/>
  <c r="F173" i="27"/>
  <c r="F172" i="27"/>
  <c r="F147" i="27"/>
  <c r="F168" i="27"/>
  <c r="F142" i="27"/>
  <c r="F170" i="27"/>
  <c r="F152" i="27"/>
  <c r="F165" i="27"/>
  <c r="F156" i="27"/>
  <c r="F139" i="27"/>
  <c r="F153" i="27"/>
  <c r="E8" i="24"/>
  <c r="D8" i="24"/>
  <c r="C8" i="24"/>
  <c r="B8" i="24"/>
  <c r="O121" i="14"/>
  <c r="N121" i="14"/>
  <c r="M121" i="14"/>
  <c r="C121" i="14"/>
  <c r="K19" i="14"/>
  <c r="J19" i="14"/>
  <c r="J6" i="14"/>
  <c r="K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V19" i="14"/>
  <c r="V20" i="14"/>
  <c r="V21" i="14"/>
  <c r="V22" i="14"/>
  <c r="J26" i="14"/>
  <c r="K26" i="14"/>
  <c r="J31" i="14"/>
  <c r="K31" i="14"/>
  <c r="J36" i="14"/>
  <c r="K36" i="14"/>
  <c r="J41" i="14"/>
  <c r="K41" i="14"/>
  <c r="J46" i="14"/>
  <c r="K46" i="14"/>
  <c r="J51" i="14"/>
  <c r="K51" i="14"/>
  <c r="J56" i="14"/>
  <c r="K56" i="14"/>
  <c r="J61" i="14"/>
  <c r="K61" i="14"/>
  <c r="J66" i="14"/>
  <c r="K66" i="14"/>
  <c r="J71" i="14"/>
  <c r="K71" i="14"/>
  <c r="J76" i="14"/>
  <c r="K76" i="14"/>
  <c r="J81" i="14"/>
  <c r="K81" i="14"/>
  <c r="J86" i="14"/>
  <c r="K86" i="14"/>
  <c r="J91" i="14"/>
  <c r="K91" i="14"/>
  <c r="J96" i="14"/>
  <c r="K96" i="14"/>
  <c r="J101" i="14"/>
  <c r="K101" i="14"/>
  <c r="J106" i="14"/>
  <c r="K106" i="14"/>
  <c r="J111" i="14"/>
  <c r="K111" i="14"/>
  <c r="J116" i="14"/>
  <c r="K116" i="14"/>
  <c r="A117" i="14"/>
  <c r="A118" i="14"/>
  <c r="A119" i="14"/>
  <c r="A120" i="14"/>
  <c r="B121" i="14"/>
  <c r="J121" i="14"/>
  <c r="K121" i="14"/>
  <c r="C14" i="8"/>
  <c r="B14" i="8"/>
  <c r="B8" i="13"/>
  <c r="B7" i="13"/>
  <c r="B9" i="13"/>
  <c r="B10" i="13"/>
  <c r="B6" i="13"/>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50" i="10"/>
  <c r="E51" i="10"/>
  <c r="E52" i="10"/>
  <c r="E53" i="10"/>
  <c r="E54" i="10"/>
  <c r="E55" i="10"/>
  <c r="E56" i="10"/>
  <c r="E57" i="10"/>
  <c r="E58" i="10"/>
  <c r="E59" i="10"/>
  <c r="E60" i="10"/>
  <c r="E61" i="10"/>
  <c r="F6" i="10"/>
  <c r="F7" i="10"/>
  <c r="E49"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9" i="10"/>
  <c r="E250" i="10"/>
  <c r="E251" i="10"/>
  <c r="E252" i="10"/>
  <c r="E253" i="10"/>
  <c r="E254" i="10"/>
  <c r="E255" i="10"/>
  <c r="E256" i="10"/>
  <c r="E257" i="10"/>
  <c r="E258" i="10"/>
  <c r="E259" i="10"/>
  <c r="E260" i="10"/>
  <c r="E261" i="10"/>
  <c r="E262" i="10"/>
  <c r="E263" i="10"/>
  <c r="E264" i="10"/>
  <c r="E265" i="10"/>
  <c r="E266" i="10"/>
  <c r="A10" i="10"/>
  <c r="F8" i="10"/>
  <c r="E141" i="10"/>
  <c r="E241" i="10"/>
  <c r="D6" i="10"/>
  <c r="D7" i="10"/>
  <c r="A210" i="10"/>
  <c r="A110" i="10"/>
  <c r="D8" i="10"/>
  <c r="E2153" i="10"/>
  <c r="E2152" i="10"/>
  <c r="E2151" i="10"/>
  <c r="E2150" i="10"/>
  <c r="E2149" i="10"/>
  <c r="E2148" i="10"/>
  <c r="E2147" i="10"/>
  <c r="E2146" i="10"/>
  <c r="E2145" i="10"/>
  <c r="E2144" i="10"/>
  <c r="E2143" i="10"/>
  <c r="E2142" i="10"/>
  <c r="E2141" i="10"/>
  <c r="E2140" i="10"/>
  <c r="E2139" i="10"/>
  <c r="E2138" i="10"/>
  <c r="E2137" i="10"/>
  <c r="E2136" i="10"/>
  <c r="E2135" i="10"/>
  <c r="E2134" i="10"/>
  <c r="E2133" i="10"/>
  <c r="E2132" i="10"/>
  <c r="E2131" i="10"/>
  <c r="E2130" i="10"/>
  <c r="E2129" i="10"/>
  <c r="E2128" i="10"/>
  <c r="E2127" i="10"/>
  <c r="E2126" i="10"/>
  <c r="E2125" i="10"/>
  <c r="E2124" i="10"/>
  <c r="E2123" i="10"/>
  <c r="E2122" i="10"/>
  <c r="E2121" i="10"/>
  <c r="E2120" i="10"/>
  <c r="E2119" i="10"/>
  <c r="E2118" i="10"/>
  <c r="E2117" i="10"/>
  <c r="E2116" i="10"/>
  <c r="E2115" i="10"/>
  <c r="E2114" i="10"/>
  <c r="E2113" i="10"/>
  <c r="E2112" i="10"/>
  <c r="E2111" i="10"/>
  <c r="E2110" i="10"/>
  <c r="E2109" i="10"/>
  <c r="E2108" i="10"/>
  <c r="E2107" i="10"/>
  <c r="E2106" i="10"/>
  <c r="E2105" i="10"/>
  <c r="E2104" i="10"/>
  <c r="E2103" i="10"/>
  <c r="E2102" i="10"/>
  <c r="E2101" i="10"/>
  <c r="E2100" i="10"/>
  <c r="E2099" i="10"/>
  <c r="E2098" i="10"/>
  <c r="E2097" i="10"/>
  <c r="E2096" i="10"/>
  <c r="E2095" i="10"/>
  <c r="E2094" i="10"/>
  <c r="E2093" i="10"/>
  <c r="E2092" i="10"/>
  <c r="E2091" i="10"/>
  <c r="E2090" i="10"/>
  <c r="E2089" i="10"/>
  <c r="E2088" i="10"/>
  <c r="E2087" i="10"/>
  <c r="E2086" i="10"/>
  <c r="E2085" i="10"/>
  <c r="E2084" i="10"/>
  <c r="E2083" i="10"/>
  <c r="E2082" i="10"/>
  <c r="E2081" i="10"/>
  <c r="E2080" i="10"/>
  <c r="E2079" i="10"/>
  <c r="E2078" i="10"/>
  <c r="E2077" i="10"/>
  <c r="E2076" i="10"/>
  <c r="E2075" i="10"/>
  <c r="E2074" i="10"/>
  <c r="E2073" i="10"/>
  <c r="E2072" i="10"/>
  <c r="E2071" i="10"/>
  <c r="E2070" i="10"/>
  <c r="E2069" i="10"/>
  <c r="E2068" i="10"/>
  <c r="E2067" i="10"/>
  <c r="E2066" i="10"/>
  <c r="E2065" i="10"/>
  <c r="E2064" i="10"/>
  <c r="E2063" i="10"/>
  <c r="E2062" i="10"/>
  <c r="E2061" i="10"/>
  <c r="E2060" i="10"/>
  <c r="E2059" i="10"/>
  <c r="E2058" i="10"/>
  <c r="E2057" i="10"/>
  <c r="E2056" i="10"/>
  <c r="E2055" i="10"/>
  <c r="E2054" i="10"/>
  <c r="E2053" i="10"/>
  <c r="E2052" i="10"/>
  <c r="E2051" i="10"/>
  <c r="E2050" i="10"/>
  <c r="E2049" i="10"/>
  <c r="E2048" i="10"/>
  <c r="E2047" i="10"/>
  <c r="E2046" i="10"/>
  <c r="E2045" i="10"/>
  <c r="E2044" i="10"/>
  <c r="E2043" i="10"/>
  <c r="E2042" i="10"/>
  <c r="E2041" i="10"/>
  <c r="E2040" i="10"/>
  <c r="E2039" i="10"/>
  <c r="E2038" i="10"/>
  <c r="E2037" i="10"/>
  <c r="E2036" i="10"/>
  <c r="E2035" i="10"/>
  <c r="E2034" i="10"/>
  <c r="E2033" i="10"/>
  <c r="E2032" i="10"/>
  <c r="E2031" i="10"/>
  <c r="E2030" i="10"/>
  <c r="E2029" i="10"/>
  <c r="E2028" i="10"/>
  <c r="E2027" i="10"/>
  <c r="E2026" i="10"/>
  <c r="E2025" i="10"/>
  <c r="E2024" i="10"/>
  <c r="E2023" i="10"/>
  <c r="E2022" i="10"/>
  <c r="E2021" i="10"/>
  <c r="E2020" i="10"/>
  <c r="E2019" i="10"/>
  <c r="E2018" i="10"/>
  <c r="E2017" i="10"/>
  <c r="E2016" i="10"/>
  <c r="E2015" i="10"/>
  <c r="E2014" i="10"/>
  <c r="E2013" i="10"/>
  <c r="E2012" i="10"/>
  <c r="E2011" i="10"/>
  <c r="E2010" i="10"/>
  <c r="E2009" i="10"/>
  <c r="E2008" i="10"/>
  <c r="E2007" i="10"/>
  <c r="E2006" i="10"/>
  <c r="E2005" i="10"/>
  <c r="E2004" i="10"/>
  <c r="E2003" i="10"/>
  <c r="E2002" i="10"/>
  <c r="E2001" i="10"/>
  <c r="E2000" i="10"/>
  <c r="E1999" i="10"/>
  <c r="E1998" i="10"/>
  <c r="E1997" i="10"/>
  <c r="E1996" i="10"/>
  <c r="E1995" i="10"/>
  <c r="E1994" i="10"/>
  <c r="E1993" i="10"/>
  <c r="E1992" i="10"/>
  <c r="E1991" i="10"/>
  <c r="E1990" i="10"/>
  <c r="E1989" i="10"/>
  <c r="E1988" i="10"/>
  <c r="E1987" i="10"/>
  <c r="E1986" i="10"/>
  <c r="E1985" i="10"/>
  <c r="E1984" i="10"/>
  <c r="E1983" i="10"/>
  <c r="E1982" i="10"/>
  <c r="E1981" i="10"/>
  <c r="E1980" i="10"/>
  <c r="E1979" i="10"/>
  <c r="E1978" i="10"/>
  <c r="E1977" i="10"/>
  <c r="E1976" i="10"/>
  <c r="E1975" i="10"/>
  <c r="E1974" i="10"/>
  <c r="E1973" i="10"/>
  <c r="E1972" i="10"/>
  <c r="E1971" i="10"/>
  <c r="E1970" i="10"/>
  <c r="E1969" i="10"/>
  <c r="E1968" i="10"/>
  <c r="E1967" i="10"/>
  <c r="E1966" i="10"/>
  <c r="E1965" i="10"/>
  <c r="E1964" i="10"/>
  <c r="E1963" i="10"/>
  <c r="E1962" i="10"/>
  <c r="E1961" i="10"/>
  <c r="E1960" i="10"/>
  <c r="E1959" i="10"/>
  <c r="E1958" i="10"/>
  <c r="E1957" i="10"/>
  <c r="E1956" i="10"/>
  <c r="E1955" i="10"/>
  <c r="E1954" i="10"/>
  <c r="E1953" i="10"/>
  <c r="E1952" i="10"/>
  <c r="E1951" i="10"/>
  <c r="E1950" i="10"/>
  <c r="E1949" i="10"/>
  <c r="E1948" i="10"/>
  <c r="E1947" i="10"/>
  <c r="E1946" i="10"/>
  <c r="E1945" i="10"/>
  <c r="E1944" i="10"/>
  <c r="E1943" i="10"/>
  <c r="E1942" i="10"/>
  <c r="E1941" i="10"/>
  <c r="E1940" i="10"/>
  <c r="E1939" i="10"/>
  <c r="E1938" i="10"/>
  <c r="E1937" i="10"/>
  <c r="E1936" i="10"/>
  <c r="E1935" i="10"/>
  <c r="E1934" i="10"/>
  <c r="E1933" i="10"/>
  <c r="E1932" i="10"/>
  <c r="E1931" i="10"/>
  <c r="E1930" i="10"/>
  <c r="E1929" i="10"/>
  <c r="E1928" i="10"/>
  <c r="E1927" i="10"/>
  <c r="E1926" i="10"/>
  <c r="E1925" i="10"/>
  <c r="E1924" i="10"/>
  <c r="E1923" i="10"/>
  <c r="E1922" i="10"/>
  <c r="E1921" i="10"/>
  <c r="E1920" i="10"/>
  <c r="E1919" i="10"/>
  <c r="E1918" i="10"/>
  <c r="E1917" i="10"/>
  <c r="E1916" i="10"/>
  <c r="E1915" i="10"/>
  <c r="E1914" i="10"/>
  <c r="E1913" i="10"/>
  <c r="E1912" i="10"/>
  <c r="E1911" i="10"/>
  <c r="E1910" i="10"/>
  <c r="E1909" i="10"/>
  <c r="E1908" i="10"/>
  <c r="E1907" i="10"/>
  <c r="E1906" i="10"/>
  <c r="E1905" i="10"/>
  <c r="E1904" i="10"/>
  <c r="E1903" i="10"/>
  <c r="E1902" i="10"/>
  <c r="E1901" i="10"/>
  <c r="E1900" i="10"/>
  <c r="E1899" i="10"/>
  <c r="E1898" i="10"/>
  <c r="E1897" i="10"/>
  <c r="E1896" i="10"/>
  <c r="E1895" i="10"/>
  <c r="E1894" i="10"/>
  <c r="E1893" i="10"/>
  <c r="E1892" i="10"/>
  <c r="E1891" i="10"/>
  <c r="E1890" i="10"/>
  <c r="E1889" i="10"/>
  <c r="E1888" i="10"/>
  <c r="E1887" i="10"/>
  <c r="E1886" i="10"/>
  <c r="E1885" i="10"/>
  <c r="E1884" i="10"/>
  <c r="E1883" i="10"/>
  <c r="E1882" i="10"/>
  <c r="E1881" i="10"/>
  <c r="E1880" i="10"/>
  <c r="E1879" i="10"/>
  <c r="E1878" i="10"/>
  <c r="E1877" i="10"/>
  <c r="E1876" i="10"/>
  <c r="E1875" i="10"/>
  <c r="E1874" i="10"/>
  <c r="E1873" i="10"/>
  <c r="E1872" i="10"/>
  <c r="E1871" i="10"/>
  <c r="E1870" i="10"/>
  <c r="E1869" i="10"/>
  <c r="E1868" i="10"/>
  <c r="E1867" i="10"/>
  <c r="E1866" i="10"/>
  <c r="E1865" i="10"/>
  <c r="E1864" i="10"/>
  <c r="E1863" i="10"/>
  <c r="E1862" i="10"/>
  <c r="E1861" i="10"/>
  <c r="E1860" i="10"/>
  <c r="E1859" i="10"/>
  <c r="E1858" i="10"/>
  <c r="E1857" i="10"/>
  <c r="E1856" i="10"/>
  <c r="E1855" i="10"/>
  <c r="E1854" i="10"/>
  <c r="E1853" i="10"/>
  <c r="E1852" i="10"/>
  <c r="E1851" i="10"/>
  <c r="E1850" i="10"/>
  <c r="E1849" i="10"/>
  <c r="E1848" i="10"/>
  <c r="E1847" i="10"/>
  <c r="E1846" i="10"/>
  <c r="E1845" i="10"/>
  <c r="E1844" i="10"/>
  <c r="E1843" i="10"/>
  <c r="E1842" i="10"/>
  <c r="E1841" i="10"/>
  <c r="E1840" i="10"/>
  <c r="E1839" i="10"/>
  <c r="E1838" i="10"/>
  <c r="E1837" i="10"/>
  <c r="E1836" i="10"/>
  <c r="E1835" i="10"/>
  <c r="E1834" i="10"/>
  <c r="E1833" i="10"/>
  <c r="E1832" i="10"/>
  <c r="E1831" i="10"/>
  <c r="E1830" i="10"/>
  <c r="E1829" i="10"/>
  <c r="E1828" i="10"/>
  <c r="E1827" i="10"/>
  <c r="E1826" i="10"/>
  <c r="E1825" i="10"/>
  <c r="E1824" i="10"/>
  <c r="E1823" i="10"/>
  <c r="E1822" i="10"/>
  <c r="E1821" i="10"/>
  <c r="E1820" i="10"/>
  <c r="E1819" i="10"/>
  <c r="E1818" i="10"/>
  <c r="E1817" i="10"/>
  <c r="E1816" i="10"/>
  <c r="E1815" i="10"/>
  <c r="E1814" i="10"/>
  <c r="E1813" i="10"/>
  <c r="E1812" i="10"/>
  <c r="E1811" i="10"/>
  <c r="E1810" i="10"/>
  <c r="E1809" i="10"/>
  <c r="E1808" i="10"/>
  <c r="E1807" i="10"/>
  <c r="E1806" i="10"/>
  <c r="E1805" i="10"/>
  <c r="E1804" i="10"/>
  <c r="E1803" i="10"/>
  <c r="E1802" i="10"/>
  <c r="E1801" i="10"/>
  <c r="E1800" i="10"/>
  <c r="E1799" i="10"/>
  <c r="E1798" i="10"/>
  <c r="E1797" i="10"/>
  <c r="E1796" i="10"/>
  <c r="E1795" i="10"/>
  <c r="E1794" i="10"/>
  <c r="E1793" i="10"/>
  <c r="E1792" i="10"/>
  <c r="E1791" i="10"/>
  <c r="E1790" i="10"/>
  <c r="E1789" i="10"/>
  <c r="E1788" i="10"/>
  <c r="E1787" i="10"/>
  <c r="E1786" i="10"/>
  <c r="E1785" i="10"/>
  <c r="E1784" i="10"/>
  <c r="E1783" i="10"/>
  <c r="E1782" i="10"/>
  <c r="E1781" i="10"/>
  <c r="E1780" i="10"/>
  <c r="E1779" i="10"/>
  <c r="E1778" i="10"/>
  <c r="E1777" i="10"/>
  <c r="E1776" i="10"/>
  <c r="E1775" i="10"/>
  <c r="E1774" i="10"/>
  <c r="E1773" i="10"/>
  <c r="E1772" i="10"/>
  <c r="E1771" i="10"/>
  <c r="E1770" i="10"/>
  <c r="E1769" i="10"/>
  <c r="E1768" i="10"/>
  <c r="E1767" i="10"/>
  <c r="E1766" i="10"/>
  <c r="E1765" i="10"/>
  <c r="E1764" i="10"/>
  <c r="E1763" i="10"/>
  <c r="E1762" i="10"/>
  <c r="E1761" i="10"/>
  <c r="E1760" i="10"/>
  <c r="E1759" i="10"/>
  <c r="E1758" i="10"/>
  <c r="E1757" i="10"/>
  <c r="E1756" i="10"/>
  <c r="E1755" i="10"/>
  <c r="E1754" i="10"/>
  <c r="E1753" i="10"/>
  <c r="E1752" i="10"/>
  <c r="E1751" i="10"/>
  <c r="E1750" i="10"/>
  <c r="E1749" i="10"/>
  <c r="E1748" i="10"/>
  <c r="E1747" i="10"/>
  <c r="E1746" i="10"/>
  <c r="E1745" i="10"/>
  <c r="E1744" i="10"/>
  <c r="E1743" i="10"/>
  <c r="E1742" i="10"/>
  <c r="E1741" i="10"/>
  <c r="E1740" i="10"/>
  <c r="E1739" i="10"/>
  <c r="E1738" i="10"/>
  <c r="E1737" i="10"/>
  <c r="E1736" i="10"/>
  <c r="E1735" i="10"/>
  <c r="E1734" i="10"/>
  <c r="E1733" i="10"/>
  <c r="E1732" i="10"/>
  <c r="E1731" i="10"/>
  <c r="E1730" i="10"/>
  <c r="E1729" i="10"/>
  <c r="E1728" i="10"/>
  <c r="E1727" i="10"/>
  <c r="E1726" i="10"/>
  <c r="E1725" i="10"/>
  <c r="E1724" i="10"/>
  <c r="E1723" i="10"/>
  <c r="E1722" i="10"/>
  <c r="E1721" i="10"/>
  <c r="E1720" i="10"/>
  <c r="E1719" i="10"/>
  <c r="E1718" i="10"/>
  <c r="E1717" i="10"/>
  <c r="E1716" i="10"/>
  <c r="E1715" i="10"/>
  <c r="E1714" i="10"/>
  <c r="E1713" i="10"/>
  <c r="E1712" i="10"/>
  <c r="E1711" i="10"/>
  <c r="E1710" i="10"/>
  <c r="E1709" i="10"/>
  <c r="E1708" i="10"/>
  <c r="E1707" i="10"/>
  <c r="E1706" i="10"/>
  <c r="E1705" i="10"/>
  <c r="E1704" i="10"/>
  <c r="E1703" i="10"/>
  <c r="E1702" i="10"/>
  <c r="E1701" i="10"/>
  <c r="E1700" i="10"/>
  <c r="E1699" i="10"/>
  <c r="E1698" i="10"/>
  <c r="E1697" i="10"/>
  <c r="E1696" i="10"/>
  <c r="E1695" i="10"/>
  <c r="E1694" i="10"/>
  <c r="E1693" i="10"/>
  <c r="E1692" i="10"/>
  <c r="E1691" i="10"/>
  <c r="E1690" i="10"/>
  <c r="E1689" i="10"/>
  <c r="E1688" i="10"/>
  <c r="E1687" i="10"/>
  <c r="E1686" i="10"/>
  <c r="E1685" i="10"/>
  <c r="E1684" i="10"/>
  <c r="E1683" i="10"/>
  <c r="E1682" i="10"/>
  <c r="E1681" i="10"/>
  <c r="E1680" i="10"/>
  <c r="E1679" i="10"/>
  <c r="E1678" i="10"/>
  <c r="E1677" i="10"/>
  <c r="E1676" i="10"/>
  <c r="E1675" i="10"/>
  <c r="E1674" i="10"/>
  <c r="E1673" i="10"/>
  <c r="E1672" i="10"/>
  <c r="E1671" i="10"/>
  <c r="E1670" i="10"/>
  <c r="E1669" i="10"/>
  <c r="E1668" i="10"/>
  <c r="E1667" i="10"/>
  <c r="E1666" i="10"/>
  <c r="E1665" i="10"/>
  <c r="E1664" i="10"/>
  <c r="E1663" i="10"/>
  <c r="E1662" i="10"/>
  <c r="E1661" i="10"/>
  <c r="E1660" i="10"/>
  <c r="E1659" i="10"/>
  <c r="E1658" i="10"/>
  <c r="E1657" i="10"/>
  <c r="E1656" i="10"/>
  <c r="E1655" i="10"/>
  <c r="E1654" i="10"/>
  <c r="E1653" i="10"/>
  <c r="E1652" i="10"/>
  <c r="E1651" i="10"/>
  <c r="E1650" i="10"/>
  <c r="E1649" i="10"/>
  <c r="E1648" i="10"/>
  <c r="E1647" i="10"/>
  <c r="E1646" i="10"/>
  <c r="E1645" i="10"/>
  <c r="E1644" i="10"/>
  <c r="E1643" i="10"/>
  <c r="E1642" i="10"/>
  <c r="E1641" i="10"/>
  <c r="E1640" i="10"/>
  <c r="E1639" i="10"/>
  <c r="E1638" i="10"/>
  <c r="E1637" i="10"/>
  <c r="E1636" i="10"/>
  <c r="E1635" i="10"/>
  <c r="E1634" i="10"/>
  <c r="E1633" i="10"/>
  <c r="E1632" i="10"/>
  <c r="E1631" i="10"/>
  <c r="E1630" i="10"/>
  <c r="E1629" i="10"/>
  <c r="E1628" i="10"/>
  <c r="E1627" i="10"/>
  <c r="E1626" i="10"/>
  <c r="E1625" i="10"/>
  <c r="E1624" i="10"/>
  <c r="E1623" i="10"/>
  <c r="E1622" i="10"/>
  <c r="E1621" i="10"/>
  <c r="E1620" i="10"/>
  <c r="E1619" i="10"/>
  <c r="E1618" i="10"/>
  <c r="E1617" i="10"/>
  <c r="E1616" i="10"/>
  <c r="E1615" i="10"/>
  <c r="E1614" i="10"/>
  <c r="E1613" i="10"/>
  <c r="E1612" i="10"/>
  <c r="E1611" i="10"/>
  <c r="E1610" i="10"/>
  <c r="E1609" i="10"/>
  <c r="E1608" i="10"/>
  <c r="E1607" i="10"/>
  <c r="E1606" i="10"/>
  <c r="E1605" i="10"/>
  <c r="E1604" i="10"/>
  <c r="E1603" i="10"/>
  <c r="E1602" i="10"/>
  <c r="E1601" i="10"/>
  <c r="E1600" i="10"/>
  <c r="E1599" i="10"/>
  <c r="E1598" i="10"/>
  <c r="E1597" i="10"/>
  <c r="E1596" i="10"/>
  <c r="E1595" i="10"/>
  <c r="E1594" i="10"/>
  <c r="E1593" i="10"/>
  <c r="E1592" i="10"/>
  <c r="E1591" i="10"/>
  <c r="E1590" i="10"/>
  <c r="E1589" i="10"/>
  <c r="E1588" i="10"/>
  <c r="E1587" i="10"/>
  <c r="E1586" i="10"/>
  <c r="E1585" i="10"/>
  <c r="E1584" i="10"/>
  <c r="E1583" i="10"/>
  <c r="E1582" i="10"/>
  <c r="E1581" i="10"/>
  <c r="E1580" i="10"/>
  <c r="E1579" i="10"/>
  <c r="E1578" i="10"/>
  <c r="E1577" i="10"/>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262" i="10"/>
  <c r="E1261" i="10"/>
  <c r="E1260" i="10"/>
  <c r="E1259" i="10"/>
  <c r="E1258" i="10"/>
  <c r="E1257" i="10"/>
  <c r="E1256" i="10"/>
  <c r="E1255" i="10"/>
  <c r="E1254" i="10"/>
  <c r="E1253" i="10"/>
  <c r="E1252" i="10"/>
  <c r="E1251" i="10"/>
  <c r="E1250" i="10"/>
  <c r="E1249" i="10"/>
  <c r="E1248" i="10"/>
  <c r="E1247" i="10"/>
  <c r="E1246" i="10"/>
  <c r="E1245" i="10"/>
  <c r="E1244" i="10"/>
  <c r="E1243" i="10"/>
  <c r="E1242" i="10"/>
  <c r="E1241" i="10"/>
  <c r="E1240" i="10"/>
  <c r="E1239" i="10"/>
  <c r="E1238" i="10"/>
  <c r="E1237" i="10"/>
  <c r="E1236" i="10"/>
  <c r="E1235" i="10"/>
  <c r="E1234" i="10"/>
  <c r="E1233" i="10"/>
  <c r="E1232" i="10"/>
  <c r="E1231" i="10"/>
  <c r="E1230" i="10"/>
  <c r="E1229" i="10"/>
  <c r="E1228" i="10"/>
  <c r="E1227" i="10"/>
  <c r="E1226" i="10"/>
  <c r="E1225" i="10"/>
  <c r="E1224" i="10"/>
  <c r="E1223" i="10"/>
  <c r="E1222" i="10"/>
  <c r="E1221" i="10"/>
  <c r="E1220" i="10"/>
  <c r="E1219" i="10"/>
  <c r="E1218" i="10"/>
  <c r="E1217" i="10"/>
  <c r="E1216" i="10"/>
  <c r="E1215" i="10"/>
  <c r="E1214" i="10"/>
  <c r="E1213" i="10"/>
  <c r="E1212" i="10"/>
  <c r="E1211" i="10"/>
  <c r="E1210" i="10"/>
  <c r="E1209" i="10"/>
  <c r="E1208" i="10"/>
  <c r="E1207" i="10"/>
  <c r="E1206" i="10"/>
  <c r="E1205" i="10"/>
  <c r="E1204" i="10"/>
  <c r="E1203" i="10"/>
  <c r="E1202" i="10"/>
  <c r="E1201" i="10"/>
  <c r="E1200" i="10"/>
  <c r="E1199" i="10"/>
  <c r="E1198" i="10"/>
  <c r="E1197" i="10"/>
  <c r="E1196" i="10"/>
  <c r="E1195" i="10"/>
  <c r="E1194" i="10"/>
  <c r="E1193" i="10"/>
  <c r="E1192" i="10"/>
  <c r="E1191" i="10"/>
  <c r="E1190" i="10"/>
  <c r="E1189" i="10"/>
  <c r="E1188" i="10"/>
  <c r="E1187" i="10"/>
  <c r="E1186" i="10"/>
  <c r="E1185" i="10"/>
  <c r="E1184" i="10"/>
  <c r="E1183" i="10"/>
  <c r="E1182" i="10"/>
  <c r="E1181" i="10"/>
  <c r="E1180" i="10"/>
  <c r="E1179" i="10"/>
  <c r="E1178" i="10"/>
  <c r="E1177" i="10"/>
  <c r="E1176" i="10"/>
  <c r="E1175" i="10"/>
  <c r="E1174" i="10"/>
  <c r="E1173" i="10"/>
  <c r="E1172" i="10"/>
  <c r="E1171" i="10"/>
  <c r="E1170" i="10"/>
  <c r="E1169" i="10"/>
  <c r="E1168" i="10"/>
  <c r="E1167" i="10"/>
  <c r="E1166" i="10"/>
  <c r="E1165" i="10"/>
  <c r="E1164" i="10"/>
  <c r="E1163" i="10"/>
  <c r="E1162" i="10"/>
  <c r="E1161" i="10"/>
  <c r="E1160" i="10"/>
  <c r="E1159" i="10"/>
  <c r="E1158" i="10"/>
  <c r="E1157" i="10"/>
  <c r="E1156" i="10"/>
  <c r="E1155" i="10"/>
  <c r="E1154" i="10"/>
  <c r="E1153" i="10"/>
  <c r="E1152" i="10"/>
  <c r="E1151" i="10"/>
  <c r="E1150" i="10"/>
  <c r="E1149" i="10"/>
  <c r="E1148" i="10"/>
  <c r="E1147" i="10"/>
  <c r="E1146" i="10"/>
  <c r="E1145" i="10"/>
  <c r="E1144" i="10"/>
  <c r="E1143" i="10"/>
  <c r="E1142" i="10"/>
  <c r="E1141" i="10"/>
  <c r="E1140" i="10"/>
  <c r="E1139" i="10"/>
  <c r="E1138" i="10"/>
  <c r="E1137" i="10"/>
  <c r="E1136" i="10"/>
  <c r="E1135" i="10"/>
  <c r="E1134" i="10"/>
  <c r="E1133" i="10"/>
  <c r="E1132" i="10"/>
  <c r="E1131" i="10"/>
  <c r="E1130" i="10"/>
  <c r="E1129" i="10"/>
  <c r="E1128" i="10"/>
  <c r="E1127" i="10"/>
  <c r="E1126" i="10"/>
  <c r="E1125" i="10"/>
  <c r="E1124" i="10"/>
  <c r="E1123" i="10"/>
  <c r="E1122" i="10"/>
  <c r="E1121" i="10"/>
  <c r="E1120" i="10"/>
  <c r="E1119" i="10"/>
  <c r="E1118" i="10"/>
  <c r="E1117" i="10"/>
  <c r="E1116" i="10"/>
  <c r="E1115" i="10"/>
  <c r="E1114" i="10"/>
  <c r="E1113" i="10"/>
  <c r="E1112" i="10"/>
  <c r="E1111" i="10"/>
  <c r="E1110" i="10"/>
  <c r="E1109" i="10"/>
  <c r="E1108" i="10"/>
  <c r="E1107" i="10"/>
  <c r="E1106" i="10"/>
  <c r="E1105" i="10"/>
  <c r="E1104" i="10"/>
  <c r="E1103" i="10"/>
  <c r="E1102" i="10"/>
  <c r="E1101" i="10"/>
  <c r="E1100" i="10"/>
  <c r="E1099" i="10"/>
  <c r="E1098" i="10"/>
  <c r="E1097" i="10"/>
  <c r="E1096" i="10"/>
  <c r="E1095" i="10"/>
  <c r="E1094" i="10"/>
  <c r="E1093" i="10"/>
  <c r="E1092" i="10"/>
  <c r="E1091" i="10"/>
  <c r="E1090"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E796" i="10"/>
  <c r="E795" i="10"/>
  <c r="E794" i="10"/>
  <c r="E793" i="10"/>
  <c r="E792" i="10"/>
  <c r="E791" i="10"/>
  <c r="E790" i="10"/>
  <c r="E789" i="10"/>
  <c r="E788" i="10"/>
  <c r="E787" i="10"/>
  <c r="E786" i="10"/>
  <c r="E785" i="10"/>
  <c r="E784" i="10"/>
  <c r="E783" i="10"/>
  <c r="E782" i="10"/>
  <c r="E781" i="10"/>
  <c r="E780" i="10"/>
  <c r="E779" i="10"/>
  <c r="E778" i="10"/>
  <c r="E777" i="10"/>
  <c r="E776" i="10"/>
  <c r="E775" i="10"/>
  <c r="E774" i="10"/>
  <c r="E773" i="10"/>
  <c r="E772" i="10"/>
  <c r="E771" i="10"/>
  <c r="E770" i="10"/>
  <c r="E769"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48" i="10"/>
  <c r="E247" i="10"/>
  <c r="E246" i="10"/>
  <c r="E245" i="10"/>
  <c r="E244" i="10"/>
  <c r="E243" i="10"/>
  <c r="E242" i="10"/>
  <c r="E148" i="10"/>
  <c r="E147" i="10"/>
  <c r="E146" i="10"/>
  <c r="E145" i="10"/>
  <c r="E144" i="10"/>
  <c r="E143" i="10"/>
  <c r="E142" i="10"/>
  <c r="B8" i="10"/>
  <c r="E48" i="10"/>
  <c r="E47" i="10"/>
  <c r="E46" i="10"/>
  <c r="E45" i="10"/>
  <c r="E44" i="10"/>
  <c r="E43" i="10"/>
  <c r="E42" i="10"/>
  <c r="B6" i="10"/>
  <c r="B7" i="10"/>
  <c r="C4" i="7"/>
  <c r="D4" i="7"/>
  <c r="H4" i="7"/>
  <c r="I4" i="7"/>
  <c r="F4" i="7"/>
  <c r="E4" i="7"/>
  <c r="G4" i="7"/>
  <c r="B10" i="7"/>
  <c r="S10" i="7"/>
  <c r="C10" i="7"/>
  <c r="R10" i="7"/>
  <c r="D10" i="7"/>
  <c r="K10" i="7"/>
  <c r="L10" i="7"/>
  <c r="M10" i="7"/>
  <c r="H10" i="7"/>
  <c r="N10" i="7"/>
  <c r="O10" i="7"/>
  <c r="I10" i="7"/>
  <c r="P10" i="7"/>
  <c r="Q10" i="7"/>
  <c r="F10" i="7"/>
  <c r="G10" i="7"/>
  <c r="C16" i="7"/>
  <c r="D16" i="7"/>
  <c r="H16" i="7"/>
  <c r="I16" i="7"/>
  <c r="F16" i="7"/>
  <c r="E16" i="7"/>
  <c r="G16" i="7"/>
  <c r="C21" i="7"/>
  <c r="D21" i="7"/>
  <c r="H21" i="7"/>
  <c r="I21" i="7"/>
  <c r="F21" i="7"/>
  <c r="E21" i="7"/>
  <c r="G21" i="7"/>
  <c r="C25" i="7"/>
  <c r="D25" i="7"/>
  <c r="H25" i="7"/>
  <c r="I25" i="7"/>
  <c r="F25" i="7"/>
  <c r="E25" i="7"/>
  <c r="G25" i="7"/>
  <c r="C29" i="7"/>
  <c r="D29" i="7"/>
  <c r="H29" i="7"/>
  <c r="I29" i="7"/>
  <c r="F29" i="7"/>
  <c r="E29" i="7"/>
  <c r="G29" i="7"/>
  <c r="C31" i="7"/>
  <c r="D31" i="7"/>
  <c r="H31" i="7"/>
  <c r="I31" i="7"/>
  <c r="F31" i="7"/>
  <c r="E31" i="7"/>
  <c r="G31" i="7"/>
  <c r="C33" i="7"/>
  <c r="D33" i="7"/>
  <c r="H33" i="7"/>
  <c r="I33" i="7"/>
  <c r="F33" i="7"/>
  <c r="E33" i="7"/>
  <c r="G33" i="7"/>
  <c r="C35" i="7"/>
  <c r="D35" i="7"/>
  <c r="H35" i="7"/>
  <c r="I35" i="7"/>
  <c r="F35" i="7"/>
  <c r="E35" i="7"/>
  <c r="G35" i="7"/>
  <c r="B36" i="7"/>
  <c r="S36" i="7"/>
  <c r="C36" i="7"/>
  <c r="R36" i="7"/>
  <c r="D36" i="7"/>
  <c r="K36" i="7"/>
  <c r="L36" i="7"/>
  <c r="M36" i="7"/>
  <c r="H36" i="7"/>
  <c r="N36" i="7"/>
  <c r="O36" i="7"/>
  <c r="I36" i="7"/>
  <c r="P36" i="7"/>
  <c r="Q36" i="7"/>
  <c r="F36" i="7"/>
  <c r="G36" i="7"/>
  <c r="C37" i="7"/>
  <c r="D37" i="7"/>
  <c r="H37" i="7"/>
  <c r="I37" i="7"/>
  <c r="F37" i="7"/>
  <c r="E37" i="7"/>
  <c r="G37" i="7"/>
  <c r="C39" i="7"/>
  <c r="D39" i="7"/>
  <c r="H39" i="7"/>
  <c r="I39" i="7"/>
  <c r="F39" i="7"/>
  <c r="E39" i="7"/>
  <c r="G39" i="7"/>
  <c r="C48" i="7"/>
  <c r="E36" i="7"/>
  <c r="J36" i="7"/>
  <c r="E10" i="7"/>
  <c r="J10" i="7"/>
  <c r="J39" i="7"/>
  <c r="J37" i="7"/>
  <c r="J35" i="7"/>
  <c r="J33" i="7"/>
  <c r="J31" i="7"/>
  <c r="J29" i="7"/>
  <c r="J25" i="7"/>
  <c r="J21" i="7"/>
  <c r="J16" i="7"/>
  <c r="J4" i="7"/>
</calcChain>
</file>

<file path=xl/sharedStrings.xml><?xml version="1.0" encoding="utf-8"?>
<sst xmlns="http://schemas.openxmlformats.org/spreadsheetml/2006/main" count="10173" uniqueCount="4989">
  <si>
    <t>Voir texte de l'annexe au chapitre pour les références bibliographiques complètes liées à ces estimations</t>
  </si>
  <si>
    <t>Spain</t>
  </si>
  <si>
    <t>Japan</t>
  </si>
  <si>
    <t>Italy</t>
  </si>
  <si>
    <t>Germany</t>
  </si>
  <si>
    <t>France</t>
  </si>
  <si>
    <t>Canada</t>
  </si>
  <si>
    <t>Australia</t>
  </si>
  <si>
    <t>-</t>
  </si>
  <si>
    <t>United Kingdom</t>
  </si>
  <si>
    <t>China</t>
  </si>
  <si>
    <t>Prévisions 2030-2050: version médiane des prévisions ONU (voir formules et liens)</t>
  </si>
  <si>
    <t>Croissance pop mondiale 2012-2020</t>
  </si>
  <si>
    <t>Hypothèses sous-jacentes à la mise à jour 2010-2020 (voir Le capital au 21e siècle, 2013, Chapitre2TableauxGraphiques.xlsx, Tableaux 2.5 et S2.2):</t>
  </si>
  <si>
    <t>(see formulas and links to sheets DataG0.2b and DataG0.2c, themselves borrowed T. Piketty, Le capital au 21e siècle, 2013, Chapitre1TableauxGraphiques.xlsx)</t>
  </si>
  <si>
    <t>Calculs à partir des séries de population et de revenu national WID.world et UN/WB/Maddison</t>
  </si>
  <si>
    <t xml:space="preserve">Sources: </t>
  </si>
  <si>
    <t>Asies</t>
  </si>
  <si>
    <t>Amériques</t>
  </si>
  <si>
    <t>Europe (y.c. Russie-Ukraine)</t>
  </si>
  <si>
    <t>Europe (hors Russie-Ukraine)</t>
  </si>
  <si>
    <t>Afriques</t>
  </si>
  <si>
    <t>Reste de l'Asie</t>
  </si>
  <si>
    <t>Chine</t>
  </si>
  <si>
    <t>Inde</t>
  </si>
  <si>
    <t>Population mondiale (en milliards d'habitants)</t>
  </si>
  <si>
    <t>Données utilisées pour le graphique sur la population dans les grandes régions du monde 1700-2050</t>
  </si>
  <si>
    <t>Europe de l'Ouest</t>
  </si>
  <si>
    <t>Europe de l'Est</t>
  </si>
  <si>
    <t>Russie (+Ukraine/ Biélorussie/ Moldavie)</t>
  </si>
  <si>
    <t>Amérique du Nord</t>
  </si>
  <si>
    <t>Amérique Latine</t>
  </si>
  <si>
    <t>Afrique du Nord</t>
  </si>
  <si>
    <t>Afrique Sub-saharienne</t>
  </si>
  <si>
    <t>Rank</t>
  </si>
  <si>
    <t>Name</t>
  </si>
  <si>
    <t>Net Worth</t>
  </si>
  <si>
    <t>Age</t>
  </si>
  <si>
    <t>Source</t>
  </si>
  <si>
    <t>Country of Citizenship</t>
  </si>
  <si>
    <t>#1</t>
  </si>
  <si>
    <t>Jeff Bezos</t>
  </si>
  <si>
    <t>$133.5 B</t>
  </si>
  <si>
    <t>Amazon</t>
  </si>
  <si>
    <t>United States</t>
  </si>
  <si>
    <t>#2</t>
  </si>
  <si>
    <t>Bill Gates</t>
  </si>
  <si>
    <t>$96.5 B</t>
  </si>
  <si>
    <t>Microsoft</t>
  </si>
  <si>
    <t>#3</t>
  </si>
  <si>
    <t>Warren Buffett</t>
  </si>
  <si>
    <t>$84.8 B</t>
  </si>
  <si>
    <t>Berkshire Hathaway</t>
  </si>
  <si>
    <t>#4</t>
  </si>
  <si>
    <t>Bernard Arnault</t>
  </si>
  <si>
    <t>$78.7 B</t>
  </si>
  <si>
    <t>LVMH</t>
  </si>
  <si>
    <t>#5</t>
  </si>
  <si>
    <t>Amancio Ortega</t>
  </si>
  <si>
    <t>$64.2 B</t>
  </si>
  <si>
    <t>Zara</t>
  </si>
  <si>
    <t>#6</t>
  </si>
  <si>
    <t>Carlos Slim Helu</t>
  </si>
  <si>
    <t>telecom</t>
  </si>
  <si>
    <t>Mexico</t>
  </si>
  <si>
    <t>#7</t>
  </si>
  <si>
    <t>Larry Ellison</t>
  </si>
  <si>
    <t>$62.6 B</t>
  </si>
  <si>
    <t>software</t>
  </si>
  <si>
    <t>#8</t>
  </si>
  <si>
    <t>Mark Zuckerberg</t>
  </si>
  <si>
    <t>$62.5 B</t>
  </si>
  <si>
    <t>Facebook</t>
  </si>
  <si>
    <t>#9</t>
  </si>
  <si>
    <t>Michael Bloomberg</t>
  </si>
  <si>
    <t>$55.6 B</t>
  </si>
  <si>
    <t>Bloomberg LP</t>
  </si>
  <si>
    <t>#10</t>
  </si>
  <si>
    <t>Larry Page</t>
  </si>
  <si>
    <t>$51.5 B</t>
  </si>
  <si>
    <t>Google</t>
  </si>
  <si>
    <t>#11</t>
  </si>
  <si>
    <t>Sergey Brin</t>
  </si>
  <si>
    <t>$50.5 B</t>
  </si>
  <si>
    <t>#12</t>
  </si>
  <si>
    <t>Charles Koch</t>
  </si>
  <si>
    <t>$50.4 B</t>
  </si>
  <si>
    <t>Koch Industries</t>
  </si>
  <si>
    <t>David Koch</t>
  </si>
  <si>
    <t>#14</t>
  </si>
  <si>
    <t>Francoise Bettencourt Meyers</t>
  </si>
  <si>
    <t>$50.1 B</t>
  </si>
  <si>
    <t>L'Oreal</t>
  </si>
  <si>
    <t>#15</t>
  </si>
  <si>
    <t>Mukesh Ambani</t>
  </si>
  <si>
    <t>$49.4 B</t>
  </si>
  <si>
    <t>petrochemicals, oil &amp; gas</t>
  </si>
  <si>
    <t>India</t>
  </si>
  <si>
    <t>#16</t>
  </si>
  <si>
    <t>Jim Walton</t>
  </si>
  <si>
    <t>$45.2 B</t>
  </si>
  <si>
    <t>Walmart</t>
  </si>
  <si>
    <t>#17</t>
  </si>
  <si>
    <t>Alice Walton</t>
  </si>
  <si>
    <t>$45 B</t>
  </si>
  <si>
    <t>#18</t>
  </si>
  <si>
    <t>S. Robson Walton</t>
  </si>
  <si>
    <t>$44.9 B</t>
  </si>
  <si>
    <t>#19</t>
  </si>
  <si>
    <t>Steve Ballmer</t>
  </si>
  <si>
    <t>$41.4 B</t>
  </si>
  <si>
    <t>#20</t>
  </si>
  <si>
    <t>Ma Huateng</t>
  </si>
  <si>
    <t>$39.4 B</t>
  </si>
  <si>
    <t>internet media</t>
  </si>
  <si>
    <t>#21</t>
  </si>
  <si>
    <t>Jack Ma</t>
  </si>
  <si>
    <t>$37.6 B</t>
  </si>
  <si>
    <t>e-commerce</t>
  </si>
  <si>
    <t>#22</t>
  </si>
  <si>
    <t>Hui Ka Yan</t>
  </si>
  <si>
    <t>$36.1 B</t>
  </si>
  <si>
    <t>real estate</t>
  </si>
  <si>
    <t>#23</t>
  </si>
  <si>
    <t>Sheldon Adelson</t>
  </si>
  <si>
    <t>$35.9 B</t>
  </si>
  <si>
    <t>casinos</t>
  </si>
  <si>
    <t>#24</t>
  </si>
  <si>
    <t>Beate Heister &amp; Karl Albrecht Jr.</t>
  </si>
  <si>
    <t>$35.8 B</t>
  </si>
  <si>
    <t>supermarkets</t>
  </si>
  <si>
    <t>#25</t>
  </si>
  <si>
    <t>Michael Dell</t>
  </si>
  <si>
    <t>$34.9 B</t>
  </si>
  <si>
    <t>Dell computers</t>
  </si>
  <si>
    <t>#26</t>
  </si>
  <si>
    <t>Phil Knight</t>
  </si>
  <si>
    <t>$34.1 B</t>
  </si>
  <si>
    <t>Nike</t>
  </si>
  <si>
    <t>#27</t>
  </si>
  <si>
    <t>David Thomson</t>
  </si>
  <si>
    <t>$32.2 B</t>
  </si>
  <si>
    <t>media</t>
  </si>
  <si>
    <t>#28</t>
  </si>
  <si>
    <t>Li Ka-shing</t>
  </si>
  <si>
    <t>diversified</t>
  </si>
  <si>
    <t>Hong Kong</t>
  </si>
  <si>
    <t>#29</t>
  </si>
  <si>
    <t>Francois Pinault</t>
  </si>
  <si>
    <t>$30.8 B</t>
  </si>
  <si>
    <t>luxury goods</t>
  </si>
  <si>
    <t>#30</t>
  </si>
  <si>
    <t>Lee Shau Kee</t>
  </si>
  <si>
    <t>$30.1 B</t>
  </si>
  <si>
    <t>#31</t>
  </si>
  <si>
    <t>Jacqueline Mars</t>
  </si>
  <si>
    <t>candy, pet food</t>
  </si>
  <si>
    <t>John Mars</t>
  </si>
  <si>
    <t>#33</t>
  </si>
  <si>
    <t>Leonid Mikhelson</t>
  </si>
  <si>
    <t>gas, chemicals</t>
  </si>
  <si>
    <t>Russia</t>
  </si>
  <si>
    <t>#34</t>
  </si>
  <si>
    <t>Jorge Paulo Lemann</t>
  </si>
  <si>
    <t>$22.8 B</t>
  </si>
  <si>
    <t>beer</t>
  </si>
  <si>
    <t>Brazil</t>
  </si>
  <si>
    <t>#35</t>
  </si>
  <si>
    <t>Azim Premji</t>
  </si>
  <si>
    <t>$22.7 B</t>
  </si>
  <si>
    <t>software services</t>
  </si>
  <si>
    <t>#36</t>
  </si>
  <si>
    <t>Joseph Safra</t>
  </si>
  <si>
    <t>banking</t>
  </si>
  <si>
    <t>#37</t>
  </si>
  <si>
    <t>Tadashi Yanai</t>
  </si>
  <si>
    <t>fashion retail</t>
  </si>
  <si>
    <t>#38</t>
  </si>
  <si>
    <t>Wang Jianlin</t>
  </si>
  <si>
    <t>$22.4 B</t>
  </si>
  <si>
    <t>#39</t>
  </si>
  <si>
    <t>Elon Musk</t>
  </si>
  <si>
    <t>Tesla Motors</t>
  </si>
  <si>
    <t>#40</t>
  </si>
  <si>
    <t>Giovanni Ferrero</t>
  </si>
  <si>
    <t>$22.3 B</t>
  </si>
  <si>
    <t>Nutella, chocolates</t>
  </si>
  <si>
    <t>#41</t>
  </si>
  <si>
    <t>Dieter Schwarz</t>
  </si>
  <si>
    <t>retail</t>
  </si>
  <si>
    <t>#42</t>
  </si>
  <si>
    <t>Masayoshi Son</t>
  </si>
  <si>
    <t>internet, telecom</t>
  </si>
  <si>
    <t>#43</t>
  </si>
  <si>
    <t>Yang Huiyan</t>
  </si>
  <si>
    <t>$21.7 B</t>
  </si>
  <si>
    <t>#44</t>
  </si>
  <si>
    <t>James Simons</t>
  </si>
  <si>
    <t>$21.5 B</t>
  </si>
  <si>
    <t>hedge funds</t>
  </si>
  <si>
    <t>#45</t>
  </si>
  <si>
    <t>Vladimir Lisin</t>
  </si>
  <si>
    <t>$21.3 B</t>
  </si>
  <si>
    <t>steel, transport</t>
  </si>
  <si>
    <t>#46</t>
  </si>
  <si>
    <t>Vagit Alekperov</t>
  </si>
  <si>
    <t>$20.9 B</t>
  </si>
  <si>
    <t>oil</t>
  </si>
  <si>
    <t>#47</t>
  </si>
  <si>
    <t>Alexey Mordashov</t>
  </si>
  <si>
    <t>$20.6 B</t>
  </si>
  <si>
    <t>steel, investments</t>
  </si>
  <si>
    <t>#48</t>
  </si>
  <si>
    <t>He Xiangjian</t>
  </si>
  <si>
    <t>$20.4 B</t>
  </si>
  <si>
    <t>home appliances</t>
  </si>
  <si>
    <t>#49</t>
  </si>
  <si>
    <t>Susanne Klatten</t>
  </si>
  <si>
    <t>$20.2 B</t>
  </si>
  <si>
    <t>BMW, pharmaceuticals</t>
  </si>
  <si>
    <t>#50</t>
  </si>
  <si>
    <t>Leonardo Del Vecchio</t>
  </si>
  <si>
    <t>$20.1 B</t>
  </si>
  <si>
    <t>eyeglasses</t>
  </si>
  <si>
    <t>#51</t>
  </si>
  <si>
    <t>Gennady Timchenko</t>
  </si>
  <si>
    <t>oil, gas</t>
  </si>
  <si>
    <t>#52</t>
  </si>
  <si>
    <t>Rupert Murdoch</t>
  </si>
  <si>
    <t>$19.5 B</t>
  </si>
  <si>
    <t>newspapers, TV network</t>
  </si>
  <si>
    <t>#53</t>
  </si>
  <si>
    <t>Dietrich Mateschitz</t>
  </si>
  <si>
    <t>$18.9 B</t>
  </si>
  <si>
    <t>Red Bull</t>
  </si>
  <si>
    <t>Austria</t>
  </si>
  <si>
    <t>#54</t>
  </si>
  <si>
    <t>Laurene Powell Jobs</t>
  </si>
  <si>
    <t>$18.6 B</t>
  </si>
  <si>
    <t>Apple, Disney</t>
  </si>
  <si>
    <t>#55</t>
  </si>
  <si>
    <t>Ray Dalio</t>
  </si>
  <si>
    <t>$18.4 B</t>
  </si>
  <si>
    <t>#56</t>
  </si>
  <si>
    <t>R. Budi Hartono</t>
  </si>
  <si>
    <t>$18.3 B</t>
  </si>
  <si>
    <t>banking, tobacco</t>
  </si>
  <si>
    <t>Indonesia</t>
  </si>
  <si>
    <t>#57</t>
  </si>
  <si>
    <t>Michael Hartono</t>
  </si>
  <si>
    <t>$18.2 B</t>
  </si>
  <si>
    <t>#58</t>
  </si>
  <si>
    <t>Vladimir Potanin</t>
  </si>
  <si>
    <t>$18.1 B</t>
  </si>
  <si>
    <t>metals</t>
  </si>
  <si>
    <t>#59</t>
  </si>
  <si>
    <t>Len Blavatnik</t>
  </si>
  <si>
    <t>$17.8 B</t>
  </si>
  <si>
    <t>#60</t>
  </si>
  <si>
    <t>Stefan Quandt</t>
  </si>
  <si>
    <t>$17.6 B</t>
  </si>
  <si>
    <t>BMW</t>
  </si>
  <si>
    <t>#61</t>
  </si>
  <si>
    <t>Thomas Peterffy</t>
  </si>
  <si>
    <t>$17.5 B</t>
  </si>
  <si>
    <t>discount brokerage</t>
  </si>
  <si>
    <t>#62</t>
  </si>
  <si>
    <t>Carl Icahn</t>
  </si>
  <si>
    <t>investments</t>
  </si>
  <si>
    <t>#63</t>
  </si>
  <si>
    <t>Lee Kun-hee</t>
  </si>
  <si>
    <t>$17.3 B</t>
  </si>
  <si>
    <t>Samsung</t>
  </si>
  <si>
    <t>South Korea</t>
  </si>
  <si>
    <t>#64</t>
  </si>
  <si>
    <t>Theo Albrecht, Jr.</t>
  </si>
  <si>
    <t>$17.2 B</t>
  </si>
  <si>
    <t>Aldi, Trader Joe's</t>
  </si>
  <si>
    <t>#65</t>
  </si>
  <si>
    <t>Lee Man Tat</t>
  </si>
  <si>
    <t>$17.1 B</t>
  </si>
  <si>
    <t>Oyster sauce, real estate</t>
  </si>
  <si>
    <t>#66</t>
  </si>
  <si>
    <t>Joseph Lau</t>
  </si>
  <si>
    <t>$16.9 B</t>
  </si>
  <si>
    <t>#67</t>
  </si>
  <si>
    <t>Hinduja family</t>
  </si>
  <si>
    <t>$16.7 B</t>
  </si>
  <si>
    <t>#68</t>
  </si>
  <si>
    <t>Takemitsu Takizaki</t>
  </si>
  <si>
    <t>$16.5 B</t>
  </si>
  <si>
    <t>sensors</t>
  </si>
  <si>
    <t>#69</t>
  </si>
  <si>
    <t>Donald Bren</t>
  </si>
  <si>
    <t>$16.4 B</t>
  </si>
  <si>
    <t>#70</t>
  </si>
  <si>
    <t>Zhang Yiming</t>
  </si>
  <si>
    <t>$16.2 B</t>
  </si>
  <si>
    <t>#71</t>
  </si>
  <si>
    <t>Stefan Persson</t>
  </si>
  <si>
    <t>$15.8 B</t>
  </si>
  <si>
    <t>H&amp;M</t>
  </si>
  <si>
    <t>Sweden</t>
  </si>
  <si>
    <t>#72</t>
  </si>
  <si>
    <t>Abigail Johnson</t>
  </si>
  <si>
    <t>$15.6 B</t>
  </si>
  <si>
    <t>money management</t>
  </si>
  <si>
    <t>#73</t>
  </si>
  <si>
    <t>Lukas Walton</t>
  </si>
  <si>
    <t>$15.5 B</t>
  </si>
  <si>
    <t>#74</t>
  </si>
  <si>
    <t>Dhanin Chearavanont</t>
  </si>
  <si>
    <t>$15.4 B</t>
  </si>
  <si>
    <t>Thailand</t>
  </si>
  <si>
    <t>#75</t>
  </si>
  <si>
    <t>Petr Kellner</t>
  </si>
  <si>
    <t>Czech Republic</t>
  </si>
  <si>
    <t>#76</t>
  </si>
  <si>
    <t>Gina Rinehart</t>
  </si>
  <si>
    <t>$15.3 B</t>
  </si>
  <si>
    <t>mining</t>
  </si>
  <si>
    <t>#77</t>
  </si>
  <si>
    <t>Kwong Siu-hing</t>
  </si>
  <si>
    <t>$15.2 B</t>
  </si>
  <si>
    <t>#78</t>
  </si>
  <si>
    <t>Iris Fontbona</t>
  </si>
  <si>
    <t>$15.1 B</t>
  </si>
  <si>
    <t>Chile</t>
  </si>
  <si>
    <t>#79</t>
  </si>
  <si>
    <t>Mikhail Fridman</t>
  </si>
  <si>
    <t>oil, banking, telecom</t>
  </si>
  <si>
    <t>#80</t>
  </si>
  <si>
    <t>Pallonji Mistry</t>
  </si>
  <si>
    <t>construction</t>
  </si>
  <si>
    <t>Ireland</t>
  </si>
  <si>
    <t>#81</t>
  </si>
  <si>
    <t>William Ding</t>
  </si>
  <si>
    <t>$14.8 B</t>
  </si>
  <si>
    <t>online games</t>
  </si>
  <si>
    <t>#82</t>
  </si>
  <si>
    <t>Lui Che Woo</t>
  </si>
  <si>
    <t>$14.7 B</t>
  </si>
  <si>
    <t>#83</t>
  </si>
  <si>
    <t>Alain Wertheimer</t>
  </si>
  <si>
    <t>$14.6 B</t>
  </si>
  <si>
    <t>Chanel</t>
  </si>
  <si>
    <t>Gerard Wertheimer</t>
  </si>
  <si>
    <t>#85</t>
  </si>
  <si>
    <t>Leonard Lauder</t>
  </si>
  <si>
    <t>Estee Lauder</t>
  </si>
  <si>
    <t>#86</t>
  </si>
  <si>
    <t>Shiv Nadar</t>
  </si>
  <si>
    <t>$14.5 B</t>
  </si>
  <si>
    <t>#87</t>
  </si>
  <si>
    <t>Charoen Sirivadhanabhakdi</t>
  </si>
  <si>
    <t>$14.4 B</t>
  </si>
  <si>
    <t>drinks, real estate</t>
  </si>
  <si>
    <t>#88</t>
  </si>
  <si>
    <t>Pierre Castel &amp; family</t>
  </si>
  <si>
    <t>wine</t>
  </si>
  <si>
    <t>#89</t>
  </si>
  <si>
    <t>Charlene de Carvalho-Heineken</t>
  </si>
  <si>
    <t>$14.3 B</t>
  </si>
  <si>
    <t>Heineken</t>
  </si>
  <si>
    <t>Netherlands</t>
  </si>
  <si>
    <t>#90</t>
  </si>
  <si>
    <t>Li Shufu</t>
  </si>
  <si>
    <t>$14.2 B</t>
  </si>
  <si>
    <t>automobiles</t>
  </si>
  <si>
    <t>#91</t>
  </si>
  <si>
    <t>Emmanuel Besnier</t>
  </si>
  <si>
    <t>cheese</t>
  </si>
  <si>
    <t>#92</t>
  </si>
  <si>
    <t>Georg Schaeffler</t>
  </si>
  <si>
    <t>auto parts</t>
  </si>
  <si>
    <t>#93</t>
  </si>
  <si>
    <t>Andrey Melnichenko</t>
  </si>
  <si>
    <t>$13.8 B</t>
  </si>
  <si>
    <t>coal, fertilizers</t>
  </si>
  <si>
    <t>#94</t>
  </si>
  <si>
    <t>Heinz Hermann Thiele</t>
  </si>
  <si>
    <t>$13.6 B</t>
  </si>
  <si>
    <t>brakes</t>
  </si>
  <si>
    <t>#95</t>
  </si>
  <si>
    <t>Lakshmi Mittal</t>
  </si>
  <si>
    <t>steel</t>
  </si>
  <si>
    <t>#96</t>
  </si>
  <si>
    <t>Zhang Zhidong</t>
  </si>
  <si>
    <t>$13.5 B</t>
  </si>
  <si>
    <t>#97</t>
  </si>
  <si>
    <t>Hasso Plattner</t>
  </si>
  <si>
    <t>#98</t>
  </si>
  <si>
    <t>Stephen Schwarzman</t>
  </si>
  <si>
    <t>$13.2 B</t>
  </si>
  <si>
    <t>#99</t>
  </si>
  <si>
    <t>Klaus-Michael Kuehne</t>
  </si>
  <si>
    <t>shipping</t>
  </si>
  <si>
    <t>#100</t>
  </si>
  <si>
    <t>Harold Hamm</t>
  </si>
  <si>
    <t>$13.1 B</t>
  </si>
  <si>
    <t>oil &amp; gas</t>
  </si>
  <si>
    <t>#101</t>
  </si>
  <si>
    <t>Eric Schmidt</t>
  </si>
  <si>
    <t>#102</t>
  </si>
  <si>
    <t>German Larrea Mota Velasco</t>
  </si>
  <si>
    <t>#103</t>
  </si>
  <si>
    <t>Steve Cohen</t>
  </si>
  <si>
    <t>$12.9 B</t>
  </si>
  <si>
    <t>#104</t>
  </si>
  <si>
    <t>Robert Kuok</t>
  </si>
  <si>
    <t>$12.8 B</t>
  </si>
  <si>
    <t>palm oil, shipping, property</t>
  </si>
  <si>
    <t>Malaysia</t>
  </si>
  <si>
    <t>#105</t>
  </si>
  <si>
    <t>Alisher Usmanov</t>
  </si>
  <si>
    <t>$12.6 B</t>
  </si>
  <si>
    <t>steel, telecom, investments</t>
  </si>
  <si>
    <t>#106</t>
  </si>
  <si>
    <t>Dietmar Hopp</t>
  </si>
  <si>
    <t>#107</t>
  </si>
  <si>
    <t>Stefano Pessina</t>
  </si>
  <si>
    <t>drugstores</t>
  </si>
  <si>
    <t>#108</t>
  </si>
  <si>
    <t>Thomas Frist, Jr.</t>
  </si>
  <si>
    <t>$12.4 B</t>
  </si>
  <si>
    <t>health care</t>
  </si>
  <si>
    <t>#109</t>
  </si>
  <si>
    <t>Roman Abramovich</t>
  </si>
  <si>
    <t>#110</t>
  </si>
  <si>
    <t>Wang Wei</t>
  </si>
  <si>
    <t>$12.2 B</t>
  </si>
  <si>
    <t>package delivery</t>
  </si>
  <si>
    <t>#111</t>
  </si>
  <si>
    <t>James Ratcliffe</t>
  </si>
  <si>
    <t>$12.1 B</t>
  </si>
  <si>
    <t>chemicals</t>
  </si>
  <si>
    <t>#112</t>
  </si>
  <si>
    <t>Robert &amp; Philip Ng</t>
  </si>
  <si>
    <t>Singapore</t>
  </si>
  <si>
    <t>#113</t>
  </si>
  <si>
    <t>Hans Rausing</t>
  </si>
  <si>
    <t>packaging</t>
  </si>
  <si>
    <t>#114</t>
  </si>
  <si>
    <t>Uday Kotak</t>
  </si>
  <si>
    <t>$11.9 B</t>
  </si>
  <si>
    <t>#115</t>
  </si>
  <si>
    <t>David Duffield</t>
  </si>
  <si>
    <t>$11.8 B</t>
  </si>
  <si>
    <t>business software</t>
  </si>
  <si>
    <t>#116</t>
  </si>
  <si>
    <t>Donald Newhouse</t>
  </si>
  <si>
    <t>#117</t>
  </si>
  <si>
    <t>Ken Griffin</t>
  </si>
  <si>
    <t>$11.7 B</t>
  </si>
  <si>
    <t>#118</t>
  </si>
  <si>
    <t>David Tepper</t>
  </si>
  <si>
    <t>$11.6 B</t>
  </si>
  <si>
    <t>#119</t>
  </si>
  <si>
    <t>Pierre Omidyar</t>
  </si>
  <si>
    <t>$11.5 B</t>
  </si>
  <si>
    <t>eBay</t>
  </si>
  <si>
    <t>#120</t>
  </si>
  <si>
    <t>Viktor Vekselberg</t>
  </si>
  <si>
    <t>metals, energy</t>
  </si>
  <si>
    <t>#121</t>
  </si>
  <si>
    <t>Reinhold Wuerth</t>
  </si>
  <si>
    <t>$11.3 B</t>
  </si>
  <si>
    <t>fasteners</t>
  </si>
  <si>
    <t>#122</t>
  </si>
  <si>
    <t>Dustin Moskovitz</t>
  </si>
  <si>
    <t>$11.1 B</t>
  </si>
  <si>
    <t>#123</t>
  </si>
  <si>
    <t>Ricardo Salinas Pliego</t>
  </si>
  <si>
    <t>retail, media</t>
  </si>
  <si>
    <t>#124</t>
  </si>
  <si>
    <t>Kumar Birla</t>
  </si>
  <si>
    <t>commodities</t>
  </si>
  <si>
    <t>#125</t>
  </si>
  <si>
    <t>Udo &amp; Harald Tschira</t>
  </si>
  <si>
    <t>#126</t>
  </si>
  <si>
    <t>Peter Woo</t>
  </si>
  <si>
    <t>$11 B</t>
  </si>
  <si>
    <t>#127</t>
  </si>
  <si>
    <t>Wang Wenyin</t>
  </si>
  <si>
    <t>mining, copper products</t>
  </si>
  <si>
    <t>#128</t>
  </si>
  <si>
    <t>Radhakishan Damani</t>
  </si>
  <si>
    <t>$10.9 B</t>
  </si>
  <si>
    <t>investments, retail</t>
  </si>
  <si>
    <t>#129</t>
  </si>
  <si>
    <t>Philip Anschutz</t>
  </si>
  <si>
    <t>#130</t>
  </si>
  <si>
    <t>John Fredriksen</t>
  </si>
  <si>
    <t>$10.8 B</t>
  </si>
  <si>
    <t>Cyprus</t>
  </si>
  <si>
    <t>#131</t>
  </si>
  <si>
    <t>Luis Carlos Sarmiento</t>
  </si>
  <si>
    <t>Colombia</t>
  </si>
  <si>
    <t>#132</t>
  </si>
  <si>
    <t>Charles Butt &amp; family</t>
  </si>
  <si>
    <t>$10.7 B</t>
  </si>
  <si>
    <t>#133</t>
  </si>
  <si>
    <t>Alexander Otto</t>
  </si>
  <si>
    <t>#134</t>
  </si>
  <si>
    <t>Aliko Dangote</t>
  </si>
  <si>
    <t>$10.6 B</t>
  </si>
  <si>
    <t>cement, sugar, flour</t>
  </si>
  <si>
    <t>Nigeria</t>
  </si>
  <si>
    <t>#135</t>
  </si>
  <si>
    <t>John Menard, Jr.</t>
  </si>
  <si>
    <t>$10.4 B</t>
  </si>
  <si>
    <t>home improvement stores</t>
  </si>
  <si>
    <t>#136</t>
  </si>
  <si>
    <t>Gianluigi &amp; Rafaela Aponte</t>
  </si>
  <si>
    <t>Shipping</t>
  </si>
  <si>
    <t>Switzerland</t>
  </si>
  <si>
    <t>#137</t>
  </si>
  <si>
    <t>Walter P.J. Droege</t>
  </si>
  <si>
    <t>$10.1 B</t>
  </si>
  <si>
    <t>consulting</t>
  </si>
  <si>
    <t>#138</t>
  </si>
  <si>
    <t>Marcel Herrmann Telles</t>
  </si>
  <si>
    <t>$9.9 B</t>
  </si>
  <si>
    <t>#139</t>
  </si>
  <si>
    <t>Gordon Moore</t>
  </si>
  <si>
    <t>Intel</t>
  </si>
  <si>
    <t>#140</t>
  </si>
  <si>
    <t>Lei Jun</t>
  </si>
  <si>
    <t>smartphones</t>
  </si>
  <si>
    <t>#141</t>
  </si>
  <si>
    <t>Mikhail Prokhorov</t>
  </si>
  <si>
    <t>$9.8 B</t>
  </si>
  <si>
    <t>#142</t>
  </si>
  <si>
    <t>German Khan</t>
  </si>
  <si>
    <t>#143</t>
  </si>
  <si>
    <t>Eduardo Saverin</t>
  </si>
  <si>
    <t>$9.7 B</t>
  </si>
  <si>
    <t>#144</t>
  </si>
  <si>
    <t>Jan Koum</t>
  </si>
  <si>
    <t>WhatsApp</t>
  </si>
  <si>
    <t>#145</t>
  </si>
  <si>
    <t>Robin Li</t>
  </si>
  <si>
    <t>$9.6 B</t>
  </si>
  <si>
    <t>internet search</t>
  </si>
  <si>
    <t>#146</t>
  </si>
  <si>
    <t>Charles Ergen</t>
  </si>
  <si>
    <t>satellite TV</t>
  </si>
  <si>
    <t>#147</t>
  </si>
  <si>
    <t>Joseph Tsai</t>
  </si>
  <si>
    <t>$9.5 B</t>
  </si>
  <si>
    <t>#148</t>
  </si>
  <si>
    <t>Cyrus Poonawalla</t>
  </si>
  <si>
    <t>vaccines</t>
  </si>
  <si>
    <t>#149</t>
  </si>
  <si>
    <t>Ronald Perelman</t>
  </si>
  <si>
    <t>$9.4 B</t>
  </si>
  <si>
    <t>leveraged buyouts</t>
  </si>
  <si>
    <t>#150</t>
  </si>
  <si>
    <t>Quek Leng Chan</t>
  </si>
  <si>
    <t>banking, property</t>
  </si>
  <si>
    <t>#151</t>
  </si>
  <si>
    <t>Eyal Ofer</t>
  </si>
  <si>
    <t>real estate, shipping</t>
  </si>
  <si>
    <t>Israel</t>
  </si>
  <si>
    <t>#152</t>
  </si>
  <si>
    <t>Blair Parry-Okeden</t>
  </si>
  <si>
    <t>$9.3 B</t>
  </si>
  <si>
    <t>media, automotive</t>
  </si>
  <si>
    <t>Jim Kennedy</t>
  </si>
  <si>
    <t>#154</t>
  </si>
  <si>
    <t>Mike Adenuga</t>
  </si>
  <si>
    <t>telecom, oil</t>
  </si>
  <si>
    <t>#155</t>
  </si>
  <si>
    <t>Wu Yajun</t>
  </si>
  <si>
    <t>$9.2 B</t>
  </si>
  <si>
    <t>#156</t>
  </si>
  <si>
    <t>Andrew Beal</t>
  </si>
  <si>
    <t>banks, real estate</t>
  </si>
  <si>
    <t>#157</t>
  </si>
  <si>
    <t>Xu Shihui</t>
  </si>
  <si>
    <t>snacks, beverages</t>
  </si>
  <si>
    <t>#158</t>
  </si>
  <si>
    <t>Graeme Hart</t>
  </si>
  <si>
    <t>$9.1 B</t>
  </si>
  <si>
    <t>New Zealand</t>
  </si>
  <si>
    <t>#159</t>
  </si>
  <si>
    <t>Harry Triguboff</t>
  </si>
  <si>
    <t>#160</t>
  </si>
  <si>
    <t>Pang Kang</t>
  </si>
  <si>
    <t>$9 B</t>
  </si>
  <si>
    <t>soy sauce maker</t>
  </si>
  <si>
    <t>#161</t>
  </si>
  <si>
    <t>Micky Arison</t>
  </si>
  <si>
    <t>Carnival Cruises</t>
  </si>
  <si>
    <t>#162</t>
  </si>
  <si>
    <t>James Goodnight</t>
  </si>
  <si>
    <t>$8.9 B</t>
  </si>
  <si>
    <t>#163</t>
  </si>
  <si>
    <t>Viktor Rashnikov</t>
  </si>
  <si>
    <t>#164</t>
  </si>
  <si>
    <t>Heinrich Deichmann &amp; family</t>
  </si>
  <si>
    <t>$8.8 B</t>
  </si>
  <si>
    <t>footwear</t>
  </si>
  <si>
    <t>#165</t>
  </si>
  <si>
    <t>Carlos Alberto Sicupira</t>
  </si>
  <si>
    <t>#166</t>
  </si>
  <si>
    <t>Hui Wing Mau</t>
  </si>
  <si>
    <t>#167</t>
  </si>
  <si>
    <t>Stanley Kroenke</t>
  </si>
  <si>
    <t>sports, real estate</t>
  </si>
  <si>
    <t>#168</t>
  </si>
  <si>
    <t>Leonid Fedun</t>
  </si>
  <si>
    <t>#169</t>
  </si>
  <si>
    <t>Jorn Rausing</t>
  </si>
  <si>
    <t>$8.7 B</t>
  </si>
  <si>
    <t>#170</t>
  </si>
  <si>
    <t>Gong Hongjia</t>
  </si>
  <si>
    <t>video surveillance</t>
  </si>
  <si>
    <t>#171</t>
  </si>
  <si>
    <t>Sun Piaoyang</t>
  </si>
  <si>
    <t>pharmaceuticals</t>
  </si>
  <si>
    <t>#172</t>
  </si>
  <si>
    <t>Michael Kadoorie</t>
  </si>
  <si>
    <t>$8.6 B</t>
  </si>
  <si>
    <t>hotels, energy</t>
  </si>
  <si>
    <t>#173</t>
  </si>
  <si>
    <t>Giorgio Armani</t>
  </si>
  <si>
    <t>#174</t>
  </si>
  <si>
    <t>Gautam Adani</t>
  </si>
  <si>
    <t>commodities, ports</t>
  </si>
  <si>
    <t>#175</t>
  </si>
  <si>
    <t>Sun Hongbin</t>
  </si>
  <si>
    <t>#176</t>
  </si>
  <si>
    <t>August von Finck</t>
  </si>
  <si>
    <t>$8.5 B</t>
  </si>
  <si>
    <t>#177</t>
  </si>
  <si>
    <t>Charles Schwab</t>
  </si>
  <si>
    <t>$8.4 B</t>
  </si>
  <si>
    <t>#178</t>
  </si>
  <si>
    <t>Galen Weston</t>
  </si>
  <si>
    <t>#179</t>
  </si>
  <si>
    <t>Carl Cook</t>
  </si>
  <si>
    <t>medical devices</t>
  </si>
  <si>
    <t>#180</t>
  </si>
  <si>
    <t>Zong Qinghou</t>
  </si>
  <si>
    <t>$8.3 B</t>
  </si>
  <si>
    <t>beverages</t>
  </si>
  <si>
    <t>#181</t>
  </si>
  <si>
    <t>George Soros</t>
  </si>
  <si>
    <t>#182</t>
  </si>
  <si>
    <t>Seo Jung-jin</t>
  </si>
  <si>
    <t>$8.1 B</t>
  </si>
  <si>
    <t>biotech</t>
  </si>
  <si>
    <t>#183</t>
  </si>
  <si>
    <t>Johann Graf</t>
  </si>
  <si>
    <t>$8 B</t>
  </si>
  <si>
    <t>gambling</t>
  </si>
  <si>
    <t>#184</t>
  </si>
  <si>
    <t>Michael Platt</t>
  </si>
  <si>
    <t>#185</t>
  </si>
  <si>
    <t>Ernesto Bertarelli</t>
  </si>
  <si>
    <t>biotech, investments</t>
  </si>
  <si>
    <t>#186</t>
  </si>
  <si>
    <t>Finn Rausing</t>
  </si>
  <si>
    <t>$7.9 B</t>
  </si>
  <si>
    <t>Kirsten Rausing</t>
  </si>
  <si>
    <t>#188</t>
  </si>
  <si>
    <t>David Geffen</t>
  </si>
  <si>
    <t>movies, record labels</t>
  </si>
  <si>
    <t>#189</t>
  </si>
  <si>
    <t>Edward Johnson, III.</t>
  </si>
  <si>
    <t>$7.8 B</t>
  </si>
  <si>
    <t>#190</t>
  </si>
  <si>
    <t>Patrick Drahi</t>
  </si>
  <si>
    <t>#191</t>
  </si>
  <si>
    <t>Dilip Shanghvi</t>
  </si>
  <si>
    <t>$7.7 B</t>
  </si>
  <si>
    <t>#192</t>
  </si>
  <si>
    <t>George Kaiser</t>
  </si>
  <si>
    <t>oil &amp; gas, banking</t>
  </si>
  <si>
    <t>#193</t>
  </si>
  <si>
    <t>Stephen Ross</t>
  </si>
  <si>
    <t>#194</t>
  </si>
  <si>
    <t>Ma Jianrong</t>
  </si>
  <si>
    <t>textiles, apparel</t>
  </si>
  <si>
    <t>#195</t>
  </si>
  <si>
    <t>Alexei Kuzmichev</t>
  </si>
  <si>
    <t>$7.5 B</t>
  </si>
  <si>
    <t>#196</t>
  </si>
  <si>
    <t>Massimiliana Landini Aleotti</t>
  </si>
  <si>
    <t>$7.4 B</t>
  </si>
  <si>
    <t>#197</t>
  </si>
  <si>
    <t>Herbert Kohler, Jr.</t>
  </si>
  <si>
    <t>$7.3 B</t>
  </si>
  <si>
    <t>plumbing fixtures</t>
  </si>
  <si>
    <t>#198</t>
  </si>
  <si>
    <t>Christy Walton</t>
  </si>
  <si>
    <t>#199</t>
  </si>
  <si>
    <t>Alberto Bailleres Gonzalez</t>
  </si>
  <si>
    <t>#200</t>
  </si>
  <si>
    <t>Nicky Oppenheimer</t>
  </si>
  <si>
    <t>diamonds</t>
  </si>
  <si>
    <t>South Africa</t>
  </si>
  <si>
    <t>#201</t>
  </si>
  <si>
    <t>Goh Cheng Liang</t>
  </si>
  <si>
    <t>paints</t>
  </si>
  <si>
    <t>#202</t>
  </si>
  <si>
    <t>Sri Prakash Lohia</t>
  </si>
  <si>
    <t>petrochemicals</t>
  </si>
  <si>
    <t>#203</t>
  </si>
  <si>
    <t>John Malone</t>
  </si>
  <si>
    <t>$7.2 B</t>
  </si>
  <si>
    <t>cable television</t>
  </si>
  <si>
    <t>#204</t>
  </si>
  <si>
    <t>Yao Zhenhua</t>
  </si>
  <si>
    <t>conglomerate</t>
  </si>
  <si>
    <t>#205</t>
  </si>
  <si>
    <t>Robert Pera</t>
  </si>
  <si>
    <t>wireless networking gear</t>
  </si>
  <si>
    <t>#206</t>
  </si>
  <si>
    <t>Anthony Pratt</t>
  </si>
  <si>
    <t>$7.1 B</t>
  </si>
  <si>
    <t>manufacturing</t>
  </si>
  <si>
    <t>#207</t>
  </si>
  <si>
    <t>James Irving</t>
  </si>
  <si>
    <t>#208</t>
  </si>
  <si>
    <t>Charles Cadogan &amp; family</t>
  </si>
  <si>
    <t>#209</t>
  </si>
  <si>
    <t>David Green</t>
  </si>
  <si>
    <t>$7 B</t>
  </si>
  <si>
    <t>#210</t>
  </si>
  <si>
    <t>Patrick Soon-Shiong</t>
  </si>
  <si>
    <t>#211</t>
  </si>
  <si>
    <t>Frederik Paulsen</t>
  </si>
  <si>
    <t>#212</t>
  </si>
  <si>
    <t>David Shaw</t>
  </si>
  <si>
    <t>#213</t>
  </si>
  <si>
    <t>Ralph Lauren</t>
  </si>
  <si>
    <t>#214</t>
  </si>
  <si>
    <t>John Doerr</t>
  </si>
  <si>
    <t>venture capital</t>
  </si>
  <si>
    <t>#215</t>
  </si>
  <si>
    <t>Mike Cannon-Brookes</t>
  </si>
  <si>
    <t>Scott Farquhar</t>
  </si>
  <si>
    <t>#217</t>
  </si>
  <si>
    <t>Pauline MacMillan Keinath</t>
  </si>
  <si>
    <t>Cargill</t>
  </si>
  <si>
    <t>#218</t>
  </si>
  <si>
    <t>Zhang Jindong</t>
  </si>
  <si>
    <t>$6.9 B</t>
  </si>
  <si>
    <t>appliance retailer</t>
  </si>
  <si>
    <t>#219</t>
  </si>
  <si>
    <t>Jay Y. Lee</t>
  </si>
  <si>
    <t>#220</t>
  </si>
  <si>
    <t>John Grayken</t>
  </si>
  <si>
    <t>private equity</t>
  </si>
  <si>
    <t>#221</t>
  </si>
  <si>
    <t>Pham Nhat Vuong</t>
  </si>
  <si>
    <t>Vietnam</t>
  </si>
  <si>
    <t>#222</t>
  </si>
  <si>
    <t>Tom &amp; Judy Love</t>
  </si>
  <si>
    <t>retail &amp; gas stations</t>
  </si>
  <si>
    <t>#223</t>
  </si>
  <si>
    <t>Michael Otto</t>
  </si>
  <si>
    <t>retail, real estate</t>
  </si>
  <si>
    <t>#224</t>
  </si>
  <si>
    <t>Melker Schorling</t>
  </si>
  <si>
    <t>#225</t>
  </si>
  <si>
    <t>Nusli Wadia</t>
  </si>
  <si>
    <t>consumer goods</t>
  </si>
  <si>
    <t>#226</t>
  </si>
  <si>
    <t>Jerry Jones</t>
  </si>
  <si>
    <t>Dallas Cowboys</t>
  </si>
  <si>
    <t>#227</t>
  </si>
  <si>
    <t>Shahid Khan</t>
  </si>
  <si>
    <t>$6.8 B</t>
  </si>
  <si>
    <t>#228</t>
  </si>
  <si>
    <t>Dmitry Rybolovlev</t>
  </si>
  <si>
    <t>fertilizer</t>
  </si>
  <si>
    <t>#229</t>
  </si>
  <si>
    <t>Friedhelm Loh</t>
  </si>
  <si>
    <t>#230</t>
  </si>
  <si>
    <t>Richard Kinder</t>
  </si>
  <si>
    <t>pipelines</t>
  </si>
  <si>
    <t>#231</t>
  </si>
  <si>
    <t>Hank &amp; Doug Meijer</t>
  </si>
  <si>
    <t>#232</t>
  </si>
  <si>
    <t>Guo Guangchang</t>
  </si>
  <si>
    <t>$6.7 B</t>
  </si>
  <si>
    <t>#233</t>
  </si>
  <si>
    <t>Francis Choi</t>
  </si>
  <si>
    <t>#234</t>
  </si>
  <si>
    <t>Marc Benioff</t>
  </si>
  <si>
    <t>#235</t>
  </si>
  <si>
    <t>Teh Hong Piow</t>
  </si>
  <si>
    <t>#236</t>
  </si>
  <si>
    <t>Daniel Gilbert</t>
  </si>
  <si>
    <t>Quicken Loans</t>
  </si>
  <si>
    <t>#237</t>
  </si>
  <si>
    <t>Eli Broad</t>
  </si>
  <si>
    <t>#238</t>
  </si>
  <si>
    <t>Iskander Makhmudov</t>
  </si>
  <si>
    <t>$6.6 B</t>
  </si>
  <si>
    <t>mining, metals, machinery</t>
  </si>
  <si>
    <t>#239</t>
  </si>
  <si>
    <t>Ann Walton Kroenke</t>
  </si>
  <si>
    <t>#240</t>
  </si>
  <si>
    <t>Eva Gonda de Rivera</t>
  </si>
  <si>
    <t>#241</t>
  </si>
  <si>
    <t>Robert Kraft</t>
  </si>
  <si>
    <t>New England Patriots</t>
  </si>
  <si>
    <t>#242</t>
  </si>
  <si>
    <t>John A. Sobrato</t>
  </si>
  <si>
    <t>#243</t>
  </si>
  <si>
    <t>Anders Holch Povlsen</t>
  </si>
  <si>
    <t>Denmark</t>
  </si>
  <si>
    <t>#244</t>
  </si>
  <si>
    <t>Kim Jung-ju</t>
  </si>
  <si>
    <t>$6.5 B</t>
  </si>
  <si>
    <t>#245</t>
  </si>
  <si>
    <t>Andreas von Bechtolsheim</t>
  </si>
  <si>
    <t>#246</t>
  </si>
  <si>
    <t>Kei Hoi Pang</t>
  </si>
  <si>
    <t>#247</t>
  </si>
  <si>
    <t>Sunil Mittal</t>
  </si>
  <si>
    <t>#248</t>
  </si>
  <si>
    <t>Denise Coates</t>
  </si>
  <si>
    <t>online gambling</t>
  </si>
  <si>
    <t>#249</t>
  </si>
  <si>
    <t>Leon Black</t>
  </si>
  <si>
    <t>$6.4 B</t>
  </si>
  <si>
    <t>#250</t>
  </si>
  <si>
    <t>Terry Gou</t>
  </si>
  <si>
    <t>electronics</t>
  </si>
  <si>
    <t>Taiwan</t>
  </si>
  <si>
    <t>#251</t>
  </si>
  <si>
    <t>Augusto &amp; Giorgio Perfetti</t>
  </si>
  <si>
    <t>candy</t>
  </si>
  <si>
    <t>#252</t>
  </si>
  <si>
    <t>Frank Lowy</t>
  </si>
  <si>
    <t>shopping malls</t>
  </si>
  <si>
    <t>#253</t>
  </si>
  <si>
    <t>Nassef Sawiris</t>
  </si>
  <si>
    <t>construction, chemicals</t>
  </si>
  <si>
    <t>Egypt</t>
  </si>
  <si>
    <t>#254</t>
  </si>
  <si>
    <t>Silvio Berlusconi</t>
  </si>
  <si>
    <t>#255</t>
  </si>
  <si>
    <t>Israel Englander</t>
  </si>
  <si>
    <t>#256</t>
  </si>
  <si>
    <t>Diane Hendricks</t>
  </si>
  <si>
    <t>roofing</t>
  </si>
  <si>
    <t>#257</t>
  </si>
  <si>
    <t>Richard Liu</t>
  </si>
  <si>
    <t>#258</t>
  </si>
  <si>
    <t>Alexander Abramov</t>
  </si>
  <si>
    <t>$6.2 B</t>
  </si>
  <si>
    <t>steel, mining</t>
  </si>
  <si>
    <t>#259</t>
  </si>
  <si>
    <t>James Chambers</t>
  </si>
  <si>
    <t>Katharine Rayner</t>
  </si>
  <si>
    <t>Margaretta Taylor</t>
  </si>
  <si>
    <t>#262</t>
  </si>
  <si>
    <t>Ananda Krishnan</t>
  </si>
  <si>
    <t>telecoms, media, oil-services</t>
  </si>
  <si>
    <t>#263</t>
  </si>
  <si>
    <t>Sandra Ortega Mera</t>
  </si>
  <si>
    <t>#264</t>
  </si>
  <si>
    <t>Ian &amp; Richard Livingstone</t>
  </si>
  <si>
    <t>$6.1 B</t>
  </si>
  <si>
    <t>#265</t>
  </si>
  <si>
    <t>David Siegel</t>
  </si>
  <si>
    <t>John Overdeck</t>
  </si>
  <si>
    <t>#267</t>
  </si>
  <si>
    <t>Liu Yonghao</t>
  </si>
  <si>
    <t>agribusiness</t>
  </si>
  <si>
    <t>#268</t>
  </si>
  <si>
    <t>Steven Rales</t>
  </si>
  <si>
    <t>#269</t>
  </si>
  <si>
    <t>Suleiman Kerimov</t>
  </si>
  <si>
    <t>#270</t>
  </si>
  <si>
    <t>Savitri Jindal</t>
  </si>
  <si>
    <t>#271</t>
  </si>
  <si>
    <t>Randa Williams</t>
  </si>
  <si>
    <t>#272</t>
  </si>
  <si>
    <t>Dannine Avara</t>
  </si>
  <si>
    <t>Milane Frantz</t>
  </si>
  <si>
    <t>Scott Duncan</t>
  </si>
  <si>
    <t>#275</t>
  </si>
  <si>
    <t>Richard LeFrak</t>
  </si>
  <si>
    <t>#276</t>
  </si>
  <si>
    <t>Wee Cho Yaw</t>
  </si>
  <si>
    <t>#277</t>
  </si>
  <si>
    <t>Tsai Eng-Meng</t>
  </si>
  <si>
    <t>food, beverages</t>
  </si>
  <si>
    <t>#278</t>
  </si>
  <si>
    <t>Marijke Mars</t>
  </si>
  <si>
    <t>$6 B</t>
  </si>
  <si>
    <t>Pamela Mars</t>
  </si>
  <si>
    <t>Valerie Mars</t>
  </si>
  <si>
    <t>Victoria Mars</t>
  </si>
  <si>
    <t>#282</t>
  </si>
  <si>
    <t>Bertil Hult</t>
  </si>
  <si>
    <t>education</t>
  </si>
  <si>
    <t>#283</t>
  </si>
  <si>
    <t>Reinhold Schmieding</t>
  </si>
  <si>
    <t>#284</t>
  </si>
  <si>
    <t>Odd Reitan</t>
  </si>
  <si>
    <t>Norway</t>
  </si>
  <si>
    <t>#285</t>
  </si>
  <si>
    <t>Rinat Akhmetov</t>
  </si>
  <si>
    <t>steel, coal</t>
  </si>
  <si>
    <t>Ukraine</t>
  </si>
  <si>
    <t>#286</t>
  </si>
  <si>
    <t>Bubba Cathy</t>
  </si>
  <si>
    <t>Chick-fil-A</t>
  </si>
  <si>
    <t>Dan Cathy</t>
  </si>
  <si>
    <t>#288</t>
  </si>
  <si>
    <t>Jim Pattison</t>
  </si>
  <si>
    <t>#289</t>
  </si>
  <si>
    <t>Dennis Washington</t>
  </si>
  <si>
    <t>construction, mining</t>
  </si>
  <si>
    <t>#290</t>
  </si>
  <si>
    <t>Hansjoerg Wyss</t>
  </si>
  <si>
    <t>$5.9 B</t>
  </si>
  <si>
    <t>#291</t>
  </si>
  <si>
    <t>Xu Hang</t>
  </si>
  <si>
    <t>#292</t>
  </si>
  <si>
    <t>Zhang Bangxin</t>
  </si>
  <si>
    <t>after-school tutoring</t>
  </si>
  <si>
    <t>#293</t>
  </si>
  <si>
    <t>Ronda Stryker</t>
  </si>
  <si>
    <t>medical equipment</t>
  </si>
  <si>
    <t>#294</t>
  </si>
  <si>
    <t>David Cheriton</t>
  </si>
  <si>
    <t>#295</t>
  </si>
  <si>
    <t>Travis Kalanick</t>
  </si>
  <si>
    <t>$5.8 B</t>
  </si>
  <si>
    <t>Uber</t>
  </si>
  <si>
    <t>#296</t>
  </si>
  <si>
    <t>Chan Laiwa</t>
  </si>
  <si>
    <t>#297</t>
  </si>
  <si>
    <t>Nancy Walton Laurie</t>
  </si>
  <si>
    <t>$5.7 B</t>
  </si>
  <si>
    <t>#298</t>
  </si>
  <si>
    <t>John Morris</t>
  </si>
  <si>
    <t>sporting goods retail</t>
  </si>
  <si>
    <t>#299</t>
  </si>
  <si>
    <t>Stef Wertheimer</t>
  </si>
  <si>
    <t>metalworking tools</t>
  </si>
  <si>
    <t>#300</t>
  </si>
  <si>
    <t>Whitney MacMillan</t>
  </si>
  <si>
    <t>#301</t>
  </si>
  <si>
    <t>Carrie Perrodo</t>
  </si>
  <si>
    <t>#302</t>
  </si>
  <si>
    <t>Margarita Louis-Dreyfus</t>
  </si>
  <si>
    <t>#303</t>
  </si>
  <si>
    <t>Li Xiting</t>
  </si>
  <si>
    <t>$5.6 B</t>
  </si>
  <si>
    <t>#304</t>
  </si>
  <si>
    <t>Johann Rupert</t>
  </si>
  <si>
    <t>#305</t>
  </si>
  <si>
    <t>Henry Kravis</t>
  </si>
  <si>
    <t>#306</t>
  </si>
  <si>
    <t>James Dyson</t>
  </si>
  <si>
    <t>vacuums</t>
  </si>
  <si>
    <t>#307</t>
  </si>
  <si>
    <t>Kwee family</t>
  </si>
  <si>
    <t>Real Estate</t>
  </si>
  <si>
    <t>#308</t>
  </si>
  <si>
    <t>Charles Dolan</t>
  </si>
  <si>
    <t>#309</t>
  </si>
  <si>
    <t>Jim Davis</t>
  </si>
  <si>
    <t>New Balance</t>
  </si>
  <si>
    <t>#310</t>
  </si>
  <si>
    <t>George Roberts</t>
  </si>
  <si>
    <t>#311</t>
  </si>
  <si>
    <t>Stewart and Lynda Resnick</t>
  </si>
  <si>
    <t>agriculture, water</t>
  </si>
  <si>
    <t>#312</t>
  </si>
  <si>
    <t>Maria Asuncion Aramburuzabala</t>
  </si>
  <si>
    <t>beer, investments</t>
  </si>
  <si>
    <t>#313</t>
  </si>
  <si>
    <t>Andrew Forrest</t>
  </si>
  <si>
    <t>#314</t>
  </si>
  <si>
    <t>Cai Kui</t>
  </si>
  <si>
    <t>$5.5 B</t>
  </si>
  <si>
    <t>#315</t>
  </si>
  <si>
    <t>Laurence Graff</t>
  </si>
  <si>
    <t>diamond jewelry</t>
  </si>
  <si>
    <t>#316</t>
  </si>
  <si>
    <t>Sam Zell</t>
  </si>
  <si>
    <t>real estate, private equity</t>
  </si>
  <si>
    <t>#317</t>
  </si>
  <si>
    <t>Manuel Villar</t>
  </si>
  <si>
    <t>$5.4 B</t>
  </si>
  <si>
    <t>Philippines</t>
  </si>
  <si>
    <t>#318</t>
  </si>
  <si>
    <t>Edward Roski, Jr.</t>
  </si>
  <si>
    <t>#319</t>
  </si>
  <si>
    <t>Pierre Bellon</t>
  </si>
  <si>
    <t>food services</t>
  </si>
  <si>
    <t>#320</t>
  </si>
  <si>
    <t>George Lucas</t>
  </si>
  <si>
    <t>Star Wars</t>
  </si>
  <si>
    <t>#321</t>
  </si>
  <si>
    <t>Antonia Johnson</t>
  </si>
  <si>
    <t>#322</t>
  </si>
  <si>
    <t>Frank Wang</t>
  </si>
  <si>
    <t>drones</t>
  </si>
  <si>
    <t>#323</t>
  </si>
  <si>
    <t>Law Kar Po</t>
  </si>
  <si>
    <t>#324</t>
  </si>
  <si>
    <t>Lee Shin Cheng</t>
  </si>
  <si>
    <t>palm oil, property</t>
  </si>
  <si>
    <t>#325</t>
  </si>
  <si>
    <t>Niels Peter Louis-Hansen</t>
  </si>
  <si>
    <t>#326</t>
  </si>
  <si>
    <t>Robert Rowling</t>
  </si>
  <si>
    <t>$5.3 B</t>
  </si>
  <si>
    <t>hotels, investments</t>
  </si>
  <si>
    <t>#327</t>
  </si>
  <si>
    <t>Yan Zhi</t>
  </si>
  <si>
    <t>#328</t>
  </si>
  <si>
    <t>Aloys Wobben</t>
  </si>
  <si>
    <t>wind turbines</t>
  </si>
  <si>
    <t>#329</t>
  </si>
  <si>
    <t>Bernard Marcus</t>
  </si>
  <si>
    <t>Home Depot</t>
  </si>
  <si>
    <t>#330</t>
  </si>
  <si>
    <t>Bruce Kovner</t>
  </si>
  <si>
    <t>$5.2 B</t>
  </si>
  <si>
    <t>#331</t>
  </si>
  <si>
    <t>Jack Dorsey</t>
  </si>
  <si>
    <t>Twitter, Square</t>
  </si>
  <si>
    <t>#332</t>
  </si>
  <si>
    <t>Pyotr Aven</t>
  </si>
  <si>
    <t>#333</t>
  </si>
  <si>
    <t>Andrei Skoch</t>
  </si>
  <si>
    <t>#334</t>
  </si>
  <si>
    <t>Sheldon Solow</t>
  </si>
  <si>
    <t>#335</t>
  </si>
  <si>
    <t>Joe Lewis</t>
  </si>
  <si>
    <t>#336</t>
  </si>
  <si>
    <t>Wang Xing</t>
  </si>
  <si>
    <t>#337</t>
  </si>
  <si>
    <t>Charles Johnson</t>
  </si>
  <si>
    <t>$5.1 B</t>
  </si>
  <si>
    <t>#338</t>
  </si>
  <si>
    <t>Jiang Rensheng</t>
  </si>
  <si>
    <t>#339</t>
  </si>
  <si>
    <t>Guenther Fielmann</t>
  </si>
  <si>
    <t>optometry</t>
  </si>
  <si>
    <t>#340</t>
  </si>
  <si>
    <t>Tang Shing-bor</t>
  </si>
  <si>
    <t>#341</t>
  </si>
  <si>
    <t>Benu Gopal Bangur</t>
  </si>
  <si>
    <t>cement</t>
  </si>
  <si>
    <t>#342</t>
  </si>
  <si>
    <t>Alain Merieux</t>
  </si>
  <si>
    <t>#343</t>
  </si>
  <si>
    <t>Ivan Glasenberg</t>
  </si>
  <si>
    <t>#344</t>
  </si>
  <si>
    <t>John Gokongwei, Jr.</t>
  </si>
  <si>
    <t>food and beverage</t>
  </si>
  <si>
    <t>#345</t>
  </si>
  <si>
    <t>Martha Ingram</t>
  </si>
  <si>
    <t>book distribution, transportation</t>
  </si>
  <si>
    <t>#346</t>
  </si>
  <si>
    <t>Emanuele (Lino) Saputo</t>
  </si>
  <si>
    <t>#347</t>
  </si>
  <si>
    <t>Majid Al Futtaim</t>
  </si>
  <si>
    <t>real estate, retail</t>
  </si>
  <si>
    <t>United Arab Emirates</t>
  </si>
  <si>
    <t>#348</t>
  </si>
  <si>
    <t>Vincent Bollore</t>
  </si>
  <si>
    <t>#349</t>
  </si>
  <si>
    <t>Gabriella Meister</t>
  </si>
  <si>
    <t>appliances</t>
  </si>
  <si>
    <t>#350</t>
  </si>
  <si>
    <t>Paul Tudor Jones, II.</t>
  </si>
  <si>
    <t>#351</t>
  </si>
  <si>
    <t>Wolfgang Marguerre</t>
  </si>
  <si>
    <t>#352</t>
  </si>
  <si>
    <t>Liu Yongxing</t>
  </si>
  <si>
    <t>$5 B</t>
  </si>
  <si>
    <t>#353</t>
  </si>
  <si>
    <t>John Paulson</t>
  </si>
  <si>
    <t>Robert Smith</t>
  </si>
  <si>
    <t>#355</t>
  </si>
  <si>
    <t>Shari Arison</t>
  </si>
  <si>
    <t>#356</t>
  </si>
  <si>
    <t>Li Shuirong</t>
  </si>
  <si>
    <t>#357</t>
  </si>
  <si>
    <t>Robert Bass</t>
  </si>
  <si>
    <t>oil, investments</t>
  </si>
  <si>
    <t>#358</t>
  </si>
  <si>
    <t>Jean-Michel Besnier</t>
  </si>
  <si>
    <t>Marie Besnier Beauvalot</t>
  </si>
  <si>
    <t>#360</t>
  </si>
  <si>
    <t>Bernard Broermann</t>
  </si>
  <si>
    <t>$4.9 B</t>
  </si>
  <si>
    <t>hospitals</t>
  </si>
  <si>
    <t>#361</t>
  </si>
  <si>
    <t>David Filo</t>
  </si>
  <si>
    <t>Yahoo</t>
  </si>
  <si>
    <t>#362</t>
  </si>
  <si>
    <t>Pan Sutong</t>
  </si>
  <si>
    <t>real estate, finance</t>
  </si>
  <si>
    <t>#363</t>
  </si>
  <si>
    <t>Ted Lerner</t>
  </si>
  <si>
    <t>#364</t>
  </si>
  <si>
    <t>Nathan Kirsh</t>
  </si>
  <si>
    <t>Swaziland</t>
  </si>
  <si>
    <t>#365</t>
  </si>
  <si>
    <t>Acharya Balkrishna</t>
  </si>
  <si>
    <t>#366</t>
  </si>
  <si>
    <t>Bidzina Ivanishvili</t>
  </si>
  <si>
    <t>Georgia</t>
  </si>
  <si>
    <t>#367</t>
  </si>
  <si>
    <t>J. Christopher Reyes</t>
  </si>
  <si>
    <t>food distribution</t>
  </si>
  <si>
    <t>Jude Reyes</t>
  </si>
  <si>
    <t>#369</t>
  </si>
  <si>
    <t>Clive Calder</t>
  </si>
  <si>
    <t>record label</t>
  </si>
  <si>
    <t>#370</t>
  </si>
  <si>
    <t>Hiroshi Mikitani</t>
  </si>
  <si>
    <t>online retail</t>
  </si>
  <si>
    <t>#371</t>
  </si>
  <si>
    <t>Ludwig Merckle</t>
  </si>
  <si>
    <t>#372</t>
  </si>
  <si>
    <t>Chen Lip Keong</t>
  </si>
  <si>
    <t>casinos, property, energy</t>
  </si>
  <si>
    <t>#373</t>
  </si>
  <si>
    <t>Karen Pritzker</t>
  </si>
  <si>
    <t>$4.8 B</t>
  </si>
  <si>
    <t>#374</t>
  </si>
  <si>
    <t>Maria Fernanda Amorim</t>
  </si>
  <si>
    <t>energy, investments</t>
  </si>
  <si>
    <t>Portugal</t>
  </si>
  <si>
    <t>#375</t>
  </si>
  <si>
    <t>Enrique Razon, Jr.</t>
  </si>
  <si>
    <t>ports</t>
  </si>
  <si>
    <t>#376</t>
  </si>
  <si>
    <t>Robert Rich, Jr.</t>
  </si>
  <si>
    <t>frozen foods</t>
  </si>
  <si>
    <t>#377</t>
  </si>
  <si>
    <t>Qin Yinglin</t>
  </si>
  <si>
    <t>pig breeding</t>
  </si>
  <si>
    <t>#378</t>
  </si>
  <si>
    <t>Leonard Stern</t>
  </si>
  <si>
    <t>#379</t>
  </si>
  <si>
    <t>Daniel Ziff</t>
  </si>
  <si>
    <t>Dirk Ziff</t>
  </si>
  <si>
    <t>Robert Ziff</t>
  </si>
  <si>
    <t>#382</t>
  </si>
  <si>
    <t>Bajaj brothers</t>
  </si>
  <si>
    <t>#383</t>
  </si>
  <si>
    <t>Robert Miller</t>
  </si>
  <si>
    <t>#384</t>
  </si>
  <si>
    <t>Michel Leclercq</t>
  </si>
  <si>
    <t>sporting goods</t>
  </si>
  <si>
    <t>#385</t>
  </si>
  <si>
    <t>Ray Lee Hunt</t>
  </si>
  <si>
    <t>oil, real estate</t>
  </si>
  <si>
    <t>#386</t>
  </si>
  <si>
    <t>Jeff Skoll</t>
  </si>
  <si>
    <t>$4.7 B</t>
  </si>
  <si>
    <t>#387</t>
  </si>
  <si>
    <t>Yasumitsu Shigeta</t>
  </si>
  <si>
    <t>mobile phone retailer</t>
  </si>
  <si>
    <t>#388</t>
  </si>
  <si>
    <t>Tilman Fertitta</t>
  </si>
  <si>
    <t>Houston Rockets, entertainment</t>
  </si>
  <si>
    <t>#389</t>
  </si>
  <si>
    <t>Karsanbhai Patel</t>
  </si>
  <si>
    <t>#390</t>
  </si>
  <si>
    <t>Idan Ofer</t>
  </si>
  <si>
    <t>drilling, shipping</t>
  </si>
  <si>
    <t>#391</t>
  </si>
  <si>
    <t>Agnete Kirk Thinggaard</t>
  </si>
  <si>
    <t>Lego</t>
  </si>
  <si>
    <t>Sofie Kirk Kristiansen</t>
  </si>
  <si>
    <t>Thomas Kirk Kristiansen</t>
  </si>
  <si>
    <t>#394</t>
  </si>
  <si>
    <t>Kjeld Kirk Kristiansen</t>
  </si>
  <si>
    <t>#395</t>
  </si>
  <si>
    <t>Abdulla bin Ahmad Al Ghurair</t>
  </si>
  <si>
    <t>#396</t>
  </si>
  <si>
    <t>Arthur Blank</t>
  </si>
  <si>
    <t>#397</t>
  </si>
  <si>
    <t>Les Wexner</t>
  </si>
  <si>
    <t>#398</t>
  </si>
  <si>
    <t>David Sun</t>
  </si>
  <si>
    <t>computer hardware</t>
  </si>
  <si>
    <t>John Tu</t>
  </si>
  <si>
    <t>#400</t>
  </si>
  <si>
    <t>Alexandra Schoerghuber</t>
  </si>
  <si>
    <t>#401</t>
  </si>
  <si>
    <t>M.A. Yusuff Ali</t>
  </si>
  <si>
    <t>#402</t>
  </si>
  <si>
    <t>Dona Bertarelli</t>
  </si>
  <si>
    <t>$4.6 B</t>
  </si>
  <si>
    <t>#403</t>
  </si>
  <si>
    <t>Xu Jingren</t>
  </si>
  <si>
    <t>#404</t>
  </si>
  <si>
    <t>Sumner Redstone</t>
  </si>
  <si>
    <t>#405</t>
  </si>
  <si>
    <t>Martin Viessmann</t>
  </si>
  <si>
    <t>heating equipment</t>
  </si>
  <si>
    <t>#406</t>
  </si>
  <si>
    <t>David &amp; Frederick Barclay</t>
  </si>
  <si>
    <t>media, retail</t>
  </si>
  <si>
    <t>#407</t>
  </si>
  <si>
    <t>Garrett Camp</t>
  </si>
  <si>
    <t>#408</t>
  </si>
  <si>
    <t>Akira Mori</t>
  </si>
  <si>
    <t>#409</t>
  </si>
  <si>
    <t>Stanley Druckenmiller</t>
  </si>
  <si>
    <t>#410</t>
  </si>
  <si>
    <t>Kushal Pal Singh</t>
  </si>
  <si>
    <t>#411</t>
  </si>
  <si>
    <t>Pansy Ho</t>
  </si>
  <si>
    <t>#412</t>
  </si>
  <si>
    <t>Richard Li</t>
  </si>
  <si>
    <t>#413</t>
  </si>
  <si>
    <t>Tamara Gustavson</t>
  </si>
  <si>
    <t>self storage</t>
  </si>
  <si>
    <t>#414</t>
  </si>
  <si>
    <t>Michael Herz</t>
  </si>
  <si>
    <t>coffee</t>
  </si>
  <si>
    <t>Wolfgang Herz</t>
  </si>
  <si>
    <t>#416</t>
  </si>
  <si>
    <t>Zhang Jin</t>
  </si>
  <si>
    <t>#417</t>
  </si>
  <si>
    <t>Tahir</t>
  </si>
  <si>
    <t>#418</t>
  </si>
  <si>
    <t>Mark Scheinberg</t>
  </si>
  <si>
    <t>$4.5 B</t>
  </si>
  <si>
    <t>#419</t>
  </si>
  <si>
    <t>Chen Bang</t>
  </si>
  <si>
    <t>#420</t>
  </si>
  <si>
    <t>Terrence Pegula</t>
  </si>
  <si>
    <t>natural gas</t>
  </si>
  <si>
    <t>#421</t>
  </si>
  <si>
    <t>Zhou Hongyi</t>
  </si>
  <si>
    <t>security software</t>
  </si>
  <si>
    <t>#422</t>
  </si>
  <si>
    <t>Sergei Popov</t>
  </si>
  <si>
    <t>#423</t>
  </si>
  <si>
    <t>Magdalena Martullo-Blocher</t>
  </si>
  <si>
    <t>#424</t>
  </si>
  <si>
    <t>Lars Larsen</t>
  </si>
  <si>
    <t>#425</t>
  </si>
  <si>
    <t>Sumet Jiaravanon</t>
  </si>
  <si>
    <t>#426</t>
  </si>
  <si>
    <t>Walter Scott, Jr.</t>
  </si>
  <si>
    <t>utilities, telecom</t>
  </si>
  <si>
    <t>#427</t>
  </si>
  <si>
    <t>Fan Hongwei</t>
  </si>
  <si>
    <t>#428</t>
  </si>
  <si>
    <t>Wang Yusuo</t>
  </si>
  <si>
    <t>natural gas distribution</t>
  </si>
  <si>
    <t>#429</t>
  </si>
  <si>
    <t>Sarath Ratanavadi</t>
  </si>
  <si>
    <t>energy</t>
  </si>
  <si>
    <t>#430</t>
  </si>
  <si>
    <t>Zhang Shiping</t>
  </si>
  <si>
    <t>$4.4 B</t>
  </si>
  <si>
    <t>aluminum products</t>
  </si>
  <si>
    <t>#431</t>
  </si>
  <si>
    <t>Che Jianxing</t>
  </si>
  <si>
    <t>furniture retailing</t>
  </si>
  <si>
    <t>#432</t>
  </si>
  <si>
    <t>John Sall</t>
  </si>
  <si>
    <t>#433</t>
  </si>
  <si>
    <t>Patrick Lee</t>
  </si>
  <si>
    <t>paper</t>
  </si>
  <si>
    <t>#434</t>
  </si>
  <si>
    <t>Lucio Tan</t>
  </si>
  <si>
    <t>#435</t>
  </si>
  <si>
    <t>Rahel Blocher</t>
  </si>
  <si>
    <t>#436</t>
  </si>
  <si>
    <t>Rocco Commisso</t>
  </si>
  <si>
    <t>#437</t>
  </si>
  <si>
    <t>Kjell Inge Rokke</t>
  </si>
  <si>
    <t>shipping, seafood</t>
  </si>
  <si>
    <t>#438</t>
  </si>
  <si>
    <t>Wang Chuanfu</t>
  </si>
  <si>
    <t>batteries, automobiles</t>
  </si>
  <si>
    <t>#439</t>
  </si>
  <si>
    <t>Lim Kok Thay</t>
  </si>
  <si>
    <t>#440</t>
  </si>
  <si>
    <t>Vikram Lal</t>
  </si>
  <si>
    <t>motorcycles</t>
  </si>
  <si>
    <t>#441</t>
  </si>
  <si>
    <t>Jaran Chiaravanont</t>
  </si>
  <si>
    <t>#442</t>
  </si>
  <si>
    <t>Gwendolyn Sontheim Meyer</t>
  </si>
  <si>
    <t>#443</t>
  </si>
  <si>
    <t>Henry Samueli</t>
  </si>
  <si>
    <t>semiconductors</t>
  </si>
  <si>
    <t>#444</t>
  </si>
  <si>
    <t>Gary Rollins</t>
  </si>
  <si>
    <t>pest control</t>
  </si>
  <si>
    <t>#445</t>
  </si>
  <si>
    <t>Rahul Bajaj</t>
  </si>
  <si>
    <t>#446</t>
  </si>
  <si>
    <t>Montri Jiaravanont</t>
  </si>
  <si>
    <t>#447</t>
  </si>
  <si>
    <t>Juan Francisco Beckmann Vidal</t>
  </si>
  <si>
    <t>tequila</t>
  </si>
  <si>
    <t>#448</t>
  </si>
  <si>
    <t>Andreas Struengmann</t>
  </si>
  <si>
    <t>Thomas Struengmann</t>
  </si>
  <si>
    <t>#450</t>
  </si>
  <si>
    <t>Chung Mong-koo</t>
  </si>
  <si>
    <t>Hyundai</t>
  </si>
  <si>
    <t>#451</t>
  </si>
  <si>
    <t>Ajay Piramal</t>
  </si>
  <si>
    <t>#452</t>
  </si>
  <si>
    <t>Andrei Kozitsyn</t>
  </si>
  <si>
    <t>#453</t>
  </si>
  <si>
    <t>Rupert Johnson, Jr.</t>
  </si>
  <si>
    <t>$4.3 B</t>
  </si>
  <si>
    <t>#454</t>
  </si>
  <si>
    <t>Isaac Perlmutter</t>
  </si>
  <si>
    <t>Marvel comics</t>
  </si>
  <si>
    <t>#455</t>
  </si>
  <si>
    <t>Thomas Schmidheiny</t>
  </si>
  <si>
    <t>#456</t>
  </si>
  <si>
    <t>Shigenobu Nagamori</t>
  </si>
  <si>
    <t>motors</t>
  </si>
  <si>
    <t>#457</t>
  </si>
  <si>
    <t>Jeff Sutton</t>
  </si>
  <si>
    <t>#458</t>
  </si>
  <si>
    <t>Jeronimo Arango</t>
  </si>
  <si>
    <t>#459</t>
  </si>
  <si>
    <t>Kuldip Singh &amp; Gurbachan Singh Dhingra</t>
  </si>
  <si>
    <t>#460</t>
  </si>
  <si>
    <t>Andrei Guriev</t>
  </si>
  <si>
    <t>fertilizers</t>
  </si>
  <si>
    <t>#461</t>
  </si>
  <si>
    <t>Frits Goldschmeding</t>
  </si>
  <si>
    <t>temp agency</t>
  </si>
  <si>
    <t>#462</t>
  </si>
  <si>
    <t>Trevor Rees-Jones</t>
  </si>
  <si>
    <t>#463</t>
  </si>
  <si>
    <t>Igor Altushkin</t>
  </si>
  <si>
    <t>#464</t>
  </si>
  <si>
    <t>Kelcy Warren</t>
  </si>
  <si>
    <t>#465</t>
  </si>
  <si>
    <t>Julian Robertson, Jr.</t>
  </si>
  <si>
    <t>#466</t>
  </si>
  <si>
    <t>Randall Rollins</t>
  </si>
  <si>
    <t>#467</t>
  </si>
  <si>
    <t>Stephen Bisciotti</t>
  </si>
  <si>
    <t>$4.2 B</t>
  </si>
  <si>
    <t>staffing, Baltimore Ravens</t>
  </si>
  <si>
    <t>#468</t>
  </si>
  <si>
    <t>Frank VanderSloot</t>
  </si>
  <si>
    <t>nutrition and wellness products</t>
  </si>
  <si>
    <t>#469</t>
  </si>
  <si>
    <t>Marc Ladreit de Lacharriere</t>
  </si>
  <si>
    <t>finance</t>
  </si>
  <si>
    <t>#470</t>
  </si>
  <si>
    <t>Masatoshi Ito</t>
  </si>
  <si>
    <t>#471</t>
  </si>
  <si>
    <t>Xavier Niel</t>
  </si>
  <si>
    <t>#472</t>
  </si>
  <si>
    <t>Fred Smith</t>
  </si>
  <si>
    <t>$4.1 B</t>
  </si>
  <si>
    <t>FedEx</t>
  </si>
  <si>
    <t>#473</t>
  </si>
  <si>
    <t>Paolo &amp; Gianfelice Mario Rocca</t>
  </si>
  <si>
    <t>pipe manufacturing</t>
  </si>
  <si>
    <t>#474</t>
  </si>
  <si>
    <t>Edwin Leong</t>
  </si>
  <si>
    <t>#475</t>
  </si>
  <si>
    <t>Dagmar Dolby</t>
  </si>
  <si>
    <t>Dolby Laboratories</t>
  </si>
  <si>
    <t>#476</t>
  </si>
  <si>
    <t>Angela Leong</t>
  </si>
  <si>
    <t>#477</t>
  </si>
  <si>
    <t>Marian Ilitch</t>
  </si>
  <si>
    <t>pizza, sports team</t>
  </si>
  <si>
    <t>#478</t>
  </si>
  <si>
    <t>Thomas Pritzker</t>
  </si>
  <si>
    <t>#479</t>
  </si>
  <si>
    <t>Axel Oberwelland</t>
  </si>
  <si>
    <t>#480</t>
  </si>
  <si>
    <t>Mark Cuban</t>
  </si>
  <si>
    <t>online media</t>
  </si>
  <si>
    <t>#481</t>
  </si>
  <si>
    <t>Adam Neumann</t>
  </si>
  <si>
    <t>WeWork</t>
  </si>
  <si>
    <t>#482</t>
  </si>
  <si>
    <t>Richard Branson</t>
  </si>
  <si>
    <t>Virgin</t>
  </si>
  <si>
    <t>#483</t>
  </si>
  <si>
    <t>Tom Gores</t>
  </si>
  <si>
    <t>#484</t>
  </si>
  <si>
    <t>Jeremy Jacobs, Sr.</t>
  </si>
  <si>
    <t>food service</t>
  </si>
  <si>
    <t>#485</t>
  </si>
  <si>
    <t>Wang Zhenhua</t>
  </si>
  <si>
    <t>#486</t>
  </si>
  <si>
    <t>H. Ross Perot, Sr.</t>
  </si>
  <si>
    <t>computer services, real estate</t>
  </si>
  <si>
    <t>#487</t>
  </si>
  <si>
    <t>Antti Herlin</t>
  </si>
  <si>
    <t>elevators, escalators</t>
  </si>
  <si>
    <t>Finland</t>
  </si>
  <si>
    <t>#488</t>
  </si>
  <si>
    <t>Igor Olenicoff</t>
  </si>
  <si>
    <t>#489</t>
  </si>
  <si>
    <t>Kwon Hyuk-bin</t>
  </si>
  <si>
    <t>#490</t>
  </si>
  <si>
    <t>Russ Weiner</t>
  </si>
  <si>
    <t>energy drinks</t>
  </si>
  <si>
    <t>#491</t>
  </si>
  <si>
    <t>Carlos Rodriguez-Pastor</t>
  </si>
  <si>
    <t>Peru</t>
  </si>
  <si>
    <t>#492</t>
  </si>
  <si>
    <t>Wang Wenxue</t>
  </si>
  <si>
    <t>#493</t>
  </si>
  <si>
    <t>James Leprino</t>
  </si>
  <si>
    <t>#494</t>
  </si>
  <si>
    <t>Micky Jagtiani</t>
  </si>
  <si>
    <t>$4 B</t>
  </si>
  <si>
    <t>#495</t>
  </si>
  <si>
    <t>Paul Gauselmann</t>
  </si>
  <si>
    <t>#496</t>
  </si>
  <si>
    <t>Fang Wei</t>
  </si>
  <si>
    <t>#497</t>
  </si>
  <si>
    <t>Lin Li</t>
  </si>
  <si>
    <t>#498</t>
  </si>
  <si>
    <t>Sudhir &amp; Samir Mehta</t>
  </si>
  <si>
    <t>#499</t>
  </si>
  <si>
    <t>Andrew Currie</t>
  </si>
  <si>
    <t>John Reece</t>
  </si>
  <si>
    <t>#501</t>
  </si>
  <si>
    <t>Chen Dongsheng</t>
  </si>
  <si>
    <t>insurance</t>
  </si>
  <si>
    <t>#502</t>
  </si>
  <si>
    <t>Austen Cargill, II.</t>
  </si>
  <si>
    <t>James Cargill, II.</t>
  </si>
  <si>
    <t>Marianne Liebmann</t>
  </si>
  <si>
    <t>#505</t>
  </si>
  <si>
    <t>Denis O'Brien</t>
  </si>
  <si>
    <t>#506</t>
  </si>
  <si>
    <t>Yao Liangsong</t>
  </si>
  <si>
    <t>furniture</t>
  </si>
  <si>
    <t>#507</t>
  </si>
  <si>
    <t>Jack Dangermond</t>
  </si>
  <si>
    <t>mapping software</t>
  </si>
  <si>
    <t>#508</t>
  </si>
  <si>
    <t>Neil Bluhm</t>
  </si>
  <si>
    <t>#509</t>
  </si>
  <si>
    <t>Ben Ashkenazy</t>
  </si>
  <si>
    <t>#510</t>
  </si>
  <si>
    <t>Dan Friedkin</t>
  </si>
  <si>
    <t>Toyota dealerships</t>
  </si>
  <si>
    <t>#511</t>
  </si>
  <si>
    <t>Anthony Bamford</t>
  </si>
  <si>
    <t>construction equipment</t>
  </si>
  <si>
    <t>#512</t>
  </si>
  <si>
    <t>Jerry Speyer</t>
  </si>
  <si>
    <t>#513</t>
  </si>
  <si>
    <t>Rick Caruso</t>
  </si>
  <si>
    <t>#514</t>
  </si>
  <si>
    <t>Kapil &amp; Rahul Bhatia</t>
  </si>
  <si>
    <t>airlines</t>
  </si>
  <si>
    <t>#515</t>
  </si>
  <si>
    <t>Bert Beveridge</t>
  </si>
  <si>
    <t>vodka</t>
  </si>
  <si>
    <t>#516</t>
  </si>
  <si>
    <t>Liang Wengen</t>
  </si>
  <si>
    <t>#517</t>
  </si>
  <si>
    <t>Huang Rulun</t>
  </si>
  <si>
    <t>#518</t>
  </si>
  <si>
    <t>Rita Tong Liu</t>
  </si>
  <si>
    <t>#519</t>
  </si>
  <si>
    <t>Wei Jianjun</t>
  </si>
  <si>
    <t>#520</t>
  </si>
  <si>
    <t>Ronald Lauder</t>
  </si>
  <si>
    <t>$3.9 B</t>
  </si>
  <si>
    <t>#521</t>
  </si>
  <si>
    <t>Steven Udvar-Hazy</t>
  </si>
  <si>
    <t>aircraft leasing</t>
  </si>
  <si>
    <t>#522</t>
  </si>
  <si>
    <t>John Gandel</t>
  </si>
  <si>
    <t>#523</t>
  </si>
  <si>
    <t>Hubert Burda</t>
  </si>
  <si>
    <t>publishing</t>
  </si>
  <si>
    <t>#524</t>
  </si>
  <si>
    <t>Ravi Pillai</t>
  </si>
  <si>
    <t>#525</t>
  </si>
  <si>
    <t>John Brown</t>
  </si>
  <si>
    <t>#526</t>
  </si>
  <si>
    <t>Fredrik Lundberg</t>
  </si>
  <si>
    <t>real estate, investments</t>
  </si>
  <si>
    <t>#527</t>
  </si>
  <si>
    <t>Friede Springer</t>
  </si>
  <si>
    <t>#528</t>
  </si>
  <si>
    <t>Yitzhak Tshuva</t>
  </si>
  <si>
    <t>#529</t>
  </si>
  <si>
    <t>Harry Stine</t>
  </si>
  <si>
    <t>agriculture</t>
  </si>
  <si>
    <t>#530</t>
  </si>
  <si>
    <t>Henry Nicholas, III.</t>
  </si>
  <si>
    <t>#531</t>
  </si>
  <si>
    <t>Dan Olsson</t>
  </si>
  <si>
    <t>#532</t>
  </si>
  <si>
    <t>Lai Meisong</t>
  </si>
  <si>
    <t>#533</t>
  </si>
  <si>
    <t>Ashwin Dani</t>
  </si>
  <si>
    <t>#534</t>
  </si>
  <si>
    <t>Tony Tan Caktiong</t>
  </si>
  <si>
    <t>food</t>
  </si>
  <si>
    <t>#535</t>
  </si>
  <si>
    <t>Zhou Jianping</t>
  </si>
  <si>
    <t>#536</t>
  </si>
  <si>
    <t>Pan Zhengmin</t>
  </si>
  <si>
    <t>#537</t>
  </si>
  <si>
    <t>Gabe Newell</t>
  </si>
  <si>
    <t>videogames</t>
  </si>
  <si>
    <t>#538</t>
  </si>
  <si>
    <t>Viatcheslav Kantor</t>
  </si>
  <si>
    <t>$3.8 B</t>
  </si>
  <si>
    <t>fertilizer, real estate</t>
  </si>
  <si>
    <t>#539</t>
  </si>
  <si>
    <t>Helen Johnson-Leipold</t>
  </si>
  <si>
    <t>cleaning products</t>
  </si>
  <si>
    <t>#540</t>
  </si>
  <si>
    <t>Samuel Tak Lee</t>
  </si>
  <si>
    <t>#541</t>
  </si>
  <si>
    <t>S. Curtis Johnson</t>
  </si>
  <si>
    <t>Winifred Johnson-Marquart</t>
  </si>
  <si>
    <t>#543</t>
  </si>
  <si>
    <t>Giuseppe De'Longhi</t>
  </si>
  <si>
    <t>coffee makers</t>
  </si>
  <si>
    <t>#544</t>
  </si>
  <si>
    <t>Ira Rennert</t>
  </si>
  <si>
    <t>#545</t>
  </si>
  <si>
    <t>Ronald McAulay</t>
  </si>
  <si>
    <t>#546</t>
  </si>
  <si>
    <t>Lin Shu-Hong</t>
  </si>
  <si>
    <t>#547</t>
  </si>
  <si>
    <t>Erman Ilicak</t>
  </si>
  <si>
    <t>Turkey</t>
  </si>
  <si>
    <t>#548</t>
  </si>
  <si>
    <t>H. Fisk Johnson</t>
  </si>
  <si>
    <t>#549</t>
  </si>
  <si>
    <t>Gustaf Douglas</t>
  </si>
  <si>
    <t>#550</t>
  </si>
  <si>
    <t>Barry Lam</t>
  </si>
  <si>
    <t>#551</t>
  </si>
  <si>
    <t>Teddy Sagi</t>
  </si>
  <si>
    <t>gambling software</t>
  </si>
  <si>
    <t>#552</t>
  </si>
  <si>
    <t>Roger Wang</t>
  </si>
  <si>
    <t>#553</t>
  </si>
  <si>
    <t>Juan Carlos Escotet</t>
  </si>
  <si>
    <t>Venezuela</t>
  </si>
  <si>
    <t>#554</t>
  </si>
  <si>
    <t>Archie Aldis Emmerson</t>
  </si>
  <si>
    <t>timberland, lumber mills</t>
  </si>
  <si>
    <t>#555</t>
  </si>
  <si>
    <t>Richard Schulze</t>
  </si>
  <si>
    <t>Best Buy</t>
  </si>
  <si>
    <t>#556</t>
  </si>
  <si>
    <t>Lin Bin</t>
  </si>
  <si>
    <t>#557</t>
  </si>
  <si>
    <t>Jason Jiang</t>
  </si>
  <si>
    <t>advertising</t>
  </si>
  <si>
    <t>#558</t>
  </si>
  <si>
    <t>Traudl Engelhorn</t>
  </si>
  <si>
    <t>pharmaceuticals, medical equipment</t>
  </si>
  <si>
    <t>#559</t>
  </si>
  <si>
    <t>Jensen Huang</t>
  </si>
  <si>
    <t>$3.7 B</t>
  </si>
  <si>
    <t>#560</t>
  </si>
  <si>
    <t>Barry Diller</t>
  </si>
  <si>
    <t>#561</t>
  </si>
  <si>
    <t>Julio Ponce Lerou</t>
  </si>
  <si>
    <t>#562</t>
  </si>
  <si>
    <t>Mikhail Gutseriev</t>
  </si>
  <si>
    <t>#563</t>
  </si>
  <si>
    <t>Martin &amp; Olivier Bouygues</t>
  </si>
  <si>
    <t>construction, media</t>
  </si>
  <si>
    <t>#564</t>
  </si>
  <si>
    <t>Douglas Leone</t>
  </si>
  <si>
    <t>#565</t>
  </si>
  <si>
    <t>Qiu Guanghe</t>
  </si>
  <si>
    <t>#566</t>
  </si>
  <si>
    <t>Issad Rebrab</t>
  </si>
  <si>
    <t>Algeria</t>
  </si>
  <si>
    <t>#567</t>
  </si>
  <si>
    <t>Brian Chesky</t>
  </si>
  <si>
    <t>Airbnb</t>
  </si>
  <si>
    <t>Joe Gebbia</t>
  </si>
  <si>
    <t>Nathan Blecharczyk</t>
  </si>
  <si>
    <t>#570</t>
  </si>
  <si>
    <t>Andreas Halvorsen</t>
  </si>
  <si>
    <t>#571</t>
  </si>
  <si>
    <t>Steven Spielberg</t>
  </si>
  <si>
    <t>Movies</t>
  </si>
  <si>
    <t>#572</t>
  </si>
  <si>
    <t>Bernard Saul, II.</t>
  </si>
  <si>
    <t>banking, real estate</t>
  </si>
  <si>
    <t>#573</t>
  </si>
  <si>
    <t>Li Wa</t>
  </si>
  <si>
    <t>#574</t>
  </si>
  <si>
    <t>Murat Ulker</t>
  </si>
  <si>
    <t>#575</t>
  </si>
  <si>
    <t>Reed Hastings</t>
  </si>
  <si>
    <t>Netflix</t>
  </si>
  <si>
    <t>#576</t>
  </si>
  <si>
    <t>Erwin Franz Mueller</t>
  </si>
  <si>
    <t>#577</t>
  </si>
  <si>
    <t>Yakir Gabay</t>
  </si>
  <si>
    <t>#578</t>
  </si>
  <si>
    <t>Matthias Reimann-Andersen</t>
  </si>
  <si>
    <t>Renate Reimann-Haas</t>
  </si>
  <si>
    <t>Stefan Reimann-Andersen</t>
  </si>
  <si>
    <t>Wolfgang Reimann</t>
  </si>
  <si>
    <t>#582</t>
  </si>
  <si>
    <t>Suh Kyung-bae</t>
  </si>
  <si>
    <t>cosmetics</t>
  </si>
  <si>
    <t>#583</t>
  </si>
  <si>
    <t>Chairul Tanjung</t>
  </si>
  <si>
    <t>#584</t>
  </si>
  <si>
    <t>Samvel Karapetyan</t>
  </si>
  <si>
    <t>#585</t>
  </si>
  <si>
    <t>Chip Wilson</t>
  </si>
  <si>
    <t>$3.6 B</t>
  </si>
  <si>
    <t>Lululemon</t>
  </si>
  <si>
    <t>#586</t>
  </si>
  <si>
    <t>Theo Mueller</t>
  </si>
  <si>
    <t>dairy</t>
  </si>
  <si>
    <t>#587</t>
  </si>
  <si>
    <t>Mitchell Rales</t>
  </si>
  <si>
    <t>manufacturing, investments</t>
  </si>
  <si>
    <t>#588</t>
  </si>
  <si>
    <t>Michael Milken</t>
  </si>
  <si>
    <t>#589</t>
  </si>
  <si>
    <t>Jaime Gilinski Bacal</t>
  </si>
  <si>
    <t>#590</t>
  </si>
  <si>
    <t>Anil Agarwal</t>
  </si>
  <si>
    <t>mining, metals</t>
  </si>
  <si>
    <t>#591</t>
  </si>
  <si>
    <t>Brian Acton</t>
  </si>
  <si>
    <t>#592</t>
  </si>
  <si>
    <t>Rafael Del Pino y Calvo-Sotelo</t>
  </si>
  <si>
    <t>#593</t>
  </si>
  <si>
    <t>Judy Faulkner</t>
  </si>
  <si>
    <t>health IT</t>
  </si>
  <si>
    <t>#594</t>
  </si>
  <si>
    <t>Peter Hargreaves</t>
  </si>
  <si>
    <t>financial services</t>
  </si>
  <si>
    <t>#595</t>
  </si>
  <si>
    <t>Yuri Milner</t>
  </si>
  <si>
    <t>tech investments</t>
  </si>
  <si>
    <t>#596</t>
  </si>
  <si>
    <t>Donald Sterling</t>
  </si>
  <si>
    <t>#597</t>
  </si>
  <si>
    <t>Hans Georg Naeder</t>
  </si>
  <si>
    <t>prosthetics</t>
  </si>
  <si>
    <t>#598</t>
  </si>
  <si>
    <t>Oleg Deripaska</t>
  </si>
  <si>
    <t>aluminum, utilities</t>
  </si>
  <si>
    <t>#599</t>
  </si>
  <si>
    <t>Hasmukh Chudgar</t>
  </si>
  <si>
    <t>#600</t>
  </si>
  <si>
    <t>Pankaj Patel</t>
  </si>
  <si>
    <t>#601</t>
  </si>
  <si>
    <t>James Packer</t>
  </si>
  <si>
    <t>#602</t>
  </si>
  <si>
    <t>Alain Bouchard</t>
  </si>
  <si>
    <t>#603</t>
  </si>
  <si>
    <t>Li Ge</t>
  </si>
  <si>
    <t>#604</t>
  </si>
  <si>
    <t>Masahiro Miki</t>
  </si>
  <si>
    <t>shoes</t>
  </si>
  <si>
    <t>#605</t>
  </si>
  <si>
    <t>Min Kao</t>
  </si>
  <si>
    <t>navigation equipment</t>
  </si>
  <si>
    <t>#606</t>
  </si>
  <si>
    <t>Zhang Xin</t>
  </si>
  <si>
    <t>#607</t>
  </si>
  <si>
    <t>Scott Cook</t>
  </si>
  <si>
    <t>#608</t>
  </si>
  <si>
    <t>Miguel Fluxa Rossello</t>
  </si>
  <si>
    <t>hotels</t>
  </si>
  <si>
    <t>#609</t>
  </si>
  <si>
    <t>Lu Zhiqiang</t>
  </si>
  <si>
    <t>#610</t>
  </si>
  <si>
    <t>Joshua Harris</t>
  </si>
  <si>
    <t>$3.5 B</t>
  </si>
  <si>
    <t>#611</t>
  </si>
  <si>
    <t>Edward Johnson, IV.</t>
  </si>
  <si>
    <t>Elizabeth Johnson</t>
  </si>
  <si>
    <t>#613</t>
  </si>
  <si>
    <t>Ursula Bechtolsheimer-Kipp</t>
  </si>
  <si>
    <t>#614</t>
  </si>
  <si>
    <t>Howard Schultz</t>
  </si>
  <si>
    <t>Starbucks</t>
  </si>
  <si>
    <t>#615</t>
  </si>
  <si>
    <t>Shaul Shani</t>
  </si>
  <si>
    <t>#616</t>
  </si>
  <si>
    <t>Nie Tengyun</t>
  </si>
  <si>
    <t>logistics</t>
  </si>
  <si>
    <t>#617</t>
  </si>
  <si>
    <t>Akio Nitori</t>
  </si>
  <si>
    <t>home furnishings</t>
  </si>
  <si>
    <t>#618</t>
  </si>
  <si>
    <t>Chu Mang Yee</t>
  </si>
  <si>
    <t>#619</t>
  </si>
  <si>
    <t>Prajogo Pangestu</t>
  </si>
  <si>
    <t>#620</t>
  </si>
  <si>
    <t>Zhou Qunfei</t>
  </si>
  <si>
    <t>smartphone screens</t>
  </si>
  <si>
    <t>#621</t>
  </si>
  <si>
    <t>Herb Simon</t>
  </si>
  <si>
    <t>#622</t>
  </si>
  <si>
    <t>Philip &amp; Cristina Green</t>
  </si>
  <si>
    <t>#623</t>
  </si>
  <si>
    <t>Lindsay Fox</t>
  </si>
  <si>
    <t>logistics, real estate</t>
  </si>
  <si>
    <t>#624</t>
  </si>
  <si>
    <t>Tom Golisano</t>
  </si>
  <si>
    <t>payroll services</t>
  </si>
  <si>
    <t>#625</t>
  </si>
  <si>
    <t>Maria-Elisabeth Schaeffler-Thumann</t>
  </si>
  <si>
    <t>#626</t>
  </si>
  <si>
    <t>Radovan Vitek</t>
  </si>
  <si>
    <t>#627</t>
  </si>
  <si>
    <t>Martin Haefner</t>
  </si>
  <si>
    <t>software, investments</t>
  </si>
  <si>
    <t>#628</t>
  </si>
  <si>
    <t>Daniel Och</t>
  </si>
  <si>
    <t>#629</t>
  </si>
  <si>
    <t>Ralph Dommermuth</t>
  </si>
  <si>
    <t>internet service provider</t>
  </si>
  <si>
    <t>#630</t>
  </si>
  <si>
    <t>Peter Kellogg</t>
  </si>
  <si>
    <t>#631</t>
  </si>
  <si>
    <t>Ken Langone</t>
  </si>
  <si>
    <t>#632</t>
  </si>
  <si>
    <t>Sergei Galitsky</t>
  </si>
  <si>
    <t>#633</t>
  </si>
  <si>
    <t>Rodger Riney</t>
  </si>
  <si>
    <t>#634</t>
  </si>
  <si>
    <t>Kiran Mazumdar-Shaw</t>
  </si>
  <si>
    <t>$3.4 B</t>
  </si>
  <si>
    <t>#635</t>
  </si>
  <si>
    <t>Katharina Otto-Bernstein</t>
  </si>
  <si>
    <t>#636</t>
  </si>
  <si>
    <t>Alejandro Santo Domingo</t>
  </si>
  <si>
    <t>#637</t>
  </si>
  <si>
    <t>Arne Wilhelmsen</t>
  </si>
  <si>
    <t>cruise ships</t>
  </si>
  <si>
    <t>#638</t>
  </si>
  <si>
    <t>Jeff Greene</t>
  </si>
  <si>
    <t>#639</t>
  </si>
  <si>
    <t>Meg Whitman</t>
  </si>
  <si>
    <t>#640</t>
  </si>
  <si>
    <t>Jon Stryker</t>
  </si>
  <si>
    <t>#641</t>
  </si>
  <si>
    <t>Andres Santo Domingo</t>
  </si>
  <si>
    <t>#642</t>
  </si>
  <si>
    <t>Andrej Babis</t>
  </si>
  <si>
    <t>#643</t>
  </si>
  <si>
    <t>God Nisanov</t>
  </si>
  <si>
    <t>Zarakh Iliev</t>
  </si>
  <si>
    <t>#645</t>
  </si>
  <si>
    <t>Ding Shizhong</t>
  </si>
  <si>
    <t>sports apparel</t>
  </si>
  <si>
    <t>#646</t>
  </si>
  <si>
    <t>Lau Cho Kun</t>
  </si>
  <si>
    <t>#647</t>
  </si>
  <si>
    <t>Zhang Hongwei</t>
  </si>
  <si>
    <t>oil, banking</t>
  </si>
  <si>
    <t>#648</t>
  </si>
  <si>
    <t>Michael Moritz</t>
  </si>
  <si>
    <t>#649</t>
  </si>
  <si>
    <t>Michael Pieper</t>
  </si>
  <si>
    <t>kitchen appliances</t>
  </si>
  <si>
    <t>#650</t>
  </si>
  <si>
    <t>Amos Hostetter, Jr.</t>
  </si>
  <si>
    <t>#651</t>
  </si>
  <si>
    <t>Jane Goldman</t>
  </si>
  <si>
    <t>#652</t>
  </si>
  <si>
    <t>Arnon Milchan</t>
  </si>
  <si>
    <t>movie making</t>
  </si>
  <si>
    <t>#653</t>
  </si>
  <si>
    <t>Charles Cohen</t>
  </si>
  <si>
    <t>#654</t>
  </si>
  <si>
    <t>Huang Shilin</t>
  </si>
  <si>
    <t>batteries</t>
  </si>
  <si>
    <t>#655</t>
  </si>
  <si>
    <t>Zhang Li</t>
  </si>
  <si>
    <t>#656</t>
  </si>
  <si>
    <t>Vanich Chaiyawan</t>
  </si>
  <si>
    <t>insurance, beverages</t>
  </si>
  <si>
    <t>#657</t>
  </si>
  <si>
    <t>Vincent McMahon</t>
  </si>
  <si>
    <t>Entertainment</t>
  </si>
  <si>
    <t>#658</t>
  </si>
  <si>
    <t>Jose Joao Abdalla Filho</t>
  </si>
  <si>
    <t>$3.3 B</t>
  </si>
  <si>
    <t>#659</t>
  </si>
  <si>
    <t>Pawan Munjal</t>
  </si>
  <si>
    <t>#660</t>
  </si>
  <si>
    <t>Ding Shijia</t>
  </si>
  <si>
    <t>sportswear</t>
  </si>
  <si>
    <t>#661</t>
  </si>
  <si>
    <t>Cao Longxiang</t>
  </si>
  <si>
    <t>#662</t>
  </si>
  <si>
    <t>David Bonderman</t>
  </si>
  <si>
    <t>#663</t>
  </si>
  <si>
    <t>Tom Morris</t>
  </si>
  <si>
    <t>#664</t>
  </si>
  <si>
    <t>Amy Goldman Fowler</t>
  </si>
  <si>
    <t>#665</t>
  </si>
  <si>
    <t>Chey Tae-won</t>
  </si>
  <si>
    <t>IT, telecom</t>
  </si>
  <si>
    <t>#666</t>
  </si>
  <si>
    <t>Vivek Chaand Sehgal</t>
  </si>
  <si>
    <t>#667</t>
  </si>
  <si>
    <t>Diane Kemper</t>
  </si>
  <si>
    <t>#668</t>
  </si>
  <si>
    <t>Anthony Pritzker</t>
  </si>
  <si>
    <t>#669</t>
  </si>
  <si>
    <t>Allan Goldman</t>
  </si>
  <si>
    <t>#670</t>
  </si>
  <si>
    <t>Nicolas Puech</t>
  </si>
  <si>
    <t>Hermes</t>
  </si>
  <si>
    <t>#671</t>
  </si>
  <si>
    <t>Jay Paul</t>
  </si>
  <si>
    <t>#672</t>
  </si>
  <si>
    <t>Ken Fisher</t>
  </si>
  <si>
    <t>#673</t>
  </si>
  <si>
    <t>Daniela Herz</t>
  </si>
  <si>
    <t>Guenter Herz</t>
  </si>
  <si>
    <t>#675</t>
  </si>
  <si>
    <t>Yu Yong</t>
  </si>
  <si>
    <t>#676</t>
  </si>
  <si>
    <t>John Arnold</t>
  </si>
  <si>
    <t>#677</t>
  </si>
  <si>
    <t>Murali Divi</t>
  </si>
  <si>
    <t>#678</t>
  </si>
  <si>
    <t>David Steward</t>
  </si>
  <si>
    <t>IT provider</t>
  </si>
  <si>
    <t>#679</t>
  </si>
  <si>
    <t>Sid Bass</t>
  </si>
  <si>
    <t>#680</t>
  </si>
  <si>
    <t>Prasert Prasarttong-Osoth</t>
  </si>
  <si>
    <t>#681</t>
  </si>
  <si>
    <t>Romesh T. Wadhwani</t>
  </si>
  <si>
    <t>#682</t>
  </si>
  <si>
    <t>Arthur Irving</t>
  </si>
  <si>
    <t>#683</t>
  </si>
  <si>
    <t>Martin Ebner</t>
  </si>
  <si>
    <t>$3.2 B</t>
  </si>
  <si>
    <t>#684</t>
  </si>
  <si>
    <t>Paul Singer</t>
  </si>
  <si>
    <t>#685</t>
  </si>
  <si>
    <t>Joe Mansueto</t>
  </si>
  <si>
    <t>investment research</t>
  </si>
  <si>
    <t>#686</t>
  </si>
  <si>
    <t>Suhail Bahwan</t>
  </si>
  <si>
    <t>Oman</t>
  </si>
  <si>
    <t>#687</t>
  </si>
  <si>
    <t>Mark Shoen</t>
  </si>
  <si>
    <t>U-Haul</t>
  </si>
  <si>
    <t>#688</t>
  </si>
  <si>
    <t>Alexander Ponomarenko</t>
  </si>
  <si>
    <t>real estate, airport</t>
  </si>
  <si>
    <t>Alexander Skorobogatko</t>
  </si>
  <si>
    <t>#690</t>
  </si>
  <si>
    <t>Liu Zhongtian</t>
  </si>
  <si>
    <t>#691</t>
  </si>
  <si>
    <t>Dirk Rossmann</t>
  </si>
  <si>
    <t>#692</t>
  </si>
  <si>
    <t>Michal Solowow</t>
  </si>
  <si>
    <t>Poland</t>
  </si>
  <si>
    <t>#693</t>
  </si>
  <si>
    <t>Lynn Schusterman</t>
  </si>
  <si>
    <t>oil &amp; gas, investments</t>
  </si>
  <si>
    <t>#694</t>
  </si>
  <si>
    <t>J.B. Pritzker</t>
  </si>
  <si>
    <t>#695</t>
  </si>
  <si>
    <t>Igor Kesaev</t>
  </si>
  <si>
    <t>tobacco distribution, retail</t>
  </si>
  <si>
    <t>#696</t>
  </si>
  <si>
    <t>Jane Lauder</t>
  </si>
  <si>
    <t>#697</t>
  </si>
  <si>
    <t>Carl Bennet</t>
  </si>
  <si>
    <t>#698</t>
  </si>
  <si>
    <t>Luca Garavoglia</t>
  </si>
  <si>
    <t>spirits</t>
  </si>
  <si>
    <t>#699</t>
  </si>
  <si>
    <t>John Middleton</t>
  </si>
  <si>
    <t>tobacco</t>
  </si>
  <si>
    <t>#700</t>
  </si>
  <si>
    <t>Maren Otto</t>
  </si>
  <si>
    <t>#701</t>
  </si>
  <si>
    <t>Don Hankey</t>
  </si>
  <si>
    <t>$3.1 B</t>
  </si>
  <si>
    <t>auto loans</t>
  </si>
  <si>
    <t>#702</t>
  </si>
  <si>
    <t>Richard Chandler</t>
  </si>
  <si>
    <t>#703</t>
  </si>
  <si>
    <t>Jean (Gigi) Pritzker</t>
  </si>
  <si>
    <t>#704</t>
  </si>
  <si>
    <t>Jean-Pierre Cayard</t>
  </si>
  <si>
    <t>#705</t>
  </si>
  <si>
    <t>Antonio Del Valle Ruiz</t>
  </si>
  <si>
    <t>#706</t>
  </si>
  <si>
    <t>Kerry Stokes</t>
  </si>
  <si>
    <t>construction equipment, media</t>
  </si>
  <si>
    <t>#707</t>
  </si>
  <si>
    <t>Alejandro Bulgheroni</t>
  </si>
  <si>
    <t>Argentina</t>
  </si>
  <si>
    <t>#708</t>
  </si>
  <si>
    <t>Bernard Ecclestone</t>
  </si>
  <si>
    <t>Formula One</t>
  </si>
  <si>
    <t>#709</t>
  </si>
  <si>
    <t>Pierre Chen</t>
  </si>
  <si>
    <t>#710</t>
  </si>
  <si>
    <t>Don Vultaggio</t>
  </si>
  <si>
    <t>AriZona Beverages</t>
  </si>
  <si>
    <t>#711</t>
  </si>
  <si>
    <t>Gil Shwed</t>
  </si>
  <si>
    <t>#712</t>
  </si>
  <si>
    <t>John Coates</t>
  </si>
  <si>
    <t>#713</t>
  </si>
  <si>
    <t>John Catsimatidis</t>
  </si>
  <si>
    <t>#714</t>
  </si>
  <si>
    <t>Chase Coleman, III.</t>
  </si>
  <si>
    <t>hedge fund</t>
  </si>
  <si>
    <t>Clifford Asness</t>
  </si>
  <si>
    <t>Investment Management</t>
  </si>
  <si>
    <t>#716</t>
  </si>
  <si>
    <t>Pedro Moreira Salles</t>
  </si>
  <si>
    <t>banking, minerals</t>
  </si>
  <si>
    <t>#717</t>
  </si>
  <si>
    <t>Daryl Katz</t>
  </si>
  <si>
    <t>pharmacies</t>
  </si>
  <si>
    <t>#718</t>
  </si>
  <si>
    <t>Christopher Hohn</t>
  </si>
  <si>
    <t>Hedge funds</t>
  </si>
  <si>
    <t>#719</t>
  </si>
  <si>
    <t>Elisabeth Mohn</t>
  </si>
  <si>
    <t>#720</t>
  </si>
  <si>
    <t>Li Sze Lim</t>
  </si>
  <si>
    <t>#721</t>
  </si>
  <si>
    <t>Heidi Horten</t>
  </si>
  <si>
    <t>#722</t>
  </si>
  <si>
    <t>Donald Trump</t>
  </si>
  <si>
    <t>television, real estate</t>
  </si>
  <si>
    <t>#723</t>
  </si>
  <si>
    <t>Patrick Ryan</t>
  </si>
  <si>
    <t>#724</t>
  </si>
  <si>
    <t>Huang Chulong</t>
  </si>
  <si>
    <t>#725</t>
  </si>
  <si>
    <t>Abilio dos Santos Diniz</t>
  </si>
  <si>
    <t>#726</t>
  </si>
  <si>
    <t>Karel Komarek</t>
  </si>
  <si>
    <t>lotteries</t>
  </si>
  <si>
    <t>#727</t>
  </si>
  <si>
    <t>Ernest Garcia, II.</t>
  </si>
  <si>
    <t>used cars</t>
  </si>
  <si>
    <t>#728</t>
  </si>
  <si>
    <t>Fernando Roberto Moreira Salles</t>
  </si>
  <si>
    <t>$3 B</t>
  </si>
  <si>
    <t>Joao Moreira Salles</t>
  </si>
  <si>
    <t>Walther Moreira Salles Junior</t>
  </si>
  <si>
    <t>#731</t>
  </si>
  <si>
    <t>Rudolf Maag</t>
  </si>
  <si>
    <t>#732</t>
  </si>
  <si>
    <t>Do Won &amp; Jin Sook Chang</t>
  </si>
  <si>
    <t>#733</t>
  </si>
  <si>
    <t>Marc Rowan</t>
  </si>
  <si>
    <t>#734</t>
  </si>
  <si>
    <t>Steve Wynn</t>
  </si>
  <si>
    <t>casinos, hotels</t>
  </si>
  <si>
    <t>#735</t>
  </si>
  <si>
    <t>Mark Walter</t>
  </si>
  <si>
    <t>#736</t>
  </si>
  <si>
    <t>Tse Ping</t>
  </si>
  <si>
    <t>#737</t>
  </si>
  <si>
    <t>Bob Gaglardi</t>
  </si>
  <si>
    <t>#738</t>
  </si>
  <si>
    <t>Kwek Leng Beng</t>
  </si>
  <si>
    <t>#739</t>
  </si>
  <si>
    <t>Alvaro Saieh Bendeck</t>
  </si>
  <si>
    <t>#740</t>
  </si>
  <si>
    <t>Martin Lorentzon</t>
  </si>
  <si>
    <t>Spotify</t>
  </si>
  <si>
    <t>#741</t>
  </si>
  <si>
    <t>Christoph Zeller</t>
  </si>
  <si>
    <t>dental implants</t>
  </si>
  <si>
    <t>Liechtenstein</t>
  </si>
  <si>
    <t>#742</t>
  </si>
  <si>
    <t>Michael Rubin</t>
  </si>
  <si>
    <t>#743</t>
  </si>
  <si>
    <t>Joseph Liemandt</t>
  </si>
  <si>
    <t>Software</t>
  </si>
  <si>
    <t>Leon G. Cooperman</t>
  </si>
  <si>
    <t>Lynsi Snyder</t>
  </si>
  <si>
    <t>In-N-Out Burger</t>
  </si>
  <si>
    <t>#746</t>
  </si>
  <si>
    <t>Arturo Moreno</t>
  </si>
  <si>
    <t>billboards, Anaheim Angels</t>
  </si>
  <si>
    <t>#747</t>
  </si>
  <si>
    <t>Pollyanna Chu</t>
  </si>
  <si>
    <t>#748</t>
  </si>
  <si>
    <t>Georg Nemetschek</t>
  </si>
  <si>
    <t>#749</t>
  </si>
  <si>
    <t>James Jannard</t>
  </si>
  <si>
    <t>sunglasses</t>
  </si>
  <si>
    <t>#750</t>
  </si>
  <si>
    <t>Georg Stumpf</t>
  </si>
  <si>
    <t>real estate, construction</t>
  </si>
  <si>
    <t>#751</t>
  </si>
  <si>
    <t>Luo Jye</t>
  </si>
  <si>
    <t>tires</t>
  </si>
  <si>
    <t>#752</t>
  </si>
  <si>
    <t>Juergen Blickle</t>
  </si>
  <si>
    <t>#753</t>
  </si>
  <si>
    <t>Jeffery Hildebrand</t>
  </si>
  <si>
    <t>#754</t>
  </si>
  <si>
    <t>Andre Esteves</t>
  </si>
  <si>
    <t>#755</t>
  </si>
  <si>
    <t>Alberto Roemmers</t>
  </si>
  <si>
    <t>#756</t>
  </si>
  <si>
    <t>Dinara Kulibaeva</t>
  </si>
  <si>
    <t>Kazakhstan</t>
  </si>
  <si>
    <t>Timur Kulibaev</t>
  </si>
  <si>
    <t>#758</t>
  </si>
  <si>
    <t>Edward DeBartolo, Jr.</t>
  </si>
  <si>
    <t>shopping centers</t>
  </si>
  <si>
    <t>#759</t>
  </si>
  <si>
    <t>Yvonne Bauer</t>
  </si>
  <si>
    <t>#760</t>
  </si>
  <si>
    <t>Juan Roig</t>
  </si>
  <si>
    <t>#761</t>
  </si>
  <si>
    <t>Cheng Xue</t>
  </si>
  <si>
    <t>soy sauce</t>
  </si>
  <si>
    <t>#762</t>
  </si>
  <si>
    <t>Thomas Straumann</t>
  </si>
  <si>
    <t>#763</t>
  </si>
  <si>
    <t>Jim Breyer</t>
  </si>
  <si>
    <t>#764</t>
  </si>
  <si>
    <t>Horst Paulmann</t>
  </si>
  <si>
    <t>#765</t>
  </si>
  <si>
    <t>Thomas Siebel</t>
  </si>
  <si>
    <t>$2.9 B</t>
  </si>
  <si>
    <t>#766</t>
  </si>
  <si>
    <t>Hans Peter Wild</t>
  </si>
  <si>
    <t>flavorings</t>
  </si>
  <si>
    <t>#767</t>
  </si>
  <si>
    <t>Tung Chee Chen</t>
  </si>
  <si>
    <t>#768</t>
  </si>
  <si>
    <t>Guenther Lehmann</t>
  </si>
  <si>
    <t>#769</t>
  </si>
  <si>
    <t>Michael Ashley</t>
  </si>
  <si>
    <t>sports retailing</t>
  </si>
  <si>
    <t>#770</t>
  </si>
  <si>
    <t>Kalanithi Maran</t>
  </si>
  <si>
    <t>#771</t>
  </si>
  <si>
    <t>Nick Caporella</t>
  </si>
  <si>
    <t>#772</t>
  </si>
  <si>
    <t>Gayle Benson</t>
  </si>
  <si>
    <t>pro sports teams</t>
  </si>
  <si>
    <t>#773</t>
  </si>
  <si>
    <t>Chandru Raheja</t>
  </si>
  <si>
    <t>#774</t>
  </si>
  <si>
    <t>Mortimer Zuckerman</t>
  </si>
  <si>
    <t>real estate, media</t>
  </si>
  <si>
    <t>#775</t>
  </si>
  <si>
    <t>Peter Gilgan</t>
  </si>
  <si>
    <t>homebuilding</t>
  </si>
  <si>
    <t>#776</t>
  </si>
  <si>
    <t>Gustav Magnar Witzoe</t>
  </si>
  <si>
    <t>fish farming</t>
  </si>
  <si>
    <t>#777</t>
  </si>
  <si>
    <t>Charles Simonyi</t>
  </si>
  <si>
    <t>#778</t>
  </si>
  <si>
    <t>Johnelle Hunt</t>
  </si>
  <si>
    <t>trucking</t>
  </si>
  <si>
    <t>#779</t>
  </si>
  <si>
    <t>Bulat Utemuratov</t>
  </si>
  <si>
    <t>mining, banking, hotels</t>
  </si>
  <si>
    <t>#780</t>
  </si>
  <si>
    <t>Miguel McKelvey</t>
  </si>
  <si>
    <t>#781</t>
  </si>
  <si>
    <t>Naguib Sawiris</t>
  </si>
  <si>
    <t>#782</t>
  </si>
  <si>
    <t>Daniel Kretinsky</t>
  </si>
  <si>
    <t>energy generation</t>
  </si>
  <si>
    <t>#783</t>
  </si>
  <si>
    <t>P.V. Ramprasad Reddy</t>
  </si>
  <si>
    <t>#784</t>
  </si>
  <si>
    <t>staffing &amp; recruiting</t>
  </si>
  <si>
    <t>#785</t>
  </si>
  <si>
    <t>Timothy Boyle</t>
  </si>
  <si>
    <t>Columbia Sportswear</t>
  </si>
  <si>
    <t>#786</t>
  </si>
  <si>
    <t>Luo Liguo</t>
  </si>
  <si>
    <t>#787</t>
  </si>
  <si>
    <t>Lim Sung-ki</t>
  </si>
  <si>
    <t>#788</t>
  </si>
  <si>
    <t>Tsai Hong-tu</t>
  </si>
  <si>
    <t>#789</t>
  </si>
  <si>
    <t>B. Wayne Hughes</t>
  </si>
  <si>
    <t>#790</t>
  </si>
  <si>
    <t>J. Joe Ricketts</t>
  </si>
  <si>
    <t>TD Ameritrade</t>
  </si>
  <si>
    <t>#791</t>
  </si>
  <si>
    <t>William Wrigley, Jr.</t>
  </si>
  <si>
    <t>chewing gum</t>
  </si>
  <si>
    <t>#792</t>
  </si>
  <si>
    <t>Haim Saban</t>
  </si>
  <si>
    <t>TV network, investments</t>
  </si>
  <si>
    <t>#793</t>
  </si>
  <si>
    <t>Ramon Ang</t>
  </si>
  <si>
    <t>Diversified</t>
  </si>
  <si>
    <t>#794</t>
  </si>
  <si>
    <t>Tsai Cheng-ta</t>
  </si>
  <si>
    <t>#795</t>
  </si>
  <si>
    <t>Thomas Secunda</t>
  </si>
  <si>
    <t>$2.8 B</t>
  </si>
  <si>
    <t>#796</t>
  </si>
  <si>
    <t>Rakesh Gangwal</t>
  </si>
  <si>
    <t>airline</t>
  </si>
  <si>
    <t>#797</t>
  </si>
  <si>
    <t>Thomas Hagen</t>
  </si>
  <si>
    <t>#798</t>
  </si>
  <si>
    <t>Jonathan Gray</t>
  </si>
  <si>
    <t>#799</t>
  </si>
  <si>
    <t>Miuccia Prada</t>
  </si>
  <si>
    <t>#800</t>
  </si>
  <si>
    <t>Patrizio Bertelli</t>
  </si>
  <si>
    <t>#801</t>
  </si>
  <si>
    <t>Richard Tsai</t>
  </si>
  <si>
    <t>#802</t>
  </si>
  <si>
    <t>Hedda im Brahm-Droege</t>
  </si>
  <si>
    <t>#803</t>
  </si>
  <si>
    <t>B.R. Shetty</t>
  </si>
  <si>
    <t>healthcare</t>
  </si>
  <si>
    <t>#804</t>
  </si>
  <si>
    <t>Richard Peery</t>
  </si>
  <si>
    <t>#805</t>
  </si>
  <si>
    <t>Shashi &amp; Ravi Ruia</t>
  </si>
  <si>
    <t>#806</t>
  </si>
  <si>
    <t>Mary Alice Dorrance Malone</t>
  </si>
  <si>
    <t>Campbell Soup</t>
  </si>
  <si>
    <t>#807</t>
  </si>
  <si>
    <t>Glen Taylor</t>
  </si>
  <si>
    <t>printing</t>
  </si>
  <si>
    <t>#808</t>
  </si>
  <si>
    <t>Philip Niarchos</t>
  </si>
  <si>
    <t>art collection</t>
  </si>
  <si>
    <t>Greece</t>
  </si>
  <si>
    <t>#809</t>
  </si>
  <si>
    <t>Anne Beaufour</t>
  </si>
  <si>
    <t>Henri Beaufour</t>
  </si>
  <si>
    <t>#811</t>
  </si>
  <si>
    <t>Daniel Loeb</t>
  </si>
  <si>
    <t>#812</t>
  </si>
  <si>
    <t>Fong Yun Wah</t>
  </si>
  <si>
    <t>#813</t>
  </si>
  <si>
    <t>Geng Jianming</t>
  </si>
  <si>
    <t>#814</t>
  </si>
  <si>
    <t>Andrew Tan</t>
  </si>
  <si>
    <t>#815</t>
  </si>
  <si>
    <t>Gerald Ford</t>
  </si>
  <si>
    <t>#816</t>
  </si>
  <si>
    <t>Raj Kumar &amp; Kishin RK</t>
  </si>
  <si>
    <t>#817</t>
  </si>
  <si>
    <t>Rakesh Jhunjhunwala</t>
  </si>
  <si>
    <t>#818</t>
  </si>
  <si>
    <t>Dmitry Kamenshchik</t>
  </si>
  <si>
    <t>airport</t>
  </si>
  <si>
    <t>#819</t>
  </si>
  <si>
    <t>Daniel D'Aniello</t>
  </si>
  <si>
    <t>#820</t>
  </si>
  <si>
    <t>Wang Wenjing</t>
  </si>
  <si>
    <t>#821</t>
  </si>
  <si>
    <t>Mangal Prabhat Lodha</t>
  </si>
  <si>
    <t>#822</t>
  </si>
  <si>
    <t>Andrew &amp; Peggy Cherng</t>
  </si>
  <si>
    <t>restaurants</t>
  </si>
  <si>
    <t>#823</t>
  </si>
  <si>
    <t>Qi Shi</t>
  </si>
  <si>
    <t>financial information</t>
  </si>
  <si>
    <t>#824</t>
  </si>
  <si>
    <t>William Conway, Jr.</t>
  </si>
  <si>
    <t>#825</t>
  </si>
  <si>
    <t>Zhang Xuexin</t>
  </si>
  <si>
    <t>aluminum</t>
  </si>
  <si>
    <t>#826</t>
  </si>
  <si>
    <t>Sebastian Piñera</t>
  </si>
  <si>
    <t>#827</t>
  </si>
  <si>
    <t>Piero Ferrari</t>
  </si>
  <si>
    <t>$2.7 B</t>
  </si>
  <si>
    <t>#828</t>
  </si>
  <si>
    <t>David Rubenstein</t>
  </si>
  <si>
    <t>#829</t>
  </si>
  <si>
    <t>E. Joe Shoen</t>
  </si>
  <si>
    <t>#830</t>
  </si>
  <si>
    <t>James Irsay</t>
  </si>
  <si>
    <t>Indianapolis Colts</t>
  </si>
  <si>
    <t>#831</t>
  </si>
  <si>
    <t>Ennio Doris</t>
  </si>
  <si>
    <t>#832</t>
  </si>
  <si>
    <t>Vladimir Kim</t>
  </si>
  <si>
    <t>#833</t>
  </si>
  <si>
    <t>Otto Happel</t>
  </si>
  <si>
    <t>engineering</t>
  </si>
  <si>
    <t>#834</t>
  </si>
  <si>
    <t>Spiro Latsis</t>
  </si>
  <si>
    <t>banking, shipping</t>
  </si>
  <si>
    <t>#835</t>
  </si>
  <si>
    <t>Zygmunt Solorz-Zak</t>
  </si>
  <si>
    <t>TV broadcasting</t>
  </si>
  <si>
    <t>#836</t>
  </si>
  <si>
    <t>Riley Bechtel</t>
  </si>
  <si>
    <t>engineering, construction</t>
  </si>
  <si>
    <t>Stephen Bechtel, Jr.</t>
  </si>
  <si>
    <t>#838</t>
  </si>
  <si>
    <t>Alexander Frolov</t>
  </si>
  <si>
    <t>mining, steel</t>
  </si>
  <si>
    <t>#839</t>
  </si>
  <si>
    <t>Eric Smidt</t>
  </si>
  <si>
    <t>hardware stores</t>
  </si>
  <si>
    <t>#840</t>
  </si>
  <si>
    <t>Jimmy Haslam</t>
  </si>
  <si>
    <t>gas stations, retail</t>
  </si>
  <si>
    <t>#841</t>
  </si>
  <si>
    <t>Vincent Viola</t>
  </si>
  <si>
    <t>electronic trading</t>
  </si>
  <si>
    <t>#842</t>
  </si>
  <si>
    <t>Ye Chenghai</t>
  </si>
  <si>
    <t>#843</t>
  </si>
  <si>
    <t>Rishad Naoroji</t>
  </si>
  <si>
    <t>#844</t>
  </si>
  <si>
    <t>Adi Godrej</t>
  </si>
  <si>
    <t>Jamshyd Godrej</t>
  </si>
  <si>
    <t>Nadir Godrej</t>
  </si>
  <si>
    <t>Smita Crishna-Godrej</t>
  </si>
  <si>
    <t>#848</t>
  </si>
  <si>
    <t>Jeff Rothschild</t>
  </si>
  <si>
    <t>#849</t>
  </si>
  <si>
    <t>John Henry</t>
  </si>
  <si>
    <t>sports</t>
  </si>
  <si>
    <t>#850</t>
  </si>
  <si>
    <t>Fu Liquan</t>
  </si>
  <si>
    <t>surveillance equipment</t>
  </si>
  <si>
    <t>#851</t>
  </si>
  <si>
    <t>Feng Hailiang</t>
  </si>
  <si>
    <t>copper, education</t>
  </si>
  <si>
    <t>#852</t>
  </si>
  <si>
    <t>Pavel Durov</t>
  </si>
  <si>
    <t>messaging app</t>
  </si>
  <si>
    <t>#853</t>
  </si>
  <si>
    <t>Penny Pritzker</t>
  </si>
  <si>
    <t>#854</t>
  </si>
  <si>
    <t>Sean Parker</t>
  </si>
  <si>
    <t>#855</t>
  </si>
  <si>
    <t>Vinod &amp; Anil Rai Gupta</t>
  </si>
  <si>
    <t>electrical equipment</t>
  </si>
  <si>
    <t>#856</t>
  </si>
  <si>
    <t>Phil Ruffin</t>
  </si>
  <si>
    <t>casinos, real estate</t>
  </si>
  <si>
    <t>#857</t>
  </si>
  <si>
    <t>Rainer Blickle</t>
  </si>
  <si>
    <t>#858</t>
  </si>
  <si>
    <t>Carlos Ardila Lülle</t>
  </si>
  <si>
    <t>soft drinks, diversified</t>
  </si>
  <si>
    <t>#859</t>
  </si>
  <si>
    <t>Li Zhongchu</t>
  </si>
  <si>
    <t>#860</t>
  </si>
  <si>
    <t>Mitchell Goldhar</t>
  </si>
  <si>
    <t>#861</t>
  </si>
  <si>
    <t>Park Yeon-cha</t>
  </si>
  <si>
    <t>sneakers</t>
  </si>
  <si>
    <t>#862</t>
  </si>
  <si>
    <t>Noam Gottesman</t>
  </si>
  <si>
    <t>#863</t>
  </si>
  <si>
    <t>Horst Julius Pudwill</t>
  </si>
  <si>
    <t>#864</t>
  </si>
  <si>
    <t>John Fisher</t>
  </si>
  <si>
    <t>Gap</t>
  </si>
  <si>
    <t>#865</t>
  </si>
  <si>
    <t>Zhang Wenzhong</t>
  </si>
  <si>
    <t>#866</t>
  </si>
  <si>
    <t>Mohed Altrad</t>
  </si>
  <si>
    <t>scaffolding, cement mixers</t>
  </si>
  <si>
    <t>#867</t>
  </si>
  <si>
    <t>Melissa Ma</t>
  </si>
  <si>
    <t>#868</t>
  </si>
  <si>
    <t>Choo Chong Ngen</t>
  </si>
  <si>
    <t>$2.6 B</t>
  </si>
  <si>
    <t>#869</t>
  </si>
  <si>
    <t>Michael Hintze</t>
  </si>
  <si>
    <t>investment</t>
  </si>
  <si>
    <t>#870</t>
  </si>
  <si>
    <t>Or Wai Sheun</t>
  </si>
  <si>
    <t>#871</t>
  </si>
  <si>
    <t>Doris Fisher</t>
  </si>
  <si>
    <t>#872</t>
  </si>
  <si>
    <t>Randal Kirk</t>
  </si>
  <si>
    <t>#873</t>
  </si>
  <si>
    <t>Samuel Yin</t>
  </si>
  <si>
    <t>#874</t>
  </si>
  <si>
    <t>Jerry Yang</t>
  </si>
  <si>
    <t>#875</t>
  </si>
  <si>
    <t>Chung Eui-sun</t>
  </si>
  <si>
    <t>#876</t>
  </si>
  <si>
    <t>Giuliana Benetton</t>
  </si>
  <si>
    <t>fashion retail, investments</t>
  </si>
  <si>
    <t>Luciano Benetton</t>
  </si>
  <si>
    <t>#878</t>
  </si>
  <si>
    <t>Jorge Perez</t>
  </si>
  <si>
    <t>#879</t>
  </si>
  <si>
    <t>Vijay Shekhar Sharma</t>
  </si>
  <si>
    <t>financial technology</t>
  </si>
  <si>
    <t>#880</t>
  </si>
  <si>
    <t>Ty Warner</t>
  </si>
  <si>
    <t>real estate, plush toys</t>
  </si>
  <si>
    <t>#881</t>
  </si>
  <si>
    <t>Ji Qi</t>
  </si>
  <si>
    <t>hotels, motels</t>
  </si>
  <si>
    <t>#882</t>
  </si>
  <si>
    <t>John Dorrance, III.</t>
  </si>
  <si>
    <t>#883</t>
  </si>
  <si>
    <t>Li Liufa</t>
  </si>
  <si>
    <t>steel, diversified</t>
  </si>
  <si>
    <t>#884</t>
  </si>
  <si>
    <t>Subhash Chandra</t>
  </si>
  <si>
    <t>#885</t>
  </si>
  <si>
    <t>Wu Zhigang</t>
  </si>
  <si>
    <t>bakery chain</t>
  </si>
  <si>
    <t>#886</t>
  </si>
  <si>
    <t>Aloke Lohia</t>
  </si>
  <si>
    <t>#887</t>
  </si>
  <si>
    <t>Charles Edelstenne</t>
  </si>
  <si>
    <t>aviation</t>
  </si>
  <si>
    <t>#888</t>
  </si>
  <si>
    <t>Ou Zongrong</t>
  </si>
  <si>
    <t>#889</t>
  </si>
  <si>
    <t>Cai Dongchen</t>
  </si>
  <si>
    <t>#890</t>
  </si>
  <si>
    <t>Kurt Krieger</t>
  </si>
  <si>
    <t>#891</t>
  </si>
  <si>
    <t>Sun Shoukuan</t>
  </si>
  <si>
    <t>metals. coal</t>
  </si>
  <si>
    <t>Zuo Hui</t>
  </si>
  <si>
    <t>real estate services</t>
  </si>
  <si>
    <t>#893</t>
  </si>
  <si>
    <t>John Paul DeJoria</t>
  </si>
  <si>
    <t>hair products, tequila</t>
  </si>
  <si>
    <t>#894</t>
  </si>
  <si>
    <t>Takao Yasuda</t>
  </si>
  <si>
    <t>#895</t>
  </si>
  <si>
    <t>Alfredo Egydio Arruda Villela Filho</t>
  </si>
  <si>
    <t>#896</t>
  </si>
  <si>
    <t>Warren Stephens</t>
  </si>
  <si>
    <t>investment banking</t>
  </si>
  <si>
    <t>#897</t>
  </si>
  <si>
    <t>Gustavo Denegri</t>
  </si>
  <si>
    <t>#898</t>
  </si>
  <si>
    <t>Juan Abello</t>
  </si>
  <si>
    <t>#899</t>
  </si>
  <si>
    <t>Lawrence Stroll</t>
  </si>
  <si>
    <t>fashion investments</t>
  </si>
  <si>
    <t>#900</t>
  </si>
  <si>
    <t>Joseph Grendys</t>
  </si>
  <si>
    <t>poultry processing</t>
  </si>
  <si>
    <t>#901</t>
  </si>
  <si>
    <t>T. Denny Sanford</t>
  </si>
  <si>
    <t>banking, credit cards</t>
  </si>
  <si>
    <t>#902</t>
  </si>
  <si>
    <t>Richard Sands</t>
  </si>
  <si>
    <t>Food &amp; Beverage</t>
  </si>
  <si>
    <t>#903</t>
  </si>
  <si>
    <t>Francesco Gaetano Caltagirone</t>
  </si>
  <si>
    <t>cement, diversified</t>
  </si>
  <si>
    <t>#904</t>
  </si>
  <si>
    <t>Arkady Rotenberg</t>
  </si>
  <si>
    <t>construction, pipes, banking</t>
  </si>
  <si>
    <t>#905</t>
  </si>
  <si>
    <t>Liang Xinjun</t>
  </si>
  <si>
    <t>$2.5 B</t>
  </si>
  <si>
    <t>#906</t>
  </si>
  <si>
    <t>Peter Thiel</t>
  </si>
  <si>
    <t>Facebook, Palantir</t>
  </si>
  <si>
    <t>#907</t>
  </si>
  <si>
    <t>Denise York</t>
  </si>
  <si>
    <t>San Francisco 49ers</t>
  </si>
  <si>
    <t>#908</t>
  </si>
  <si>
    <t>Bob Parsons</t>
  </si>
  <si>
    <t>web hosting</t>
  </si>
  <si>
    <t>#909</t>
  </si>
  <si>
    <t>Daniel Tsai</t>
  </si>
  <si>
    <t>#910</t>
  </si>
  <si>
    <t>Oprah Winfrey</t>
  </si>
  <si>
    <t>TV shows</t>
  </si>
  <si>
    <t>#911</t>
  </si>
  <si>
    <t>Sergio Mantegazza</t>
  </si>
  <si>
    <t>travel</t>
  </si>
  <si>
    <t>#912</t>
  </si>
  <si>
    <t>George Argyros</t>
  </si>
  <si>
    <t>#913</t>
  </si>
  <si>
    <t>Abdulla Al Futtaim</t>
  </si>
  <si>
    <t>auto dealers, investments</t>
  </si>
  <si>
    <t>#914</t>
  </si>
  <si>
    <t>Robert Sands</t>
  </si>
  <si>
    <t>#915</t>
  </si>
  <si>
    <t>Cheng Cheung Ling</t>
  </si>
  <si>
    <t>#916</t>
  </si>
  <si>
    <t>Jayme Garfinkel</t>
  </si>
  <si>
    <t>#917</t>
  </si>
  <si>
    <t>John Arrillaga</t>
  </si>
  <si>
    <t>#918</t>
  </si>
  <si>
    <t>Alexander Mamut</t>
  </si>
  <si>
    <t>#919</t>
  </si>
  <si>
    <t>Pan Weiming</t>
  </si>
  <si>
    <t>#920</t>
  </si>
  <si>
    <t>Philippe Foriel-Destezet</t>
  </si>
  <si>
    <t>employment agency</t>
  </si>
  <si>
    <t>#921</t>
  </si>
  <si>
    <t>Hans Melchers</t>
  </si>
  <si>
    <t>chemicals, investments</t>
  </si>
  <si>
    <t>#922</t>
  </si>
  <si>
    <t>Wu Shaoxun</t>
  </si>
  <si>
    <t>#923</t>
  </si>
  <si>
    <t>Li Gaiteng</t>
  </si>
  <si>
    <t>hair dryers</t>
  </si>
  <si>
    <t>#924</t>
  </si>
  <si>
    <t>Richard White</t>
  </si>
  <si>
    <t>#925</t>
  </si>
  <si>
    <t>Peter Lim</t>
  </si>
  <si>
    <t>#926</t>
  </si>
  <si>
    <t>John Pritzker</t>
  </si>
  <si>
    <t>#927</t>
  </si>
  <si>
    <t>Taha Mikati</t>
  </si>
  <si>
    <t>Lebanon</t>
  </si>
  <si>
    <t>#928</t>
  </si>
  <si>
    <t>Maritsa Lazari</t>
  </si>
  <si>
    <t>#929</t>
  </si>
  <si>
    <t>Walter Faria</t>
  </si>
  <si>
    <t>#930</t>
  </si>
  <si>
    <t>Ke Zunhong</t>
  </si>
  <si>
    <t>#931</t>
  </si>
  <si>
    <t>Sunil Vaswani</t>
  </si>
  <si>
    <t>#932</t>
  </si>
  <si>
    <t>Jason Chang</t>
  </si>
  <si>
    <t>#933</t>
  </si>
  <si>
    <t>Helmut Sohmen</t>
  </si>
  <si>
    <t>#934</t>
  </si>
  <si>
    <t>Peter Unger</t>
  </si>
  <si>
    <t>auto repair</t>
  </si>
  <si>
    <t>#935</t>
  </si>
  <si>
    <t>Renzo Rosso</t>
  </si>
  <si>
    <t>fashion</t>
  </si>
  <si>
    <t>#936</t>
  </si>
  <si>
    <t>Aerin Lauder</t>
  </si>
  <si>
    <t>#937</t>
  </si>
  <si>
    <t>Ray Davis</t>
  </si>
  <si>
    <t>#938</t>
  </si>
  <si>
    <t>Eric Lefkofsky</t>
  </si>
  <si>
    <t>Groupon</t>
  </si>
  <si>
    <t>#939</t>
  </si>
  <si>
    <t>Somphote Ahunai</t>
  </si>
  <si>
    <t>#940</t>
  </si>
  <si>
    <t>Strive Masiyiwa</t>
  </si>
  <si>
    <t>Zimbabwe</t>
  </si>
  <si>
    <t>#941</t>
  </si>
  <si>
    <t>C. Dean Metropoulos</t>
  </si>
  <si>
    <t>#942</t>
  </si>
  <si>
    <t>Roberto Irineu Marinho</t>
  </si>
  <si>
    <t>#943</t>
  </si>
  <si>
    <t>Bill Austin</t>
  </si>
  <si>
    <t>hearing aids</t>
  </si>
  <si>
    <t>#944</t>
  </si>
  <si>
    <t>Najib Mikati</t>
  </si>
  <si>
    <t>#945</t>
  </si>
  <si>
    <t>Pat Stryker</t>
  </si>
  <si>
    <t>#946</t>
  </si>
  <si>
    <t>Jose Roberto Marinho</t>
  </si>
  <si>
    <t>#947</t>
  </si>
  <si>
    <t>Maja Oeri</t>
  </si>
  <si>
    <t>$2.4 B</t>
  </si>
  <si>
    <t>Roche Holding</t>
  </si>
  <si>
    <t>#948</t>
  </si>
  <si>
    <t>Alexander Svetakov</t>
  </si>
  <si>
    <t>#949</t>
  </si>
  <si>
    <t>David Walentas</t>
  </si>
  <si>
    <t>#950</t>
  </si>
  <si>
    <t>Otto Philipp Braun</t>
  </si>
  <si>
    <t>medical technology</t>
  </si>
  <si>
    <t>#951</t>
  </si>
  <si>
    <t>Sunny Varkey</t>
  </si>
  <si>
    <t>#952</t>
  </si>
  <si>
    <t>Torstein Hagen</t>
  </si>
  <si>
    <t>cruises</t>
  </si>
  <si>
    <t>#953</t>
  </si>
  <si>
    <t>Philippe Ginestet</t>
  </si>
  <si>
    <t>retail stores</t>
  </si>
  <si>
    <t>#954</t>
  </si>
  <si>
    <t>Ana Lucia de Mattos Barretto Villela</t>
  </si>
  <si>
    <t>#955</t>
  </si>
  <si>
    <t>Chuck Bundrant</t>
  </si>
  <si>
    <t>fishing</t>
  </si>
  <si>
    <t>#956</t>
  </si>
  <si>
    <t>Kenneth Feld</t>
  </si>
  <si>
    <t>circus, live entertainment</t>
  </si>
  <si>
    <t>#957</t>
  </si>
  <si>
    <t>Jitendra Virwani</t>
  </si>
  <si>
    <t>#958</t>
  </si>
  <si>
    <t>Kuan Kam Hon</t>
  </si>
  <si>
    <t>synthetic gloves</t>
  </si>
  <si>
    <t>#959</t>
  </si>
  <si>
    <t>Anita Zucker</t>
  </si>
  <si>
    <t>#960</t>
  </si>
  <si>
    <t>electronics components</t>
  </si>
  <si>
    <t>#961</t>
  </si>
  <si>
    <t>Lang Walker</t>
  </si>
  <si>
    <t>#962</t>
  </si>
  <si>
    <t>Lee Bass</t>
  </si>
  <si>
    <t>#963</t>
  </si>
  <si>
    <t>Joao Roberto Marinho</t>
  </si>
  <si>
    <t>#964</t>
  </si>
  <si>
    <t>Mark Stevens</t>
  </si>
  <si>
    <t>#965</t>
  </si>
  <si>
    <t>Chuchat &amp; Daonapa Petaumpai</t>
  </si>
  <si>
    <t>motorcycle loans</t>
  </si>
  <si>
    <t>#966</t>
  </si>
  <si>
    <t>Song Zuowen</t>
  </si>
  <si>
    <t>aluminum, diversified</t>
  </si>
  <si>
    <t>#967</t>
  </si>
  <si>
    <t>Kuok Khoon Hong</t>
  </si>
  <si>
    <t>palm oil</t>
  </si>
  <si>
    <t>#968</t>
  </si>
  <si>
    <t>Louis Le Duff</t>
  </si>
  <si>
    <t>bakeries</t>
  </si>
  <si>
    <t>#969</t>
  </si>
  <si>
    <t>Alexander Machkevich</t>
  </si>
  <si>
    <t>#970</t>
  </si>
  <si>
    <t>Xu Chuanhua</t>
  </si>
  <si>
    <t>chemicals, logistics</t>
  </si>
  <si>
    <t>#971</t>
  </si>
  <si>
    <t>Tomas Olivo Lopez</t>
  </si>
  <si>
    <t>#972</t>
  </si>
  <si>
    <t>Yeung Kin-man</t>
  </si>
  <si>
    <t>#973</t>
  </si>
  <si>
    <t>Norman Braman</t>
  </si>
  <si>
    <t>art, car dealerships</t>
  </si>
  <si>
    <t>#974</t>
  </si>
  <si>
    <t>Stephen Mandel, Jr.</t>
  </si>
  <si>
    <t>#975</t>
  </si>
  <si>
    <t>N.R. Narayana Murthy</t>
  </si>
  <si>
    <t>#976</t>
  </si>
  <si>
    <t>Zhang Fan</t>
  </si>
  <si>
    <t>touch screens</t>
  </si>
  <si>
    <t>#977</t>
  </si>
  <si>
    <t>Brad Kelley</t>
  </si>
  <si>
    <t>#978</t>
  </si>
  <si>
    <t>Alfred Gantner</t>
  </si>
  <si>
    <t>Marcel Erni</t>
  </si>
  <si>
    <t>Urs Wietlisbach</t>
  </si>
  <si>
    <t>#981</t>
  </si>
  <si>
    <t>Jean Coutu</t>
  </si>
  <si>
    <t>#982</t>
  </si>
  <si>
    <t>Patrice Motsepe</t>
  </si>
  <si>
    <t>#983</t>
  </si>
  <si>
    <t>Peter Spuhler</t>
  </si>
  <si>
    <t>train cars</t>
  </si>
  <si>
    <t>#984</t>
  </si>
  <si>
    <t>John Caudwell</t>
  </si>
  <si>
    <t>mobile phones</t>
  </si>
  <si>
    <t>#985</t>
  </si>
  <si>
    <t>Andrey Andreev</t>
  </si>
  <si>
    <t>online dating</t>
  </si>
  <si>
    <t>#986</t>
  </si>
  <si>
    <t>Aneel Bhusri</t>
  </si>
  <si>
    <t>$2.3 B</t>
  </si>
  <si>
    <t>#987</t>
  </si>
  <si>
    <t>Nguyen Thi Phuong Thao</t>
  </si>
  <si>
    <t>#988</t>
  </si>
  <si>
    <t>Drayton McLane, Jr.</t>
  </si>
  <si>
    <t>Walmart, logistics</t>
  </si>
  <si>
    <t>#989</t>
  </si>
  <si>
    <t>Koos Bekker</t>
  </si>
  <si>
    <t>media, investments</t>
  </si>
  <si>
    <t>#990</t>
  </si>
  <si>
    <t>Alijan Ibragimov</t>
  </si>
  <si>
    <t>#991</t>
  </si>
  <si>
    <t>Hussain Sajwani</t>
  </si>
  <si>
    <t>#992</t>
  </si>
  <si>
    <t>Bennett Dorrance</t>
  </si>
  <si>
    <t>#993</t>
  </si>
  <si>
    <t>Sze Man Bok</t>
  </si>
  <si>
    <t>hygiene products</t>
  </si>
  <si>
    <t>#994</t>
  </si>
  <si>
    <t>Sun Guangxin</t>
  </si>
  <si>
    <t>#995</t>
  </si>
  <si>
    <t>Wang Liping</t>
  </si>
  <si>
    <t>hydraulic machinery</t>
  </si>
  <si>
    <t>#996</t>
  </si>
  <si>
    <t>Torbjorn Tornqvist</t>
  </si>
  <si>
    <t>oil trading</t>
  </si>
  <si>
    <t>#997</t>
  </si>
  <si>
    <t>Daniel Pritzker</t>
  </si>
  <si>
    <t>#998</t>
  </si>
  <si>
    <t>Drew Houston</t>
  </si>
  <si>
    <t>cloud storage service</t>
  </si>
  <si>
    <t>#999</t>
  </si>
  <si>
    <t>Tong Jinquan</t>
  </si>
  <si>
    <t>#1000</t>
  </si>
  <si>
    <t>David Gottesman</t>
  </si>
  <si>
    <t>#1001</t>
  </si>
  <si>
    <t>Erik Selin</t>
  </si>
  <si>
    <t>#1002</t>
  </si>
  <si>
    <t>Dong Wei</t>
  </si>
  <si>
    <t>#1003</t>
  </si>
  <si>
    <t>An Kang</t>
  </si>
  <si>
    <t>#1004</t>
  </si>
  <si>
    <t>Hui Lin Chit</t>
  </si>
  <si>
    <t>#1005</t>
  </si>
  <si>
    <t>George Bishop</t>
  </si>
  <si>
    <t>#1006</t>
  </si>
  <si>
    <t>Carlo Fidani</t>
  </si>
  <si>
    <t>#1007</t>
  </si>
  <si>
    <t>Harsh Mariwala</t>
  </si>
  <si>
    <t>#1008</t>
  </si>
  <si>
    <t>Vadim Moshkovich</t>
  </si>
  <si>
    <t>agriculture, land</t>
  </si>
  <si>
    <t>#1009</t>
  </si>
  <si>
    <t>Scott Lin</t>
  </si>
  <si>
    <t>optical components</t>
  </si>
  <si>
    <t>#1010</t>
  </si>
  <si>
    <t>Lawrence Ho</t>
  </si>
  <si>
    <t>#1011</t>
  </si>
  <si>
    <t>Cho Tak Wong</t>
  </si>
  <si>
    <t>#1012</t>
  </si>
  <si>
    <t>Stewart Rahr</t>
  </si>
  <si>
    <t>drug distribution</t>
  </si>
  <si>
    <t>#1013</t>
  </si>
  <si>
    <t>H. Ross Perot, Jr.</t>
  </si>
  <si>
    <t>#1014</t>
  </si>
  <si>
    <t>Stein Erik Hagen</t>
  </si>
  <si>
    <t>#1015</t>
  </si>
  <si>
    <t>Saeed Bin Butti Al Qebaisi</t>
  </si>
  <si>
    <t>hospitals, investments</t>
  </si>
  <si>
    <t>#1016</t>
  </si>
  <si>
    <t>Mochtar Riady</t>
  </si>
  <si>
    <t>#1017</t>
  </si>
  <si>
    <t>Alicia Koplowitz</t>
  </si>
  <si>
    <t>construction, investments</t>
  </si>
  <si>
    <t>#1018</t>
  </si>
  <si>
    <t>Yu Minhong</t>
  </si>
  <si>
    <t>#1019</t>
  </si>
  <si>
    <t>Vivek Chand Burman</t>
  </si>
  <si>
    <t>#1020</t>
  </si>
  <si>
    <t>Liu Ming Hui</t>
  </si>
  <si>
    <t>#1021</t>
  </si>
  <si>
    <t>Lam Wai Ying</t>
  </si>
  <si>
    <t>#1022</t>
  </si>
  <si>
    <t>Rajan Raheja</t>
  </si>
  <si>
    <t>#1023</t>
  </si>
  <si>
    <t>Low Tuck Kwong</t>
  </si>
  <si>
    <t>coal</t>
  </si>
  <si>
    <t>#1024</t>
  </si>
  <si>
    <t>Stephan Schmidheiny</t>
  </si>
  <si>
    <t>#1025</t>
  </si>
  <si>
    <t>Remo Ruffini</t>
  </si>
  <si>
    <t>winter jackets</t>
  </si>
  <si>
    <t>#1026</t>
  </si>
  <si>
    <t>Mohamed Mansour</t>
  </si>
  <si>
    <t>#1027</t>
  </si>
  <si>
    <t>Vincent Lo</t>
  </si>
  <si>
    <t>#1028</t>
  </si>
  <si>
    <t>Shin Chang-Jae</t>
  </si>
  <si>
    <t>#1029</t>
  </si>
  <si>
    <t>Alan Trefler</t>
  </si>
  <si>
    <t>#1030</t>
  </si>
  <si>
    <t>Charles Bronfman</t>
  </si>
  <si>
    <t>liquor</t>
  </si>
  <si>
    <t>#1031</t>
  </si>
  <si>
    <t>Lu Xiangyang</t>
  </si>
  <si>
    <t>automobiles, batteries</t>
  </si>
  <si>
    <t>#1032</t>
  </si>
  <si>
    <t>Liang Yunchao</t>
  </si>
  <si>
    <t>nutrition supplements</t>
  </si>
  <si>
    <t>#1033</t>
  </si>
  <si>
    <t>Tung Chee Hwa</t>
  </si>
  <si>
    <t>#1034</t>
  </si>
  <si>
    <t>William Young</t>
  </si>
  <si>
    <t>plastics</t>
  </si>
  <si>
    <t>#1035</t>
  </si>
  <si>
    <t>Luis Frias</t>
  </si>
  <si>
    <t>mobile payments</t>
  </si>
  <si>
    <t>#1036</t>
  </si>
  <si>
    <t>Fiona Geminder</t>
  </si>
  <si>
    <t>#1037</t>
  </si>
  <si>
    <t>Edward Bass</t>
  </si>
  <si>
    <t>#1038</t>
  </si>
  <si>
    <t>Dik Wessels</t>
  </si>
  <si>
    <t>construction, engineering</t>
  </si>
  <si>
    <t>#1039</t>
  </si>
  <si>
    <t>Isabel dos Santos</t>
  </si>
  <si>
    <t>Angola</t>
  </si>
  <si>
    <t>#1040</t>
  </si>
  <si>
    <t>Todd Christopher</t>
  </si>
  <si>
    <t>hair care products</t>
  </si>
  <si>
    <t>#1041</t>
  </si>
  <si>
    <t>Monika Schoeller</t>
  </si>
  <si>
    <t>$2.2 B</t>
  </si>
  <si>
    <t>Stefan von Holtzbrinck</t>
  </si>
  <si>
    <t>#1043</t>
  </si>
  <si>
    <t>Florentino Perez</t>
  </si>
  <si>
    <t>#1044</t>
  </si>
  <si>
    <t>Daniel Ek</t>
  </si>
  <si>
    <t>#1045</t>
  </si>
  <si>
    <t>Klaus-Peter Schulenberg</t>
  </si>
  <si>
    <t>ticketing service</t>
  </si>
  <si>
    <t>#1046</t>
  </si>
  <si>
    <t>Lottie Tham</t>
  </si>
  <si>
    <t>#1047</t>
  </si>
  <si>
    <t>Jim Coulter</t>
  </si>
  <si>
    <t>#1048</t>
  </si>
  <si>
    <t>Dan Snyder</t>
  </si>
  <si>
    <t>Washington Redskins</t>
  </si>
  <si>
    <t>#1049</t>
  </si>
  <si>
    <t>Clayton Mathile</t>
  </si>
  <si>
    <t>pet food</t>
  </si>
  <si>
    <t>#1050</t>
  </si>
  <si>
    <t>Oleg Tinkov</t>
  </si>
  <si>
    <t>#1051</t>
  </si>
  <si>
    <t>Huang Shih Tsai</t>
  </si>
  <si>
    <t>#1052</t>
  </si>
  <si>
    <t>Jon Yarbrough</t>
  </si>
  <si>
    <t>video games</t>
  </si>
  <si>
    <t>#1053</t>
  </si>
  <si>
    <t>Ted Turner</t>
  </si>
  <si>
    <t>#1054</t>
  </si>
  <si>
    <t>Roberto Angelini Rossi</t>
  </si>
  <si>
    <t>forestry, mining</t>
  </si>
  <si>
    <t>#1055</t>
  </si>
  <si>
    <t>Krit Ratanarak</t>
  </si>
  <si>
    <t>media, real estate</t>
  </si>
  <si>
    <t>#1056</t>
  </si>
  <si>
    <t>Carlos Hank Rhon</t>
  </si>
  <si>
    <t>#1057</t>
  </si>
  <si>
    <t>Brian Sheth</t>
  </si>
  <si>
    <t>#1058</t>
  </si>
  <si>
    <t>Nevaldo Rocha</t>
  </si>
  <si>
    <t>#1059</t>
  </si>
  <si>
    <t>Jorge Moll Filho</t>
  </si>
  <si>
    <t>#1060</t>
  </si>
  <si>
    <t>Kim Beom-su</t>
  </si>
  <si>
    <t>online services</t>
  </si>
  <si>
    <t>#1061</t>
  </si>
  <si>
    <t>Phillip T. (Terry) Ragon</t>
  </si>
  <si>
    <t>#1062</t>
  </si>
  <si>
    <t>Masahiro Noda</t>
  </si>
  <si>
    <t>#1063</t>
  </si>
  <si>
    <t>Baba Kalyani</t>
  </si>
  <si>
    <t>#1064</t>
  </si>
  <si>
    <t>Dmitry Pumpyansky</t>
  </si>
  <si>
    <t>steel pipes</t>
  </si>
  <si>
    <t>#1065</t>
  </si>
  <si>
    <t>Senapathy Gopalakrishnan</t>
  </si>
  <si>
    <t>#1066</t>
  </si>
  <si>
    <t>Bang Jun-hyuk</t>
  </si>
  <si>
    <t>online gaming</t>
  </si>
  <si>
    <t>#1067</t>
  </si>
  <si>
    <t>Jose and Francisco Jose Calderon Rojas</t>
  </si>
  <si>
    <t>#1068</t>
  </si>
  <si>
    <t>James Dinan</t>
  </si>
  <si>
    <t>#1069</t>
  </si>
  <si>
    <t>Stephen Lansdown</t>
  </si>
  <si>
    <t>Guernsey</t>
  </si>
  <si>
    <t>#1070</t>
  </si>
  <si>
    <t>T.Y. Tsai</t>
  </si>
  <si>
    <t>#1071</t>
  </si>
  <si>
    <t>Ermirio Pereira de Moraes</t>
  </si>
  <si>
    <t>#1072</t>
  </si>
  <si>
    <t>Zhang Xuansong</t>
  </si>
  <si>
    <t>supermarket</t>
  </si>
  <si>
    <t>#1073</t>
  </si>
  <si>
    <t>Jose Luis Cutrale</t>
  </si>
  <si>
    <t>orange juice</t>
  </si>
  <si>
    <t>#1074</t>
  </si>
  <si>
    <t>Ron Baron</t>
  </si>
  <si>
    <t>#1075</t>
  </si>
  <si>
    <t>Charles Zegar</t>
  </si>
  <si>
    <t>#1076</t>
  </si>
  <si>
    <t>Stephen Rubin</t>
  </si>
  <si>
    <t>#1077</t>
  </si>
  <si>
    <t>Elaine Wynn</t>
  </si>
  <si>
    <t>#1078</t>
  </si>
  <si>
    <t>Katsumi Tada</t>
  </si>
  <si>
    <t>#1079</t>
  </si>
  <si>
    <t>Patokh Chodiev</t>
  </si>
  <si>
    <t>Belgium</t>
  </si>
  <si>
    <t>#1080</t>
  </si>
  <si>
    <t>Lin Xiucheng</t>
  </si>
  <si>
    <t>#1081</t>
  </si>
  <si>
    <t>Ji Changqun</t>
  </si>
  <si>
    <t>#1082</t>
  </si>
  <si>
    <t>Christian Latouche</t>
  </si>
  <si>
    <t>accounting services</t>
  </si>
  <si>
    <t>#1083</t>
  </si>
  <si>
    <t>Alec Gores</t>
  </si>
  <si>
    <t>$2.1 B</t>
  </si>
  <si>
    <t>#1084</t>
  </si>
  <si>
    <t>Shen Wenrong</t>
  </si>
  <si>
    <t>steel production</t>
  </si>
  <si>
    <t>#1085</t>
  </si>
  <si>
    <t>Willibert Krueger</t>
  </si>
  <si>
    <t>food processing</t>
  </si>
  <si>
    <t>#1086</t>
  </si>
  <si>
    <t>Gordon Getty</t>
  </si>
  <si>
    <t>Getty Oil</t>
  </si>
  <si>
    <t>#1087</t>
  </si>
  <si>
    <t>Huang Zhenda</t>
  </si>
  <si>
    <t>#1088</t>
  </si>
  <si>
    <t>Maurice Alter</t>
  </si>
  <si>
    <t>#1089</t>
  </si>
  <si>
    <t>Chen Jinxia</t>
  </si>
  <si>
    <t>#1090</t>
  </si>
  <si>
    <t>Maria Helena Moraes Scripilliti</t>
  </si>
  <si>
    <t>#1091</t>
  </si>
  <si>
    <t>Aloysio de Andrade Faria</t>
  </si>
  <si>
    <t>#1092</t>
  </si>
  <si>
    <t>Vinod Khosla</t>
  </si>
  <si>
    <t>#1093</t>
  </si>
  <si>
    <t>Arvind Tiku</t>
  </si>
  <si>
    <t>#1094</t>
  </si>
  <si>
    <t>Osman Kibar</t>
  </si>
  <si>
    <t>#1095</t>
  </si>
  <si>
    <t>Evan Spiegel</t>
  </si>
  <si>
    <t>Snapchat</t>
  </si>
  <si>
    <t>#1096</t>
  </si>
  <si>
    <t>Michael &amp; Reiner Schmidt-Ruthenbeck</t>
  </si>
  <si>
    <t>#1097</t>
  </si>
  <si>
    <t>Kavitark Ram Shriram</t>
  </si>
  <si>
    <t>venture capital, Google</t>
  </si>
  <si>
    <t>#1098</t>
  </si>
  <si>
    <t>Michael Ying</t>
  </si>
  <si>
    <t>#1099</t>
  </si>
  <si>
    <t>Caroline Hagen Kjos</t>
  </si>
  <si>
    <t>#1100</t>
  </si>
  <si>
    <t>Bernard Fraisse</t>
  </si>
  <si>
    <t>#1101</t>
  </si>
  <si>
    <t>Chen Hua</t>
  </si>
  <si>
    <t>#1102</t>
  </si>
  <si>
    <t>Mark Coombs</t>
  </si>
  <si>
    <t>#1103</t>
  </si>
  <si>
    <t>Igor Makarov</t>
  </si>
  <si>
    <t>#1104</t>
  </si>
  <si>
    <t>Shen Guojun</t>
  </si>
  <si>
    <t>#1105</t>
  </si>
  <si>
    <t>Bobby Murphy</t>
  </si>
  <si>
    <t>#1106</t>
  </si>
  <si>
    <t>Ben Chestnut</t>
  </si>
  <si>
    <t>email marketing</t>
  </si>
  <si>
    <t>Dan Kurzius</t>
  </si>
  <si>
    <t>John Collison</t>
  </si>
  <si>
    <t>online payments</t>
  </si>
  <si>
    <t>Patrick Collison</t>
  </si>
  <si>
    <t>Stripe</t>
  </si>
  <si>
    <t>#1110</t>
  </si>
  <si>
    <t>Daniel Mate</t>
  </si>
  <si>
    <t>mining, commodities</t>
  </si>
  <si>
    <t>#1111</t>
  </si>
  <si>
    <t>Jeffrey Lurie</t>
  </si>
  <si>
    <t>Philadelphia Eagles</t>
  </si>
  <si>
    <t>#1112</t>
  </si>
  <si>
    <t>Lin Ming-hsiung</t>
  </si>
  <si>
    <t>#1113</t>
  </si>
  <si>
    <t>Liu Hanyuan</t>
  </si>
  <si>
    <t>#1114</t>
  </si>
  <si>
    <t>Anand Burman</t>
  </si>
  <si>
    <t>#1115</t>
  </si>
  <si>
    <t>Thomas Lau</t>
  </si>
  <si>
    <t>department stores</t>
  </si>
  <si>
    <t>#1116</t>
  </si>
  <si>
    <t>Ravi Jaipuria</t>
  </si>
  <si>
    <t>soft drinks</t>
  </si>
  <si>
    <t>#1117</t>
  </si>
  <si>
    <t>Bahaa Hariri</t>
  </si>
  <si>
    <t>real estate, investments, logistics</t>
  </si>
  <si>
    <t>#1118</t>
  </si>
  <si>
    <t>Thai Lee</t>
  </si>
  <si>
    <t>#1119</t>
  </si>
  <si>
    <t>Hans-Werner Hector</t>
  </si>
  <si>
    <t>SAP</t>
  </si>
  <si>
    <t>#1120</t>
  </si>
  <si>
    <t>Aristotelis Mistakidis</t>
  </si>
  <si>
    <t>#1121</t>
  </si>
  <si>
    <t>Alexey Repik</t>
  </si>
  <si>
    <t>#1122</t>
  </si>
  <si>
    <t>Mika Anttonen</t>
  </si>
  <si>
    <t>#1123</t>
  </si>
  <si>
    <t>Wu Yulan</t>
  </si>
  <si>
    <t>#1124</t>
  </si>
  <si>
    <t>Luigi Rovati</t>
  </si>
  <si>
    <t>#1125</t>
  </si>
  <si>
    <t>Jim Kavanaugh</t>
  </si>
  <si>
    <t>S. Daniel Abraham</t>
  </si>
  <si>
    <t>Slim-Fast</t>
  </si>
  <si>
    <t>#1127</t>
  </si>
  <si>
    <t>Thor Bjorgolfsson</t>
  </si>
  <si>
    <t>Iceland</t>
  </si>
  <si>
    <t>#1128</t>
  </si>
  <si>
    <t>Wang Laichun</t>
  </si>
  <si>
    <t>#1129</t>
  </si>
  <si>
    <t>Masateru Uno</t>
  </si>
  <si>
    <t>#1130</t>
  </si>
  <si>
    <t>Georg von Opel</t>
  </si>
  <si>
    <t>#1131</t>
  </si>
  <si>
    <t>Glenn Dubin</t>
  </si>
  <si>
    <t>#1132</t>
  </si>
  <si>
    <t>Chang Yun Chung</t>
  </si>
  <si>
    <t>#1133</t>
  </si>
  <si>
    <t>Nandan Nilekani</t>
  </si>
  <si>
    <t>#1134</t>
  </si>
  <si>
    <t>Leslie Alexander</t>
  </si>
  <si>
    <t>sports team</t>
  </si>
  <si>
    <t>#1135</t>
  </si>
  <si>
    <t>Husnu Ozyegin</t>
  </si>
  <si>
    <t>finance, diversified</t>
  </si>
  <si>
    <t>#1136</t>
  </si>
  <si>
    <t>Zhang Xiugen</t>
  </si>
  <si>
    <t>#1137</t>
  </si>
  <si>
    <t>Wang Laisheng</t>
  </si>
  <si>
    <t>#1138</t>
  </si>
  <si>
    <t>Su Suyu</t>
  </si>
  <si>
    <t>utilities, real estate</t>
  </si>
  <si>
    <t>#1139</t>
  </si>
  <si>
    <t>James Clark</t>
  </si>
  <si>
    <t>Netscape, investments</t>
  </si>
  <si>
    <t>#1140</t>
  </si>
  <si>
    <t>Antony Ressler</t>
  </si>
  <si>
    <t>#1141</t>
  </si>
  <si>
    <t>Chu Lam Yiu</t>
  </si>
  <si>
    <t>$2 B</t>
  </si>
  <si>
    <t>#1142</t>
  </si>
  <si>
    <t>Shyam &amp; Hari Bhartia</t>
  </si>
  <si>
    <t>#1143</t>
  </si>
  <si>
    <t>Ferit Faik Sahenk</t>
  </si>
  <si>
    <t>#1144</t>
  </si>
  <si>
    <t>Herbert Allen, Jr.</t>
  </si>
  <si>
    <t>#1145</t>
  </si>
  <si>
    <t>Tim Sweeney</t>
  </si>
  <si>
    <t>#1146</t>
  </si>
  <si>
    <t>Kazuo Okada</t>
  </si>
  <si>
    <t>#1147</t>
  </si>
  <si>
    <t>Tang Yiu</t>
  </si>
  <si>
    <t>#1148</t>
  </si>
  <si>
    <t>Bruce Karsh</t>
  </si>
  <si>
    <t>#1149</t>
  </si>
  <si>
    <t>Lu Weiding</t>
  </si>
  <si>
    <t>#1150</t>
  </si>
  <si>
    <t>Chen Yung-Tai</t>
  </si>
  <si>
    <t>#1151</t>
  </si>
  <si>
    <t>Alexander Nesis</t>
  </si>
  <si>
    <t>metals, banking, fertilizers</t>
  </si>
  <si>
    <t>#1152</t>
  </si>
  <si>
    <t>Lorenzo Fertitta</t>
  </si>
  <si>
    <t>casinos, mixed martial arts</t>
  </si>
  <si>
    <t>#1153</t>
  </si>
  <si>
    <t>Jeffrey Gundlach</t>
  </si>
  <si>
    <t>#1154</t>
  </si>
  <si>
    <t>Howard Marks</t>
  </si>
  <si>
    <t>#1155</t>
  </si>
  <si>
    <t>Gu Yuhua</t>
  </si>
  <si>
    <t>#1156</t>
  </si>
  <si>
    <t>Eddie &amp; Sol Zakay</t>
  </si>
  <si>
    <t>#1157</t>
  </si>
  <si>
    <t>Frank Fertitta, III.</t>
  </si>
  <si>
    <t>#1158</t>
  </si>
  <si>
    <t>Chen Jianhua</t>
  </si>
  <si>
    <t>#1159</t>
  </si>
  <si>
    <t>Thomas Bruch</t>
  </si>
  <si>
    <t>#1160</t>
  </si>
  <si>
    <t>Henry Laufer</t>
  </si>
  <si>
    <t>Wang Chaobin</t>
  </si>
  <si>
    <t>#1162</t>
  </si>
  <si>
    <t>Nicholas Pritzker, II.</t>
  </si>
  <si>
    <t>#1163</t>
  </si>
  <si>
    <t>Thomas Lee</t>
  </si>
  <si>
    <t>#1164</t>
  </si>
  <si>
    <t>Aziz Akhannouch</t>
  </si>
  <si>
    <t>petroleum, diversified</t>
  </si>
  <si>
    <t>Morocco</t>
  </si>
  <si>
    <t>#1165</t>
  </si>
  <si>
    <t>Niraj Shah</t>
  </si>
  <si>
    <t>#1166</t>
  </si>
  <si>
    <t>Wang Yanqing</t>
  </si>
  <si>
    <t>#1167</t>
  </si>
  <si>
    <t>Semahat Sevim Arsel</t>
  </si>
  <si>
    <t>#1168</t>
  </si>
  <si>
    <t>Sameer Gehlaut</t>
  </si>
  <si>
    <t>#1169</t>
  </si>
  <si>
    <t>Helena Revoredo</t>
  </si>
  <si>
    <t>security services</t>
  </si>
  <si>
    <t>#1170</t>
  </si>
  <si>
    <t>Kiat Chiaravanont</t>
  </si>
  <si>
    <t>#1171</t>
  </si>
  <si>
    <t>W. Herbert Hunt</t>
  </si>
  <si>
    <t>#1172</t>
  </si>
  <si>
    <t>Phillip Frost</t>
  </si>
  <si>
    <t>#1173</t>
  </si>
  <si>
    <t>Wang Wenbiao</t>
  </si>
  <si>
    <t>natural gas, fertilizers</t>
  </si>
  <si>
    <t>#1174</t>
  </si>
  <si>
    <t>Zeng Fangqin</t>
  </si>
  <si>
    <t>smartphone components</t>
  </si>
  <si>
    <t>#1175</t>
  </si>
  <si>
    <t>William Stone</t>
  </si>
  <si>
    <t>#1176</t>
  </si>
  <si>
    <t>Kevin Plank</t>
  </si>
  <si>
    <t>Under Armour</t>
  </si>
  <si>
    <t>#1177</t>
  </si>
  <si>
    <t>Dulce Pugliese de Godoy Bueno</t>
  </si>
  <si>
    <t>hospitals, health care</t>
  </si>
  <si>
    <t>#1178</t>
  </si>
  <si>
    <t>Nikolai Buinov</t>
  </si>
  <si>
    <t>#1179</t>
  </si>
  <si>
    <t>Alexandre Grendene Bartelle</t>
  </si>
  <si>
    <t>#1180</t>
  </si>
  <si>
    <t>Harald Link</t>
  </si>
  <si>
    <t>#1181</t>
  </si>
  <si>
    <t>Alfred Oetker</t>
  </si>
  <si>
    <t>August Oetker</t>
  </si>
  <si>
    <t>Bergit Douglas</t>
  </si>
  <si>
    <t>Carl Ferdinand Oetker</t>
  </si>
  <si>
    <t>Christian Oetker</t>
  </si>
  <si>
    <t>Julia Oetker</t>
  </si>
  <si>
    <t>Richard Oetker</t>
  </si>
  <si>
    <t>Rosely Schweizer</t>
  </si>
  <si>
    <t>#1189</t>
  </si>
  <si>
    <t>Steve Conine</t>
  </si>
  <si>
    <t>#1190</t>
  </si>
  <si>
    <t>Farhad Moshiri</t>
  </si>
  <si>
    <t>$1.9 B</t>
  </si>
  <si>
    <t>#1191</t>
  </si>
  <si>
    <t>Stanley Hubbard</t>
  </si>
  <si>
    <t>DirecTV</t>
  </si>
  <si>
    <t>#1192</t>
  </si>
  <si>
    <t>Martin Lau</t>
  </si>
  <si>
    <t>#1193</t>
  </si>
  <si>
    <t>Chan Tan Ching-fen</t>
  </si>
  <si>
    <t>#1194</t>
  </si>
  <si>
    <t>Jennifer Pritzker</t>
  </si>
  <si>
    <t>#1195</t>
  </si>
  <si>
    <t>Lachhman Das Mittal</t>
  </si>
  <si>
    <t>tractors</t>
  </si>
  <si>
    <t>#1196</t>
  </si>
  <si>
    <t>Chris Larsen</t>
  </si>
  <si>
    <t>cryptocurrency</t>
  </si>
  <si>
    <t>#1197</t>
  </si>
  <si>
    <t>Valentin Gapontsev</t>
  </si>
  <si>
    <t>lasers</t>
  </si>
  <si>
    <t>#1198</t>
  </si>
  <si>
    <t>Jean Salata</t>
  </si>
  <si>
    <t>#1199</t>
  </si>
  <si>
    <t>Rodney Sacks</t>
  </si>
  <si>
    <t>#1200</t>
  </si>
  <si>
    <t>Leena Tewari</t>
  </si>
  <si>
    <t>#1201</t>
  </si>
  <si>
    <t>Amy Wyss</t>
  </si>
  <si>
    <t>#1202</t>
  </si>
  <si>
    <t>Linda Pritzker</t>
  </si>
  <si>
    <t>#1203</t>
  </si>
  <si>
    <t>Jiang Weiping</t>
  </si>
  <si>
    <t>#1204</t>
  </si>
  <si>
    <t>William Lauder</t>
  </si>
  <si>
    <t>#1205</t>
  </si>
  <si>
    <t>Alain Taravella</t>
  </si>
  <si>
    <t>#1206</t>
  </si>
  <si>
    <t>Larry Robbins</t>
  </si>
  <si>
    <t>#1207</t>
  </si>
  <si>
    <t>Wang Changtian</t>
  </si>
  <si>
    <t>TV, movie production</t>
  </si>
  <si>
    <t>#1208</t>
  </si>
  <si>
    <t>David Murdock</t>
  </si>
  <si>
    <t>Dole, real estate</t>
  </si>
  <si>
    <t>#1209</t>
  </si>
  <si>
    <t>John Tyson</t>
  </si>
  <si>
    <t>#1210</t>
  </si>
  <si>
    <t>Mohammed Dewji</t>
  </si>
  <si>
    <t>Tanzania</t>
  </si>
  <si>
    <t>#1211</t>
  </si>
  <si>
    <t>David Zalik</t>
  </si>
  <si>
    <t>#1212</t>
  </si>
  <si>
    <t>Robert Duggan</t>
  </si>
  <si>
    <t>#1213</t>
  </si>
  <si>
    <t>Lu Di</t>
  </si>
  <si>
    <t>#1214</t>
  </si>
  <si>
    <t>Abhay Firodia</t>
  </si>
  <si>
    <t>#1215</t>
  </si>
  <si>
    <t>William Heinecke</t>
  </si>
  <si>
    <t>#1216</t>
  </si>
  <si>
    <t>Aras Agalarov</t>
  </si>
  <si>
    <t>#1217</t>
  </si>
  <si>
    <t>Stewart Horejsi</t>
  </si>
  <si>
    <t>#1218</t>
  </si>
  <si>
    <t>Albert Berner</t>
  </si>
  <si>
    <t>#1219</t>
  </si>
  <si>
    <t>Alexandra Daitch</t>
  </si>
  <si>
    <t>Katherine Tanner</t>
  </si>
  <si>
    <t>Lucy Stitzer</t>
  </si>
  <si>
    <t>Sarah MacMillan</t>
  </si>
  <si>
    <t>#1223</t>
  </si>
  <si>
    <t>Filiz Sahenk</t>
  </si>
  <si>
    <t>#1224</t>
  </si>
  <si>
    <t>Kishore Mariwala</t>
  </si>
  <si>
    <t>#1225</t>
  </si>
  <si>
    <t>Christopher Cline</t>
  </si>
  <si>
    <t>#1226</t>
  </si>
  <si>
    <t>Serge Godin</t>
  </si>
  <si>
    <t>information technology</t>
  </si>
  <si>
    <t>#1227</t>
  </si>
  <si>
    <t>Ranjan Pai</t>
  </si>
  <si>
    <t>#1228</t>
  </si>
  <si>
    <t>Hilton Schlosberg</t>
  </si>
  <si>
    <t>#1229</t>
  </si>
  <si>
    <t>Yusaku Maezawa</t>
  </si>
  <si>
    <t>#1230</t>
  </si>
  <si>
    <t>William Berkley</t>
  </si>
  <si>
    <t>#1231</t>
  </si>
  <si>
    <t>Vikas Oberoi</t>
  </si>
  <si>
    <t>#1232</t>
  </si>
  <si>
    <t>Michael Jordan</t>
  </si>
  <si>
    <t>Charlotte Hornets, endorsements</t>
  </si>
  <si>
    <t>#1233</t>
  </si>
  <si>
    <t>Mustafa Rahmi Koc</t>
  </si>
  <si>
    <t>#1234</t>
  </si>
  <si>
    <t>Chin Jong Hwa</t>
  </si>
  <si>
    <t>#1235</t>
  </si>
  <si>
    <t>Sam Goi</t>
  </si>
  <si>
    <t>#1236</t>
  </si>
  <si>
    <t>David Hains</t>
  </si>
  <si>
    <t>Investment</t>
  </si>
  <si>
    <t>#1237</t>
  </si>
  <si>
    <t>Nan Cunhui</t>
  </si>
  <si>
    <t>power equipment</t>
  </si>
  <si>
    <t>#1238</t>
  </si>
  <si>
    <t>John Farber</t>
  </si>
  <si>
    <t>#1239</t>
  </si>
  <si>
    <t>Todd Wagner</t>
  </si>
  <si>
    <t>#1240</t>
  </si>
  <si>
    <t>Miao Shouliang</t>
  </si>
  <si>
    <t>#1241</t>
  </si>
  <si>
    <t>Maria Franca Fissolo</t>
  </si>
  <si>
    <t>#1242</t>
  </si>
  <si>
    <t>Konstantin Strukov</t>
  </si>
  <si>
    <t>gold, coal mining</t>
  </si>
  <si>
    <t>#1243</t>
  </si>
  <si>
    <t>Li Li</t>
  </si>
  <si>
    <t>#1244</t>
  </si>
  <si>
    <t>Mao Lixiang</t>
  </si>
  <si>
    <t>cooking appliances</t>
  </si>
  <si>
    <t>#1245</t>
  </si>
  <si>
    <t>Sandro Veronesi</t>
  </si>
  <si>
    <t>#1246</t>
  </si>
  <si>
    <t>Wichai Thongtang</t>
  </si>
  <si>
    <t>#1247</t>
  </si>
  <si>
    <t>Dermot Desmond</t>
  </si>
  <si>
    <t>#1248</t>
  </si>
  <si>
    <t>Suat Gunsel</t>
  </si>
  <si>
    <t>$1.8 B</t>
  </si>
  <si>
    <t>real estate, education</t>
  </si>
  <si>
    <t>#1249</t>
  </si>
  <si>
    <t>Jaime Botin</t>
  </si>
  <si>
    <t>#1250</t>
  </si>
  <si>
    <t>Lee Boo-jin</t>
  </si>
  <si>
    <t>computer services, tourism</t>
  </si>
  <si>
    <t>#1251</t>
  </si>
  <si>
    <t>Gao Dekang &amp; family</t>
  </si>
  <si>
    <t>apparel</t>
  </si>
  <si>
    <t>#1252</t>
  </si>
  <si>
    <t>Keeree Kanjanapas</t>
  </si>
  <si>
    <t>transportation</t>
  </si>
  <si>
    <t>#1253</t>
  </si>
  <si>
    <t>Chang-Woo Han</t>
  </si>
  <si>
    <t>pachinko parlors</t>
  </si>
  <si>
    <t>#1254</t>
  </si>
  <si>
    <t>Karl Scheufele, III.</t>
  </si>
  <si>
    <t>jewelry</t>
  </si>
  <si>
    <t>#1255</t>
  </si>
  <si>
    <t>David Lichtenstein</t>
  </si>
  <si>
    <t>#1256</t>
  </si>
  <si>
    <t>Juan Maria Riberas Mera</t>
  </si>
  <si>
    <t>#1257</t>
  </si>
  <si>
    <t>Wei Shaojun</t>
  </si>
  <si>
    <t>#1258</t>
  </si>
  <si>
    <t>Stefan Olsson</t>
  </si>
  <si>
    <t>#1259</t>
  </si>
  <si>
    <t>Chen Fashu</t>
  </si>
  <si>
    <t>#1260</t>
  </si>
  <si>
    <t>Hortensia Herrero</t>
  </si>
  <si>
    <t>#1261</t>
  </si>
  <si>
    <t>Jonathan Nelson</t>
  </si>
  <si>
    <t>#1262</t>
  </si>
  <si>
    <t>Zhu Gongshan</t>
  </si>
  <si>
    <t>solar panel materials</t>
  </si>
  <si>
    <t>#1263</t>
  </si>
  <si>
    <t>Harsh Goenka</t>
  </si>
  <si>
    <t>#1264</t>
  </si>
  <si>
    <t>Tony Chen</t>
  </si>
  <si>
    <t>#1265</t>
  </si>
  <si>
    <t>Carol Jenkins Barnett</t>
  </si>
  <si>
    <t>Publix supermarkets</t>
  </si>
  <si>
    <t>#1266</t>
  </si>
  <si>
    <t>Park Hyeon-joo</t>
  </si>
  <si>
    <t>mutual funds</t>
  </si>
  <si>
    <t>#1267</t>
  </si>
  <si>
    <t>Thaksin Shinawatra</t>
  </si>
  <si>
    <t>#1268</t>
  </si>
  <si>
    <t>David Nahmad</t>
  </si>
  <si>
    <t>Monaco</t>
  </si>
  <si>
    <t>#1269</t>
  </si>
  <si>
    <t>Othman Benjelloun</t>
  </si>
  <si>
    <t>banking, insurance</t>
  </si>
  <si>
    <t>#1270</t>
  </si>
  <si>
    <t>Craig McCaw</t>
  </si>
  <si>
    <t>#1271</t>
  </si>
  <si>
    <t>Zhu Baoguo</t>
  </si>
  <si>
    <t>#1272</t>
  </si>
  <si>
    <t>Lucio and Susan Co</t>
  </si>
  <si>
    <t>#1273</t>
  </si>
  <si>
    <t>Michael Lee-Chin</t>
  </si>
  <si>
    <t>#1274</t>
  </si>
  <si>
    <t>William Koch</t>
  </si>
  <si>
    <t>#1275</t>
  </si>
  <si>
    <t>Heloise Pratt</t>
  </si>
  <si>
    <t>manufacturing, investment</t>
  </si>
  <si>
    <t>#1276</t>
  </si>
  <si>
    <t>Melih Abdulhayoglu</t>
  </si>
  <si>
    <t>internet security</t>
  </si>
  <si>
    <t>#1277</t>
  </si>
  <si>
    <t>Ronald Wanek</t>
  </si>
  <si>
    <t>#1278</t>
  </si>
  <si>
    <t>Carlos Sanchez</t>
  </si>
  <si>
    <t>generic drugs</t>
  </si>
  <si>
    <t>#1279</t>
  </si>
  <si>
    <t>Reid Hoffman</t>
  </si>
  <si>
    <t>LinkedIn</t>
  </si>
  <si>
    <t>#1280</t>
  </si>
  <si>
    <t>Sergei Gordeev</t>
  </si>
  <si>
    <t>#1281</t>
  </si>
  <si>
    <t>Sylvia Stroeher</t>
  </si>
  <si>
    <t>#1282</t>
  </si>
  <si>
    <t>Roberto Hernandez Ramirez</t>
  </si>
  <si>
    <t>#1283</t>
  </si>
  <si>
    <t>Francisco Jose Riberas Mera</t>
  </si>
  <si>
    <t>steel, autoparts</t>
  </si>
  <si>
    <t>#1284</t>
  </si>
  <si>
    <t>Bill Haslam</t>
  </si>
  <si>
    <t>truck stops</t>
  </si>
  <si>
    <t>#1285</t>
  </si>
  <si>
    <t>Jack Cowin</t>
  </si>
  <si>
    <t>fast food</t>
  </si>
  <si>
    <t>#1286</t>
  </si>
  <si>
    <t>Yu Huijiao</t>
  </si>
  <si>
    <t>#1287</t>
  </si>
  <si>
    <t>Wu Kaiting</t>
  </si>
  <si>
    <t>#1288</t>
  </si>
  <si>
    <t>Jiang Bin</t>
  </si>
  <si>
    <t>acoustic components</t>
  </si>
  <si>
    <t>#1289</t>
  </si>
  <si>
    <t>Vivien Chen</t>
  </si>
  <si>
    <t>#1290</t>
  </si>
  <si>
    <t>Henry Swieca</t>
  </si>
  <si>
    <t>#1291</t>
  </si>
  <si>
    <t>Fu Guangming</t>
  </si>
  <si>
    <t>poultry</t>
  </si>
  <si>
    <t>#1292</t>
  </si>
  <si>
    <t>Dominika Kulczyk</t>
  </si>
  <si>
    <t>#1293</t>
  </si>
  <si>
    <t>Marc Lasry</t>
  </si>
  <si>
    <t>#1294</t>
  </si>
  <si>
    <t>Jiang Yehua</t>
  </si>
  <si>
    <t>#1295</t>
  </si>
  <si>
    <t>Jacques D'Amours</t>
  </si>
  <si>
    <t>#1296</t>
  </si>
  <si>
    <t>Brian Roberts</t>
  </si>
  <si>
    <t>Comcast</t>
  </si>
  <si>
    <t>#1297</t>
  </si>
  <si>
    <t>Saif Al Ghurair</t>
  </si>
  <si>
    <t>#1298</t>
  </si>
  <si>
    <t>David Teoh</t>
  </si>
  <si>
    <t>telecoms</t>
  </si>
  <si>
    <t>#1299</t>
  </si>
  <si>
    <t>Julio Bozano</t>
  </si>
  <si>
    <t>#1300</t>
  </si>
  <si>
    <t>Pierre Karl Péladeau</t>
  </si>
  <si>
    <t>#1301</t>
  </si>
  <si>
    <t>Gary Michelson</t>
  </si>
  <si>
    <t>medical patents</t>
  </si>
  <si>
    <t>#1302</t>
  </si>
  <si>
    <t>John de Mol</t>
  </si>
  <si>
    <t>television</t>
  </si>
  <si>
    <t>#1303</t>
  </si>
  <si>
    <t>James France</t>
  </si>
  <si>
    <t>$1.7 B</t>
  </si>
  <si>
    <t>Nascar, racing</t>
  </si>
  <si>
    <t>#1304</t>
  </si>
  <si>
    <t>David Booth</t>
  </si>
  <si>
    <t>#1305</t>
  </si>
  <si>
    <t>Wolfgang Leitner</t>
  </si>
  <si>
    <t>#1306</t>
  </si>
  <si>
    <t>Syed Mokhtar AlBukhary</t>
  </si>
  <si>
    <t>engineering, energy, construction</t>
  </si>
  <si>
    <t>#1307</t>
  </si>
  <si>
    <t>Ong Beng Seng and Christina Ong</t>
  </si>
  <si>
    <t>#1308</t>
  </si>
  <si>
    <t>Lim Oon Kuin</t>
  </si>
  <si>
    <t>#1309</t>
  </si>
  <si>
    <t>Horst Wortmann</t>
  </si>
  <si>
    <t>#1310</t>
  </si>
  <si>
    <t>Clemens Toennies</t>
  </si>
  <si>
    <t>meat processing</t>
  </si>
  <si>
    <t>Robert Toennies</t>
  </si>
  <si>
    <t>#1312</t>
  </si>
  <si>
    <t>Andre Koo, Sr., Sr.</t>
  </si>
  <si>
    <t>#1313</t>
  </si>
  <si>
    <t>Shum Chiu Hung</t>
  </si>
  <si>
    <t>#1314</t>
  </si>
  <si>
    <t>Bradley Jacobs</t>
  </si>
  <si>
    <t>#1315</t>
  </si>
  <si>
    <t>Catherine Lozick</t>
  </si>
  <si>
    <t>valve manufacturing</t>
  </si>
  <si>
    <t>#1316</t>
  </si>
  <si>
    <t>Joao Alves de Queiroz Filho</t>
  </si>
  <si>
    <t>#1317</t>
  </si>
  <si>
    <t>Manuel Jove</t>
  </si>
  <si>
    <t>#1318</t>
  </si>
  <si>
    <t>Marcel Adams</t>
  </si>
  <si>
    <t>#1319</t>
  </si>
  <si>
    <t>Benjamin de Rothschild</t>
  </si>
  <si>
    <t>#1320</t>
  </si>
  <si>
    <t>Hu Baifan</t>
  </si>
  <si>
    <t>#1321</t>
  </si>
  <si>
    <t>Wu Guangming</t>
  </si>
  <si>
    <t>#1322</t>
  </si>
  <si>
    <t>Peter Sondakh</t>
  </si>
  <si>
    <t>#1323</t>
  </si>
  <si>
    <t>Kong Jian Min</t>
  </si>
  <si>
    <t>#1324</t>
  </si>
  <si>
    <t>Theodore Rachmat</t>
  </si>
  <si>
    <t>#1325</t>
  </si>
  <si>
    <t>Tran Ba Duong &amp; family</t>
  </si>
  <si>
    <t>automotive</t>
  </si>
  <si>
    <t>#1326</t>
  </si>
  <si>
    <t>Ren Jianhua</t>
  </si>
  <si>
    <t>#1327</t>
  </si>
  <si>
    <t>Lee Seo-hyun</t>
  </si>
  <si>
    <t>#1328</t>
  </si>
  <si>
    <t>Martua Sitorus</t>
  </si>
  <si>
    <t>#1329</t>
  </si>
  <si>
    <t>Tor Peterson</t>
  </si>
  <si>
    <t>#1330</t>
  </si>
  <si>
    <t>Myron Wentz</t>
  </si>
  <si>
    <t>health products</t>
  </si>
  <si>
    <t>St. Kitts and Nevis</t>
  </si>
  <si>
    <t>#1331</t>
  </si>
  <si>
    <t>Lee Joong-keun</t>
  </si>
  <si>
    <t>construction, real estate</t>
  </si>
  <si>
    <t>#1332</t>
  </si>
  <si>
    <t>Antonio Luiz Seabra</t>
  </si>
  <si>
    <t>#1333</t>
  </si>
  <si>
    <t>Kim Jun-ki</t>
  </si>
  <si>
    <t>#1334</t>
  </si>
  <si>
    <t>Shmuel Harlap</t>
  </si>
  <si>
    <t>#1335</t>
  </si>
  <si>
    <t>Julio Mario Santo Domingo, III.</t>
  </si>
  <si>
    <t>#1336</t>
  </si>
  <si>
    <t>Paul Foster</t>
  </si>
  <si>
    <t>oil refining</t>
  </si>
  <si>
    <t>#1337</t>
  </si>
  <si>
    <t>Yoshiko Mori</t>
  </si>
  <si>
    <t>#1338</t>
  </si>
  <si>
    <t>Ke Xiping</t>
  </si>
  <si>
    <t>#1339</t>
  </si>
  <si>
    <t>Dominique Desseigne</t>
  </si>
  <si>
    <t>#1340</t>
  </si>
  <si>
    <t>Tatiana Casiraghi</t>
  </si>
  <si>
    <t>#1341</t>
  </si>
  <si>
    <t>Jimmy John Liautaud</t>
  </si>
  <si>
    <t>sandwich chain</t>
  </si>
  <si>
    <t>#1342</t>
  </si>
  <si>
    <t>Nihat Ozdemir</t>
  </si>
  <si>
    <t>#1343</t>
  </si>
  <si>
    <t>Mofatraj Munot</t>
  </si>
  <si>
    <t>#1344</t>
  </si>
  <si>
    <t>Zhu Xingliang</t>
  </si>
  <si>
    <t>#1345</t>
  </si>
  <si>
    <t>Anil Ambani</t>
  </si>
  <si>
    <t>#1346</t>
  </si>
  <si>
    <t>Manuel Moroun</t>
  </si>
  <si>
    <t>#1347</t>
  </si>
  <si>
    <t>Patricia Angelini Rossi</t>
  </si>
  <si>
    <t>#1348</t>
  </si>
  <si>
    <t>Susan Alfond</t>
  </si>
  <si>
    <t>#1349</t>
  </si>
  <si>
    <t>Du Weimin</t>
  </si>
  <si>
    <t>#1350</t>
  </si>
  <si>
    <t>Chen Xueli</t>
  </si>
  <si>
    <t>#1351</t>
  </si>
  <si>
    <t>Bill Alfond</t>
  </si>
  <si>
    <t>Ted Alfond</t>
  </si>
  <si>
    <t>#1353</t>
  </si>
  <si>
    <t>Peter Leibinger</t>
  </si>
  <si>
    <t>machine tools</t>
  </si>
  <si>
    <t>Regine Leibinger</t>
  </si>
  <si>
    <t>#1355</t>
  </si>
  <si>
    <t>Kommer Damen</t>
  </si>
  <si>
    <t>shipbuilding</t>
  </si>
  <si>
    <t>#1356</t>
  </si>
  <si>
    <t>Mario Gabelli</t>
  </si>
  <si>
    <t>#1357</t>
  </si>
  <si>
    <t>Hal Jackman</t>
  </si>
  <si>
    <t>insurance, investments</t>
  </si>
  <si>
    <t>#1358</t>
  </si>
  <si>
    <t>Binod Chaudhary</t>
  </si>
  <si>
    <t>Nepal</t>
  </si>
  <si>
    <t>#1359</t>
  </si>
  <si>
    <t>Alexander Klyachin</t>
  </si>
  <si>
    <t>#1360</t>
  </si>
  <si>
    <t>Suna Kirac</t>
  </si>
  <si>
    <t>#1361</t>
  </si>
  <si>
    <t>Huang Wei</t>
  </si>
  <si>
    <t>#1362</t>
  </si>
  <si>
    <t>Gordon Wu</t>
  </si>
  <si>
    <t>#1363</t>
  </si>
  <si>
    <t>Asok Kumar Hiranandani</t>
  </si>
  <si>
    <t>#1364</t>
  </si>
  <si>
    <t>Vardis Vardinoyannis</t>
  </si>
  <si>
    <t>oil and gas</t>
  </si>
  <si>
    <t>#1365</t>
  </si>
  <si>
    <t>Charles Munger</t>
  </si>
  <si>
    <t>#1366</t>
  </si>
  <si>
    <t>Miriam Baumann-Blocher</t>
  </si>
  <si>
    <t>#1367</t>
  </si>
  <si>
    <t>Christoph Henkel</t>
  </si>
  <si>
    <t>#1368</t>
  </si>
  <si>
    <t>Christopher Goldsbury</t>
  </si>
  <si>
    <t>salsa</t>
  </si>
  <si>
    <t>#1369</t>
  </si>
  <si>
    <t>Ivar Tollefsen</t>
  </si>
  <si>
    <t>#1370</t>
  </si>
  <si>
    <t>Dennis Gillings</t>
  </si>
  <si>
    <t>drug testing</t>
  </si>
  <si>
    <t>#1371</t>
  </si>
  <si>
    <t>Leonard Schleifer</t>
  </si>
  <si>
    <t>#1372</t>
  </si>
  <si>
    <t>Huang Yi</t>
  </si>
  <si>
    <t>$1.6 B</t>
  </si>
  <si>
    <t>auto distribution</t>
  </si>
  <si>
    <t>#1373</t>
  </si>
  <si>
    <t>Prayudh Mahagitsiri</t>
  </si>
  <si>
    <t>coffee, shipping</t>
  </si>
  <si>
    <t>#1374</t>
  </si>
  <si>
    <t>Mahendra Prasad</t>
  </si>
  <si>
    <t>#1375</t>
  </si>
  <si>
    <t>Gregorio Perez Companc</t>
  </si>
  <si>
    <t>#1376</t>
  </si>
  <si>
    <t>Evan Williams</t>
  </si>
  <si>
    <t>Twitter</t>
  </si>
  <si>
    <t>#1377</t>
  </si>
  <si>
    <t>Angela Bennett</t>
  </si>
  <si>
    <t>#1378</t>
  </si>
  <si>
    <t>Marcos Galperin</t>
  </si>
  <si>
    <t>#1379</t>
  </si>
  <si>
    <t>Nelson Peltz</t>
  </si>
  <si>
    <t>#1380</t>
  </si>
  <si>
    <t>Douglas Hsu</t>
  </si>
  <si>
    <t>#1381</t>
  </si>
  <si>
    <t>Yang Erzhu</t>
  </si>
  <si>
    <t>#1382</t>
  </si>
  <si>
    <t>Nicolas Berggruen</t>
  </si>
  <si>
    <t>#1383</t>
  </si>
  <si>
    <t>Wong Luen Hei</t>
  </si>
  <si>
    <t>building materials</t>
  </si>
  <si>
    <t>#1384</t>
  </si>
  <si>
    <t>Xue Xiangdong</t>
  </si>
  <si>
    <t>#1385</t>
  </si>
  <si>
    <t>Michael Ashcroft</t>
  </si>
  <si>
    <t>security</t>
  </si>
  <si>
    <t>#1386</t>
  </si>
  <si>
    <t>Kim Taek-jin</t>
  </si>
  <si>
    <t>#1387</t>
  </si>
  <si>
    <t>Gretel Packer</t>
  </si>
  <si>
    <t>#1388</t>
  </si>
  <si>
    <t>Hamdi Ulukaya</t>
  </si>
  <si>
    <t>greek yogurt</t>
  </si>
  <si>
    <t>#1389</t>
  </si>
  <si>
    <t>Martin Moller Nielsen</t>
  </si>
  <si>
    <t>#1390</t>
  </si>
  <si>
    <t>Koon Poh Keong</t>
  </si>
  <si>
    <t>#1391</t>
  </si>
  <si>
    <t>Yuri Shefler</t>
  </si>
  <si>
    <t>alcohol</t>
  </si>
  <si>
    <t>#1392</t>
  </si>
  <si>
    <t>Eiichi Kuriwada</t>
  </si>
  <si>
    <t>#1393</t>
  </si>
  <si>
    <t>Sheng Jian Zhong</t>
  </si>
  <si>
    <t>#1394</t>
  </si>
  <si>
    <t>Thomas Steyer</t>
  </si>
  <si>
    <t>#1395</t>
  </si>
  <si>
    <t>Stephen Jarislowsky</t>
  </si>
  <si>
    <t>#1396</t>
  </si>
  <si>
    <t>George Joseph</t>
  </si>
  <si>
    <t>#1397</t>
  </si>
  <si>
    <t>Chen Liying</t>
  </si>
  <si>
    <t>#1398</t>
  </si>
  <si>
    <t>Lin Jianhua</t>
  </si>
  <si>
    <t>solar panel components</t>
  </si>
  <si>
    <t>#1399</t>
  </si>
  <si>
    <t>Bulent Eczacibasi</t>
  </si>
  <si>
    <t>pharmaceuticals, diversified</t>
  </si>
  <si>
    <t>#1400</t>
  </si>
  <si>
    <t>Craig Newmark</t>
  </si>
  <si>
    <t>Craigslist</t>
  </si>
  <si>
    <t>#1401</t>
  </si>
  <si>
    <t>Ivan Chrenko</t>
  </si>
  <si>
    <t>Slovakia</t>
  </si>
  <si>
    <t>#1402</t>
  </si>
  <si>
    <t>Ren Zhengfei</t>
  </si>
  <si>
    <t>telecom equipment</t>
  </si>
  <si>
    <t>#1403</t>
  </si>
  <si>
    <t>Brian Higgins</t>
  </si>
  <si>
    <t>O. Francis Biondi</t>
  </si>
  <si>
    <t>Ryan Graves</t>
  </si>
  <si>
    <t>uber</t>
  </si>
  <si>
    <t>Swift Xie</t>
  </si>
  <si>
    <t>#1407</t>
  </si>
  <si>
    <t>Peter Buck</t>
  </si>
  <si>
    <t>Subway sandwich shops</t>
  </si>
  <si>
    <t>#1408</t>
  </si>
  <si>
    <t>Vasily Anisimov</t>
  </si>
  <si>
    <t>#1409</t>
  </si>
  <si>
    <t>Devendra Jain</t>
  </si>
  <si>
    <t>#1410</t>
  </si>
  <si>
    <t>Faisal Bin Qassim Al Thani</t>
  </si>
  <si>
    <t>hotels, diversified</t>
  </si>
  <si>
    <t>Qatar</t>
  </si>
  <si>
    <t>#1411</t>
  </si>
  <si>
    <t>Sol Daurella</t>
  </si>
  <si>
    <t>Coca-Cola</t>
  </si>
  <si>
    <t>#1412</t>
  </si>
  <si>
    <t>Jim Thompson</t>
  </si>
  <si>
    <t>#1413</t>
  </si>
  <si>
    <t>Hamilton James</t>
  </si>
  <si>
    <t>#1414</t>
  </si>
  <si>
    <t>Hu Kaijun</t>
  </si>
  <si>
    <t>#1415</t>
  </si>
  <si>
    <t>Lin Fanlian</t>
  </si>
  <si>
    <t>gas</t>
  </si>
  <si>
    <t>#1416</t>
  </si>
  <si>
    <t>Wang Xicheng</t>
  </si>
  <si>
    <t>#1417</t>
  </si>
  <si>
    <t>Satoshi Suzuki</t>
  </si>
  <si>
    <t>#1418</t>
  </si>
  <si>
    <t>Sanjiv Goenka</t>
  </si>
  <si>
    <t>#1419</t>
  </si>
  <si>
    <t>Markus Persson</t>
  </si>
  <si>
    <t>computer games</t>
  </si>
  <si>
    <t>#1420</t>
  </si>
  <si>
    <t>Vito Rodriguez Rodriguez</t>
  </si>
  <si>
    <t>processed milk</t>
  </si>
  <si>
    <t>#1421</t>
  </si>
  <si>
    <t>Anand Mahindra</t>
  </si>
  <si>
    <t>#1422</t>
  </si>
  <si>
    <t>Vladimir Bogdanov</t>
  </si>
  <si>
    <t>#1423</t>
  </si>
  <si>
    <t>Roman Trotsenko</t>
  </si>
  <si>
    <t>transport, engineering, real estate</t>
  </si>
  <si>
    <t>#1424</t>
  </si>
  <si>
    <t>Sheryl Sandberg</t>
  </si>
  <si>
    <t>#1425</t>
  </si>
  <si>
    <t>Gilles Martin</t>
  </si>
  <si>
    <t>laboratory services</t>
  </si>
  <si>
    <t>#1426</t>
  </si>
  <si>
    <t>Ben Silbermann</t>
  </si>
  <si>
    <t>Pinterest</t>
  </si>
  <si>
    <t>#1427</t>
  </si>
  <si>
    <t>Lam Kong</t>
  </si>
  <si>
    <t>#1428</t>
  </si>
  <si>
    <t>Erik Paulsson</t>
  </si>
  <si>
    <t>#1429</t>
  </si>
  <si>
    <t>David McMurtry</t>
  </si>
  <si>
    <t>#1430</t>
  </si>
  <si>
    <t>Gerald Schwartz</t>
  </si>
  <si>
    <t>#1431</t>
  </si>
  <si>
    <t>Carl Douglas</t>
  </si>
  <si>
    <t>#1432</t>
  </si>
  <si>
    <t>Eric Douglas</t>
  </si>
  <si>
    <t>#1433</t>
  </si>
  <si>
    <t>Jerry Reinsdorf</t>
  </si>
  <si>
    <t>sports teams</t>
  </si>
  <si>
    <t>#1434</t>
  </si>
  <si>
    <t>Lutz Mario Helmig</t>
  </si>
  <si>
    <t>#1435</t>
  </si>
  <si>
    <t>Neil Shen</t>
  </si>
  <si>
    <t>#1436</t>
  </si>
  <si>
    <t>Faruk Eczacibasi</t>
  </si>
  <si>
    <t>#1437</t>
  </si>
  <si>
    <t>Alan Howard</t>
  </si>
  <si>
    <t>#1438</t>
  </si>
  <si>
    <t>Eduardo Eurnekian</t>
  </si>
  <si>
    <t>airports, investments</t>
  </si>
  <si>
    <t>#1439</t>
  </si>
  <si>
    <t>Manuel Lao Hernandez</t>
  </si>
  <si>
    <t>#1440</t>
  </si>
  <si>
    <t>Mario Moretti Polegato</t>
  </si>
  <si>
    <t>#1441</t>
  </si>
  <si>
    <t>Brunello Cucinelli</t>
  </si>
  <si>
    <t>#1442</t>
  </si>
  <si>
    <t>Ruan Shuilong</t>
  </si>
  <si>
    <t>#1443</t>
  </si>
  <si>
    <t>Vladimir Yevtushenkov</t>
  </si>
  <si>
    <t>telecom, investments</t>
  </si>
  <si>
    <t>#1444</t>
  </si>
  <si>
    <t>Massimo Moratti</t>
  </si>
  <si>
    <t>oil refinery</t>
  </si>
  <si>
    <t>#1445</t>
  </si>
  <si>
    <t>Luigi Cremonini</t>
  </si>
  <si>
    <t>$1.5 B</t>
  </si>
  <si>
    <t>#1446</t>
  </si>
  <si>
    <t>Lee Jay-hyun</t>
  </si>
  <si>
    <t>food products, entertainment</t>
  </si>
  <si>
    <t>#1447</t>
  </si>
  <si>
    <t>Anurang Jain</t>
  </si>
  <si>
    <t>#1448</t>
  </si>
  <si>
    <t>Roman Avdeev</t>
  </si>
  <si>
    <t>banking, development</t>
  </si>
  <si>
    <t>#1449</t>
  </si>
  <si>
    <t>Isak Andic</t>
  </si>
  <si>
    <t>#1450</t>
  </si>
  <si>
    <t>Ana Maria Brescia Cafferata</t>
  </si>
  <si>
    <t>mining, banking</t>
  </si>
  <si>
    <t>#1451</t>
  </si>
  <si>
    <t>Timothy Headington</t>
  </si>
  <si>
    <t>#1452</t>
  </si>
  <si>
    <t>Evgeny (Eugene) Shvidler</t>
  </si>
  <si>
    <t>#1453</t>
  </si>
  <si>
    <t>Robert Mouawad</t>
  </si>
  <si>
    <t>fine jewelry</t>
  </si>
  <si>
    <t>#1454</t>
  </si>
  <si>
    <t>Michel Chalhoub</t>
  </si>
  <si>
    <t>#1455</t>
  </si>
  <si>
    <t>Alexander Tedja</t>
  </si>
  <si>
    <t>#1456</t>
  </si>
  <si>
    <t>Forrest Preston</t>
  </si>
  <si>
    <t>#1457</t>
  </si>
  <si>
    <t>Matthias Reinhart</t>
  </si>
  <si>
    <t>#1458</t>
  </si>
  <si>
    <t>Tian Ming</t>
  </si>
  <si>
    <t>measuring instruments</t>
  </si>
  <si>
    <t>#1459</t>
  </si>
  <si>
    <t>Ivan Savvidis</t>
  </si>
  <si>
    <t>#1460</t>
  </si>
  <si>
    <t>Anthony Langley</t>
  </si>
  <si>
    <t>#1461</t>
  </si>
  <si>
    <t>Rajju Shroff</t>
  </si>
  <si>
    <t>agrochemicals</t>
  </si>
  <si>
    <t>#1462</t>
  </si>
  <si>
    <t>Stephen Winn</t>
  </si>
  <si>
    <t>#1463</t>
  </si>
  <si>
    <t>Cheung Yan</t>
  </si>
  <si>
    <t>paper manufacturing</t>
  </si>
  <si>
    <t>#1464</t>
  </si>
  <si>
    <t>Bernard Lewis</t>
  </si>
  <si>
    <t>fashion retailer</t>
  </si>
  <si>
    <t>#1465</t>
  </si>
  <si>
    <t>K. Dinesh</t>
  </si>
  <si>
    <t>#1466</t>
  </si>
  <si>
    <t>Luis Enrique Yarur Rey</t>
  </si>
  <si>
    <t>#1467</t>
  </si>
  <si>
    <t>Cui Genliang</t>
  </si>
  <si>
    <t>electric components</t>
  </si>
  <si>
    <t>#1468</t>
  </si>
  <si>
    <t>Nicola Leibinger-Kammueller</t>
  </si>
  <si>
    <t>#1469</t>
  </si>
  <si>
    <t>David Harding</t>
  </si>
  <si>
    <t>#1470</t>
  </si>
  <si>
    <t>Hoi Kin Hong</t>
  </si>
  <si>
    <t>Macau</t>
  </si>
  <si>
    <t>#1471</t>
  </si>
  <si>
    <t>Lee Myung-hee</t>
  </si>
  <si>
    <t>#1472</t>
  </si>
  <si>
    <t>Murli Dhar &amp; Bimal Kumar Gyanchandani</t>
  </si>
  <si>
    <t>Detergents</t>
  </si>
  <si>
    <t>#1473</t>
  </si>
  <si>
    <t>Chua Thian Poh</t>
  </si>
  <si>
    <t>#1474</t>
  </si>
  <si>
    <t>Jeffrey Lorberbaum</t>
  </si>
  <si>
    <t>flooring</t>
  </si>
  <si>
    <t>#1475</t>
  </si>
  <si>
    <t>Kostyantin Zhevago</t>
  </si>
  <si>
    <t>#1476</t>
  </si>
  <si>
    <t>Maria Del Pino y Calvo-Sotelo</t>
  </si>
  <si>
    <t>#1477</t>
  </si>
  <si>
    <t>Yu Peidi</t>
  </si>
  <si>
    <t>#1478</t>
  </si>
  <si>
    <t>Saket Burman</t>
  </si>
  <si>
    <t>#1479</t>
  </si>
  <si>
    <t>Roger Penske</t>
  </si>
  <si>
    <t>cars</t>
  </si>
  <si>
    <t>#1480</t>
  </si>
  <si>
    <t>Kenneth Tuchman</t>
  </si>
  <si>
    <t>outsourcing</t>
  </si>
  <si>
    <t>#1481</t>
  </si>
  <si>
    <t>Zhang Daocai</t>
  </si>
  <si>
    <t>valves</t>
  </si>
  <si>
    <t>#1482</t>
  </si>
  <si>
    <t>Lee Ho-jin</t>
  </si>
  <si>
    <t>#1483</t>
  </si>
  <si>
    <t>Billy Joe (Red) McCombs</t>
  </si>
  <si>
    <t>real estate, oil, cars, sports</t>
  </si>
  <si>
    <t>#1484</t>
  </si>
  <si>
    <t>N. Murray Edwards</t>
  </si>
  <si>
    <t>#1485</t>
  </si>
  <si>
    <t>Shi Yuzhu</t>
  </si>
  <si>
    <t>online games, investments</t>
  </si>
  <si>
    <t>#1486</t>
  </si>
  <si>
    <t>Bill Gross</t>
  </si>
  <si>
    <t>#1487</t>
  </si>
  <si>
    <t>Ezra Nahmad</t>
  </si>
  <si>
    <t>art</t>
  </si>
  <si>
    <t>Louis Bacon</t>
  </si>
  <si>
    <t>Seth Klarman</t>
  </si>
  <si>
    <t>Zhang Tao</t>
  </si>
  <si>
    <t>#1491</t>
  </si>
  <si>
    <t>Tobi Lutke</t>
  </si>
  <si>
    <t>#1492</t>
  </si>
  <si>
    <t>Jim Justice, II.</t>
  </si>
  <si>
    <t>#1493</t>
  </si>
  <si>
    <t>Sezai Bacaksiz</t>
  </si>
  <si>
    <t>#1494</t>
  </si>
  <si>
    <t>Yasseen Mansour</t>
  </si>
  <si>
    <t>#1495</t>
  </si>
  <si>
    <t>Stephen Feinberg</t>
  </si>
  <si>
    <t>#1496</t>
  </si>
  <si>
    <t>Gavril Yushvaev</t>
  </si>
  <si>
    <t>precious metals, real estate</t>
  </si>
  <si>
    <t>#1497</t>
  </si>
  <si>
    <t>Rolf Gerling</t>
  </si>
  <si>
    <t>#1498</t>
  </si>
  <si>
    <t>Mohamed Al Fayed</t>
  </si>
  <si>
    <t>retail, investments</t>
  </si>
  <si>
    <t>#1499</t>
  </si>
  <si>
    <t>Qiu Jianping</t>
  </si>
  <si>
    <t>hand tools</t>
  </si>
  <si>
    <t>#1500</t>
  </si>
  <si>
    <t>Robert Fisher</t>
  </si>
  <si>
    <t>#1501</t>
  </si>
  <si>
    <t>Oei Hong Leong</t>
  </si>
  <si>
    <t>#1502</t>
  </si>
  <si>
    <t>Andrei Bokarev</t>
  </si>
  <si>
    <t>metals, mining</t>
  </si>
  <si>
    <t>#1503</t>
  </si>
  <si>
    <t>Xiao Yongming</t>
  </si>
  <si>
    <t>#1504</t>
  </si>
  <si>
    <t>Ron Burkle</t>
  </si>
  <si>
    <t>supermarkets, investments</t>
  </si>
  <si>
    <t>#1505</t>
  </si>
  <si>
    <t>Peter Sperling</t>
  </si>
  <si>
    <t>#1506</t>
  </si>
  <si>
    <t>Chad Richison</t>
  </si>
  <si>
    <t>payroll processing</t>
  </si>
  <si>
    <t>#1507</t>
  </si>
  <si>
    <t>Fu Kwan</t>
  </si>
  <si>
    <t>real estate, diversified</t>
  </si>
  <si>
    <t>#1508</t>
  </si>
  <si>
    <t>Marius Nacht</t>
  </si>
  <si>
    <t>#1509</t>
  </si>
  <si>
    <t>Frank Stronach</t>
  </si>
  <si>
    <t>#1510</t>
  </si>
  <si>
    <t>D. Leopoldo Del Pino y Calvo-Sotelo</t>
  </si>
  <si>
    <t>#1511</t>
  </si>
  <si>
    <t>Josef Boquoi</t>
  </si>
  <si>
    <t>#1512</t>
  </si>
  <si>
    <t>Xie Zhikun</t>
  </si>
  <si>
    <t>#1513</t>
  </si>
  <si>
    <t>Ian Wood</t>
  </si>
  <si>
    <t>energy services</t>
  </si>
  <si>
    <t>#1514</t>
  </si>
  <si>
    <t>John Whittaker</t>
  </si>
  <si>
    <t>#1515</t>
  </si>
  <si>
    <t>Beda Diethelm</t>
  </si>
  <si>
    <t>#1516</t>
  </si>
  <si>
    <t>William Fisher</t>
  </si>
  <si>
    <t>#1517</t>
  </si>
  <si>
    <t>Kathy Fields</t>
  </si>
  <si>
    <t>skin care products</t>
  </si>
  <si>
    <t>Katie Rodan</t>
  </si>
  <si>
    <t>#1519</t>
  </si>
  <si>
    <t>Martin Selig</t>
  </si>
  <si>
    <t>#1520</t>
  </si>
  <si>
    <t>Alberto Cortina</t>
  </si>
  <si>
    <t>#1521</t>
  </si>
  <si>
    <t>Lia Maria Aguiar</t>
  </si>
  <si>
    <t>#1522</t>
  </si>
  <si>
    <t>Liu Ming Chung</t>
  </si>
  <si>
    <t>#1523</t>
  </si>
  <si>
    <t>Antti Aarnio-Wihuri</t>
  </si>
  <si>
    <t>#1524</t>
  </si>
  <si>
    <t>Brett Blundy</t>
  </si>
  <si>
    <t>retail, agribusiness</t>
  </si>
  <si>
    <t>#1525</t>
  </si>
  <si>
    <t>Mark Pincus</t>
  </si>
  <si>
    <t>#1526</t>
  </si>
  <si>
    <t>Yvon Chouinard</t>
  </si>
  <si>
    <t>Patagonia</t>
  </si>
  <si>
    <t>#1527</t>
  </si>
  <si>
    <t>Dan Wilks</t>
  </si>
  <si>
    <t>Farris Wilks</t>
  </si>
  <si>
    <t>#1529</t>
  </si>
  <si>
    <t>Fayez Sarofim</t>
  </si>
  <si>
    <t>#1530</t>
  </si>
  <si>
    <t>Solomon Lew</t>
  </si>
  <si>
    <t>#1531</t>
  </si>
  <si>
    <t>Jerzy Starak</t>
  </si>
  <si>
    <t>#1532</t>
  </si>
  <si>
    <t>Chang Pyung-soon</t>
  </si>
  <si>
    <t>educational services</t>
  </si>
  <si>
    <t>#1533</t>
  </si>
  <si>
    <t>Leonid Simanovsky</t>
  </si>
  <si>
    <t>#1534</t>
  </si>
  <si>
    <t>Wei Ying-Chiao</t>
  </si>
  <si>
    <t>#1535</t>
  </si>
  <si>
    <t>Gudrun Heine</t>
  </si>
  <si>
    <t>Sybill Storz</t>
  </si>
  <si>
    <t>#1537</t>
  </si>
  <si>
    <t>George Marcus</t>
  </si>
  <si>
    <t>#1538</t>
  </si>
  <si>
    <t>Zhao Tao</t>
  </si>
  <si>
    <t>#1539</t>
  </si>
  <si>
    <t>Huang Qiaoling</t>
  </si>
  <si>
    <t>$1.4 B</t>
  </si>
  <si>
    <t>amusement parks</t>
  </si>
  <si>
    <t>#1540</t>
  </si>
  <si>
    <t>Charlotte Colket Weber</t>
  </si>
  <si>
    <t>#1541</t>
  </si>
  <si>
    <t>Kenny Troutt</t>
  </si>
  <si>
    <t>#1542</t>
  </si>
  <si>
    <t>Lirio Parisotto</t>
  </si>
  <si>
    <t>#1543</t>
  </si>
  <si>
    <t>Alex Beard</t>
  </si>
  <si>
    <t>#1544</t>
  </si>
  <si>
    <t>Yi Zheng</t>
  </si>
  <si>
    <t>#1545</t>
  </si>
  <si>
    <t>Nigel Austin</t>
  </si>
  <si>
    <t>retailing</t>
  </si>
  <si>
    <t>#1546</t>
  </si>
  <si>
    <t>Wan Long</t>
  </si>
  <si>
    <t>#1547</t>
  </si>
  <si>
    <t>Jose Isaac Peres</t>
  </si>
  <si>
    <t>#1548</t>
  </si>
  <si>
    <t>Dou Zhenggang</t>
  </si>
  <si>
    <t>energy, chemicals</t>
  </si>
  <si>
    <t>#1549</t>
  </si>
  <si>
    <t>Kenneth Lo</t>
  </si>
  <si>
    <t>textiles</t>
  </si>
  <si>
    <t>#1550</t>
  </si>
  <si>
    <t>Yuriy Kosiuk</t>
  </si>
  <si>
    <t>#1551</t>
  </si>
  <si>
    <t>J. Tomilson Hill</t>
  </si>
  <si>
    <t>#1552</t>
  </si>
  <si>
    <t>Karl-Johan Persson</t>
  </si>
  <si>
    <t>#1553</t>
  </si>
  <si>
    <t>Charlotte Soderstrom</t>
  </si>
  <si>
    <t>Tom Persson</t>
  </si>
  <si>
    <t>#1555</t>
  </si>
  <si>
    <t>Niti Osathanugrah</t>
  </si>
  <si>
    <t>#1556</t>
  </si>
  <si>
    <t>Ma Xiuhui</t>
  </si>
  <si>
    <t>LED lighting</t>
  </si>
  <si>
    <t>#1557</t>
  </si>
  <si>
    <t>Zhou Chengjian</t>
  </si>
  <si>
    <t>#1558</t>
  </si>
  <si>
    <t>John Bloor</t>
  </si>
  <si>
    <t>real estate, manufacturing</t>
  </si>
  <si>
    <t>#1559</t>
  </si>
  <si>
    <t>Kutayba Alghanim</t>
  </si>
  <si>
    <t>Kuwait</t>
  </si>
  <si>
    <t>#1560</t>
  </si>
  <si>
    <t>Pyotr Kondrashev</t>
  </si>
  <si>
    <t>#1561</t>
  </si>
  <si>
    <t>James Leininger</t>
  </si>
  <si>
    <t>medical products</t>
  </si>
  <si>
    <t>#1562</t>
  </si>
  <si>
    <t>Brandt Louie</t>
  </si>
  <si>
    <t>#1563</t>
  </si>
  <si>
    <t>Donald Foss</t>
  </si>
  <si>
    <t>#1564</t>
  </si>
  <si>
    <t>Gail Miller</t>
  </si>
  <si>
    <t>basketball, car dealers</t>
  </si>
  <si>
    <t>#1565</t>
  </si>
  <si>
    <t>Alexandra Andresen</t>
  </si>
  <si>
    <t>Katharina Andresen</t>
  </si>
  <si>
    <t>#1567</t>
  </si>
  <si>
    <t>Anatoly Lomakin</t>
  </si>
  <si>
    <t>#1568</t>
  </si>
  <si>
    <t>Huang Li</t>
  </si>
  <si>
    <t>imaging systems</t>
  </si>
  <si>
    <t>#1569</t>
  </si>
  <si>
    <t>Stephen Smith</t>
  </si>
  <si>
    <t>finance and investments</t>
  </si>
  <si>
    <t>#1570</t>
  </si>
  <si>
    <t>Chao Teng-hsiung</t>
  </si>
  <si>
    <t>#1571</t>
  </si>
  <si>
    <t>Arvind Poddar</t>
  </si>
  <si>
    <t>#1572</t>
  </si>
  <si>
    <t>Lei Jufang</t>
  </si>
  <si>
    <t>#1573</t>
  </si>
  <si>
    <t>Lesley Bamberger</t>
  </si>
  <si>
    <t>#1574</t>
  </si>
  <si>
    <t>Gary Fegel</t>
  </si>
  <si>
    <t>commodities, investments</t>
  </si>
  <si>
    <t>#1575</t>
  </si>
  <si>
    <t>Thomas Sandell</t>
  </si>
  <si>
    <t>#1576</t>
  </si>
  <si>
    <t>Ilkka Herlin</t>
  </si>
  <si>
    <t>#1577</t>
  </si>
  <si>
    <t>Petter Stordalen</t>
  </si>
  <si>
    <t>#1578</t>
  </si>
  <si>
    <t>Nicola Bulgari</t>
  </si>
  <si>
    <t>#1579</t>
  </si>
  <si>
    <t>John Edson</t>
  </si>
  <si>
    <t>leisure craft</t>
  </si>
  <si>
    <t>#1580</t>
  </si>
  <si>
    <t>Eduardo Cojuangco</t>
  </si>
  <si>
    <t>food, drinks</t>
  </si>
  <si>
    <t>#1581</t>
  </si>
  <si>
    <t>Edmund Ansin</t>
  </si>
  <si>
    <t>#1582</t>
  </si>
  <si>
    <t>Pavel Tykac</t>
  </si>
  <si>
    <t>coal mines</t>
  </si>
  <si>
    <t>#1583</t>
  </si>
  <si>
    <t>Hur Young-in</t>
  </si>
  <si>
    <t>bakeries, fast food</t>
  </si>
  <si>
    <t>#1584</t>
  </si>
  <si>
    <t>Shao Qinxiang</t>
  </si>
  <si>
    <t>#1585</t>
  </si>
  <si>
    <t>Kevin Systrom</t>
  </si>
  <si>
    <t>Instagram</t>
  </si>
  <si>
    <t>#1586</t>
  </si>
  <si>
    <t>Wei Ing-Chou</t>
  </si>
  <si>
    <t>#1587</t>
  </si>
  <si>
    <t>Lou Zhongfu</t>
  </si>
  <si>
    <t>#1588</t>
  </si>
  <si>
    <t>Herb Chambers</t>
  </si>
  <si>
    <t>car dealerships</t>
  </si>
  <si>
    <t>#1589</t>
  </si>
  <si>
    <t>Willy Michel</t>
  </si>
  <si>
    <t>#1590</t>
  </si>
  <si>
    <t>Subhash Runwal</t>
  </si>
  <si>
    <t>#1591</t>
  </si>
  <si>
    <t>Lee Yin Yee</t>
  </si>
  <si>
    <t>glass</t>
  </si>
  <si>
    <t>#1592</t>
  </si>
  <si>
    <t>Victor Pinchuk</t>
  </si>
  <si>
    <t>steel pipes, diversified</t>
  </si>
  <si>
    <t>#1593</t>
  </si>
  <si>
    <t>Alan Gerry</t>
  </si>
  <si>
    <t>Chris Wanstrath</t>
  </si>
  <si>
    <t>collaborative software</t>
  </si>
  <si>
    <t>Philippe Laffont</t>
  </si>
  <si>
    <t>#1596</t>
  </si>
  <si>
    <t>Alberto Alcocer</t>
  </si>
  <si>
    <t>#1597</t>
  </si>
  <si>
    <t>Ron Sim</t>
  </si>
  <si>
    <t>#1598</t>
  </si>
  <si>
    <t>B. Wayne Hughes, Jr.</t>
  </si>
  <si>
    <t>storage facilities</t>
  </si>
  <si>
    <t>#1599</t>
  </si>
  <si>
    <t>Shamsheer Vayalil</t>
  </si>
  <si>
    <t>#1600</t>
  </si>
  <si>
    <t>Wilma Tisch</t>
  </si>
  <si>
    <t>#1601</t>
  </si>
  <si>
    <t>Heikki Kyostila</t>
  </si>
  <si>
    <t>dental products</t>
  </si>
  <si>
    <t>#1602</t>
  </si>
  <si>
    <t>S.D. Shibulal</t>
  </si>
  <si>
    <t>#1603</t>
  </si>
  <si>
    <t>Michael Krasny</t>
  </si>
  <si>
    <t>#1604</t>
  </si>
  <si>
    <t>Diego Della Valle</t>
  </si>
  <si>
    <t>#1605</t>
  </si>
  <si>
    <t>Bhadresh Shah</t>
  </si>
  <si>
    <t>#1606</t>
  </si>
  <si>
    <t>Kentaro Ogawa</t>
  </si>
  <si>
    <t>#1607</t>
  </si>
  <si>
    <t>Arkady Volozh</t>
  </si>
  <si>
    <t>search engine</t>
  </si>
  <si>
    <t>#1608</t>
  </si>
  <si>
    <t>Norbert Dentressangle</t>
  </si>
  <si>
    <t>transport, logistics</t>
  </si>
  <si>
    <t>#1609</t>
  </si>
  <si>
    <t>Nobutada Saji</t>
  </si>
  <si>
    <t>#1610</t>
  </si>
  <si>
    <t>Wei Yin-Chun</t>
  </si>
  <si>
    <t>Wei Yin-Heng</t>
  </si>
  <si>
    <t>#1612</t>
  </si>
  <si>
    <t>Bob Ell</t>
  </si>
  <si>
    <t>#1613</t>
  </si>
  <si>
    <t>Eduardo Belmont Anderson</t>
  </si>
  <si>
    <t>#1614</t>
  </si>
  <si>
    <t>Jonathan Tisch</t>
  </si>
  <si>
    <t>insurance, NFL team</t>
  </si>
  <si>
    <t>#1615</t>
  </si>
  <si>
    <t>Farkhad Akhmedov</t>
  </si>
  <si>
    <t>#1616</t>
  </si>
  <si>
    <t>Gerry Harvey</t>
  </si>
  <si>
    <t>#1617</t>
  </si>
  <si>
    <t>Niranjan Hiranandani</t>
  </si>
  <si>
    <t>#1618</t>
  </si>
  <si>
    <t>Bill Adderley &amp; family</t>
  </si>
  <si>
    <t>#1619</t>
  </si>
  <si>
    <t>Li Tan</t>
  </si>
  <si>
    <t>#1620</t>
  </si>
  <si>
    <t>Amit Burman</t>
  </si>
  <si>
    <t>#1621</t>
  </si>
  <si>
    <t>Edouard Carmignac</t>
  </si>
  <si>
    <t>asset management</t>
  </si>
  <si>
    <t>#1622</t>
  </si>
  <si>
    <t>Xue Hua</t>
  </si>
  <si>
    <t>Agribusiness</t>
  </si>
  <si>
    <t>#1623</t>
  </si>
  <si>
    <t>John Van Lieshout</t>
  </si>
  <si>
    <t>#1624</t>
  </si>
  <si>
    <t>Jasminder Singh</t>
  </si>
  <si>
    <t>#1625</t>
  </si>
  <si>
    <t>Henry Cheng</t>
  </si>
  <si>
    <t>property</t>
  </si>
  <si>
    <t>#1626</t>
  </si>
  <si>
    <t>Martha Ford</t>
  </si>
  <si>
    <t>Ford Motor</t>
  </si>
  <si>
    <t>#1627</t>
  </si>
  <si>
    <t>Raghuvinder Kataria</t>
  </si>
  <si>
    <t>#1628</t>
  </si>
  <si>
    <t>Robert Coyiuto, Jr.</t>
  </si>
  <si>
    <t>power</t>
  </si>
  <si>
    <t>#1629</t>
  </si>
  <si>
    <t>Mehmet Aydinlar</t>
  </si>
  <si>
    <t>#1630</t>
  </si>
  <si>
    <t>Turgay Ciner</t>
  </si>
  <si>
    <t>#1631</t>
  </si>
  <si>
    <t>Wang Yaohai</t>
  </si>
  <si>
    <t>lighting</t>
  </si>
  <si>
    <t>#1632</t>
  </si>
  <si>
    <t>Murdaya Poo</t>
  </si>
  <si>
    <t>#1633</t>
  </si>
  <si>
    <t>Li Xuhui</t>
  </si>
  <si>
    <t>#1634</t>
  </si>
  <si>
    <t>Du Jiangtao</t>
  </si>
  <si>
    <t>$1.3 B</t>
  </si>
  <si>
    <t>#1635</t>
  </si>
  <si>
    <t>Zhou Bajin</t>
  </si>
  <si>
    <t>#1636</t>
  </si>
  <si>
    <t>Thomas Wu</t>
  </si>
  <si>
    <t>#1637</t>
  </si>
  <si>
    <t>Rufino Vigil Gonzalez</t>
  </si>
  <si>
    <t>#1638</t>
  </si>
  <si>
    <t>Hubertus Benteler</t>
  </si>
  <si>
    <t>#1639</t>
  </si>
  <si>
    <t>John Armitage</t>
  </si>
  <si>
    <t>#1640</t>
  </si>
  <si>
    <t>Li Hongxin</t>
  </si>
  <si>
    <t>paper &amp; related products</t>
  </si>
  <si>
    <t>#1641</t>
  </si>
  <si>
    <t>Yao Kuizhang</t>
  </si>
  <si>
    <t>#1642</t>
  </si>
  <si>
    <t>Zhang Xuanning</t>
  </si>
  <si>
    <t>#1643</t>
  </si>
  <si>
    <t>Bruce Flatt</t>
  </si>
  <si>
    <t>#1644</t>
  </si>
  <si>
    <t>Archie Hwang</t>
  </si>
  <si>
    <t>#1645</t>
  </si>
  <si>
    <t>Marc Andreessen</t>
  </si>
  <si>
    <t>venture capital investing</t>
  </si>
  <si>
    <t>#1646</t>
  </si>
  <si>
    <t>Chey Ki-won</t>
  </si>
  <si>
    <t>computer services, telecom</t>
  </si>
  <si>
    <t>#1647</t>
  </si>
  <si>
    <t>Eddy Kusnadi Sariaatmadja</t>
  </si>
  <si>
    <t>media, tech</t>
  </si>
  <si>
    <t>#1648</t>
  </si>
  <si>
    <t>Lo Siu-tong</t>
  </si>
  <si>
    <t>real estate, hotels</t>
  </si>
  <si>
    <t>#1649</t>
  </si>
  <si>
    <t>Airat Shaimiev</t>
  </si>
  <si>
    <t>refinery, chemicals</t>
  </si>
  <si>
    <t>#1650</t>
  </si>
  <si>
    <t>Steve Case</t>
  </si>
  <si>
    <t>AOL</t>
  </si>
  <si>
    <t>#1651</t>
  </si>
  <si>
    <t>Igor Rybakov</t>
  </si>
  <si>
    <t>Sergei Kolesnikov</t>
  </si>
  <si>
    <t>#1653</t>
  </si>
  <si>
    <t>Sidney Kimmel</t>
  </si>
  <si>
    <t>#1654</t>
  </si>
  <si>
    <t>Djoko Susanto</t>
  </si>
  <si>
    <t>#1655</t>
  </si>
  <si>
    <t>Chen Jinshi</t>
  </si>
  <si>
    <t>#1656</t>
  </si>
  <si>
    <t>Andrei Kosogov</t>
  </si>
  <si>
    <t>#1657</t>
  </si>
  <si>
    <t>Ilona Herlin</t>
  </si>
  <si>
    <t>#1658</t>
  </si>
  <si>
    <t>Mary &amp; Douglas Perkins</t>
  </si>
  <si>
    <t>#1659</t>
  </si>
  <si>
    <t>Gabriel Escarrer</t>
  </si>
  <si>
    <t>#1660</t>
  </si>
  <si>
    <t>Yusuf Hamied</t>
  </si>
  <si>
    <t>#1661</t>
  </si>
  <si>
    <t>Radik Shaimiev</t>
  </si>
  <si>
    <t>#1662</t>
  </si>
  <si>
    <t>Sukanto Tanoto</t>
  </si>
  <si>
    <t>#1663</t>
  </si>
  <si>
    <t>Wen Pengcheng</t>
  </si>
  <si>
    <t>#1664</t>
  </si>
  <si>
    <t>Mitchell Jacobson</t>
  </si>
  <si>
    <t>industrial equipment</t>
  </si>
  <si>
    <t>#1665</t>
  </si>
  <si>
    <t>Zhang Xiaojuan</t>
  </si>
  <si>
    <t>#1666</t>
  </si>
  <si>
    <t>Ayman Hariri</t>
  </si>
  <si>
    <t>#1667</t>
  </si>
  <si>
    <t>K.C. Liu</t>
  </si>
  <si>
    <t>#1668</t>
  </si>
  <si>
    <t>Tomasz Biernacki</t>
  </si>
  <si>
    <t>#1669</t>
  </si>
  <si>
    <t>Anne Gittinger</t>
  </si>
  <si>
    <t>Nordstrom department stores</t>
  </si>
  <si>
    <t>#1670</t>
  </si>
  <si>
    <t>Lily Safra</t>
  </si>
  <si>
    <t>#1671</t>
  </si>
  <si>
    <t>Sue Gross</t>
  </si>
  <si>
    <t>#1672</t>
  </si>
  <si>
    <t>Gary Magness</t>
  </si>
  <si>
    <t>cable TV, investments</t>
  </si>
  <si>
    <t>#1673</t>
  </si>
  <si>
    <t>Ahmet Calik</t>
  </si>
  <si>
    <t>energy, banking, construction</t>
  </si>
  <si>
    <t>Alexander Karp</t>
  </si>
  <si>
    <t>software firm</t>
  </si>
  <si>
    <t>Henry Davis</t>
  </si>
  <si>
    <t>beef processing</t>
  </si>
  <si>
    <t>#1676</t>
  </si>
  <si>
    <t>Dieter Schnabel</t>
  </si>
  <si>
    <t>#1677</t>
  </si>
  <si>
    <t>Frank Laukien</t>
  </si>
  <si>
    <t>scientific equipment</t>
  </si>
  <si>
    <t>#1678</t>
  </si>
  <si>
    <t>Sergei Katsiev</t>
  </si>
  <si>
    <t>retail, wholesale</t>
  </si>
  <si>
    <t>#1679</t>
  </si>
  <si>
    <t>Alexander Rovt</t>
  </si>
  <si>
    <t>#1680</t>
  </si>
  <si>
    <t>Megdet Rahimkulov</t>
  </si>
  <si>
    <t>#1681</t>
  </si>
  <si>
    <t>John Hancock</t>
  </si>
  <si>
    <t>trust fund</t>
  </si>
  <si>
    <t>#1682</t>
  </si>
  <si>
    <t>Zhou Yongli</t>
  </si>
  <si>
    <t>#1683</t>
  </si>
  <si>
    <t>Manny Stul</t>
  </si>
  <si>
    <t>toys</t>
  </si>
  <si>
    <t>#1684</t>
  </si>
  <si>
    <t>Jamie Dimon</t>
  </si>
  <si>
    <t>#1685</t>
  </si>
  <si>
    <t>Albert Yeung</t>
  </si>
  <si>
    <t>#1686</t>
  </si>
  <si>
    <t>Stelios Haji-Ioannou</t>
  </si>
  <si>
    <t>EasyJet</t>
  </si>
  <si>
    <t>#1687</t>
  </si>
  <si>
    <t>Steven Sarowitz</t>
  </si>
  <si>
    <t>payroll software</t>
  </si>
  <si>
    <t>#1688</t>
  </si>
  <si>
    <t>Friedrich Knapp</t>
  </si>
  <si>
    <t>#1689</t>
  </si>
  <si>
    <t>Ginia Rinehart</t>
  </si>
  <si>
    <t>#1690</t>
  </si>
  <si>
    <t>Thomas Meyer</t>
  </si>
  <si>
    <t>apparel retailer</t>
  </si>
  <si>
    <t>#1691</t>
  </si>
  <si>
    <t>Reinold Geiger</t>
  </si>
  <si>
    <t>beauty products</t>
  </si>
  <si>
    <t>#1692</t>
  </si>
  <si>
    <t>Yuri Kovalchuk</t>
  </si>
  <si>
    <t>banking, insurance, media</t>
  </si>
  <si>
    <t>#1693</t>
  </si>
  <si>
    <t>Xu Xudong</t>
  </si>
  <si>
    <t>#1694</t>
  </si>
  <si>
    <t>Darwin Deason</t>
  </si>
  <si>
    <t>Xerox</t>
  </si>
  <si>
    <t>#1695</t>
  </si>
  <si>
    <t>Bianca Rinehart</t>
  </si>
  <si>
    <t>Hope Welker</t>
  </si>
  <si>
    <t>#1697</t>
  </si>
  <si>
    <t>Liang Feng</t>
  </si>
  <si>
    <t>#1698</t>
  </si>
  <si>
    <t>Thongma Vijitpongpun</t>
  </si>
  <si>
    <t>#1699</t>
  </si>
  <si>
    <t>Wong Man Li</t>
  </si>
  <si>
    <t>#1700</t>
  </si>
  <si>
    <t>Bernhard Braun-Luedicke</t>
  </si>
  <si>
    <t>Eva Maria Braun-Luedicke</t>
  </si>
  <si>
    <t>Friederike Braun-Luedicke</t>
  </si>
  <si>
    <t>#1703</t>
  </si>
  <si>
    <t>Eugene Kaspersky</t>
  </si>
  <si>
    <t>#1704</t>
  </si>
  <si>
    <t>Liu Gexin</t>
  </si>
  <si>
    <t>#1705</t>
  </si>
  <si>
    <t>Hideyuki Busujima</t>
  </si>
  <si>
    <t>pachinko machines</t>
  </si>
  <si>
    <t>#1706</t>
  </si>
  <si>
    <t>Khalifa Bin Butti Al Muhairi</t>
  </si>
  <si>
    <t>#1707</t>
  </si>
  <si>
    <t>Chen Dejun</t>
  </si>
  <si>
    <t>#1708</t>
  </si>
  <si>
    <t>T.S. Kalyanaraman</t>
  </si>
  <si>
    <t>#1709</t>
  </si>
  <si>
    <t>Paolo Bulgari</t>
  </si>
  <si>
    <t>#1710</t>
  </si>
  <si>
    <t>Huang Wen Tsai</t>
  </si>
  <si>
    <t>#1711</t>
  </si>
  <si>
    <t>Chi Yufeng</t>
  </si>
  <si>
    <t>#1712</t>
  </si>
  <si>
    <t>Cargill MacMillan, III.</t>
  </si>
  <si>
    <t>John MacMillan</t>
  </si>
  <si>
    <t>Martha MacMillan</t>
  </si>
  <si>
    <t>William MacMillan</t>
  </si>
  <si>
    <t>#1716</t>
  </si>
  <si>
    <t>Eduardo Hochschild</t>
  </si>
  <si>
    <t>$1.2 B</t>
  </si>
  <si>
    <t>#1717</t>
  </si>
  <si>
    <t>Clement Fayat</t>
  </si>
  <si>
    <t>#1718</t>
  </si>
  <si>
    <t>Su Rubo</t>
  </si>
  <si>
    <t>#1719</t>
  </si>
  <si>
    <t>Jeffrey Cheah</t>
  </si>
  <si>
    <t>#1720</t>
  </si>
  <si>
    <t>Phongthep Chiaravanont</t>
  </si>
  <si>
    <t>#1721</t>
  </si>
  <si>
    <t>Karin Schick</t>
  </si>
  <si>
    <t>#1722</t>
  </si>
  <si>
    <t>Tom Preston-Werner</t>
  </si>
  <si>
    <t>#1723</t>
  </si>
  <si>
    <t>Zhang Wanzhen</t>
  </si>
  <si>
    <t>electronic components</t>
  </si>
  <si>
    <t>#1724</t>
  </si>
  <si>
    <t>William Li</t>
  </si>
  <si>
    <t>#1725</t>
  </si>
  <si>
    <t>Oleg Boyko</t>
  </si>
  <si>
    <t>#1726</t>
  </si>
  <si>
    <t>Jorge Rodriguez Rodriguez</t>
  </si>
  <si>
    <t>#1727</t>
  </si>
  <si>
    <t>Wu Xu</t>
  </si>
  <si>
    <t>#1728</t>
  </si>
  <si>
    <t>Fahed Hariri</t>
  </si>
  <si>
    <t>#1729</t>
  </si>
  <si>
    <t>Jerry Moyes</t>
  </si>
  <si>
    <t>#1730</t>
  </si>
  <si>
    <t>Yupa Chiaravanond</t>
  </si>
  <si>
    <t>#1731</t>
  </si>
  <si>
    <t>Hu Keqin</t>
  </si>
  <si>
    <t>#1732</t>
  </si>
  <si>
    <t>Prathip Chiravanond</t>
  </si>
  <si>
    <t>#1733</t>
  </si>
  <si>
    <t>Xiong Xuqiang</t>
  </si>
  <si>
    <t>#1734</t>
  </si>
  <si>
    <t>Bruce Nordstrom</t>
  </si>
  <si>
    <t>#1735</t>
  </si>
  <si>
    <t>Miguel Krigsner</t>
  </si>
  <si>
    <t>#1736</t>
  </si>
  <si>
    <t>Elena Baturina</t>
  </si>
  <si>
    <t>investments, real estate</t>
  </si>
  <si>
    <t>Joseph Edelman</t>
  </si>
  <si>
    <t>#1738</t>
  </si>
  <si>
    <t>Ou Zonghong</t>
  </si>
  <si>
    <t>#1739</t>
  </si>
  <si>
    <t>Koh Wee Meng</t>
  </si>
  <si>
    <t>#1740</t>
  </si>
  <si>
    <t>Albert Shigaboutdinov</t>
  </si>
  <si>
    <t>#1741</t>
  </si>
  <si>
    <t>Lim Wee Chai</t>
  </si>
  <si>
    <t>rubber gloves</t>
  </si>
  <si>
    <t>#1742</t>
  </si>
  <si>
    <t>Henadiy Boholyubov</t>
  </si>
  <si>
    <t>banking, investments</t>
  </si>
  <si>
    <t>#1743</t>
  </si>
  <si>
    <t>Irwin Jacobs</t>
  </si>
  <si>
    <t>#1744</t>
  </si>
  <si>
    <t>Zhang Keqiang</t>
  </si>
  <si>
    <t>#1745</t>
  </si>
  <si>
    <t>Sun Xishuang</t>
  </si>
  <si>
    <t>#1746</t>
  </si>
  <si>
    <t>Rustem Sulteev</t>
  </si>
  <si>
    <t>#1747</t>
  </si>
  <si>
    <t>Li Guoqiang</t>
  </si>
  <si>
    <t>auto dealerships</t>
  </si>
  <si>
    <t>#1748</t>
  </si>
  <si>
    <t>Clelia Haji-Ioannou</t>
  </si>
  <si>
    <t>#1749</t>
  </si>
  <si>
    <t>J. Hyatt Brown</t>
  </si>
  <si>
    <t>#1750</t>
  </si>
  <si>
    <t>Henry Engelhardt</t>
  </si>
  <si>
    <t>#1751</t>
  </si>
  <si>
    <t>Ou Xueming</t>
  </si>
  <si>
    <t>#1752</t>
  </si>
  <si>
    <t>Wong Kwong Yu</t>
  </si>
  <si>
    <t>#1753</t>
  </si>
  <si>
    <t>Donald Friese</t>
  </si>
  <si>
    <t>#1754</t>
  </si>
  <si>
    <t>Dong Fan</t>
  </si>
  <si>
    <t>#1755</t>
  </si>
  <si>
    <t>Yang Shaopeng</t>
  </si>
  <si>
    <t>#1756</t>
  </si>
  <si>
    <t>Alberto Prada</t>
  </si>
  <si>
    <t>Marina Prada</t>
  </si>
  <si>
    <t>#1758</t>
  </si>
  <si>
    <t>Dan Gertler</t>
  </si>
  <si>
    <t>#1759</t>
  </si>
  <si>
    <t>Gleb Fetisov</t>
  </si>
  <si>
    <t>#1760</t>
  </si>
  <si>
    <t>Manas Chiaravanond</t>
  </si>
  <si>
    <t>#1761</t>
  </si>
  <si>
    <t>Wim van der Leegte</t>
  </si>
  <si>
    <t>#1762</t>
  </si>
  <si>
    <t>Richard Hayne</t>
  </si>
  <si>
    <t>Urban Outfitters</t>
  </si>
  <si>
    <t>#1763</t>
  </si>
  <si>
    <t>Terence (Terry) Matthews</t>
  </si>
  <si>
    <t>#1764</t>
  </si>
  <si>
    <t>Richard Yuengling, Jr.</t>
  </si>
  <si>
    <t>#1765</t>
  </si>
  <si>
    <t>Cho Jung-ho</t>
  </si>
  <si>
    <t>#1766</t>
  </si>
  <si>
    <t>Fritz Draexlmaier</t>
  </si>
  <si>
    <t>#1767</t>
  </si>
  <si>
    <t>Changpeng Zhao</t>
  </si>
  <si>
    <t>Cheng Wei</t>
  </si>
  <si>
    <t>ride-hailing service</t>
  </si>
  <si>
    <t>Thomas Bailey</t>
  </si>
  <si>
    <t>#1770</t>
  </si>
  <si>
    <t>Sam Tarascio</t>
  </si>
  <si>
    <t>#1771</t>
  </si>
  <si>
    <t>Zhuo Jun</t>
  </si>
  <si>
    <t>printed circuit boards</t>
  </si>
  <si>
    <t>#1772</t>
  </si>
  <si>
    <t>Mustafa Kucuk</t>
  </si>
  <si>
    <t>#1773</t>
  </si>
  <si>
    <t>Elisabeth Badinter &amp; family</t>
  </si>
  <si>
    <t>#1774</t>
  </si>
  <si>
    <t>Ni Zhaoxing</t>
  </si>
  <si>
    <t>#1775</t>
  </si>
  <si>
    <t>Thomas Tull</t>
  </si>
  <si>
    <t>movies</t>
  </si>
  <si>
    <t>#1776</t>
  </si>
  <si>
    <t>J. Christopher Flowers</t>
  </si>
  <si>
    <t>#1777</t>
  </si>
  <si>
    <t>Emilio Azcarraga Jean</t>
  </si>
  <si>
    <t>#1778</t>
  </si>
  <si>
    <t>K. Rai Sahi</t>
  </si>
  <si>
    <t>#1779</t>
  </si>
  <si>
    <t>Harindarpal Banga</t>
  </si>
  <si>
    <t>#1780</t>
  </si>
  <si>
    <t>Torsten Toeller</t>
  </si>
  <si>
    <t>#1781</t>
  </si>
  <si>
    <t>Allan Wong</t>
  </si>
  <si>
    <t>#1782</t>
  </si>
  <si>
    <t>Huang Xiaofen</t>
  </si>
  <si>
    <t>#1783</t>
  </si>
  <si>
    <t>Alfredo Harp Helu</t>
  </si>
  <si>
    <t>#1784</t>
  </si>
  <si>
    <t>Chung Mong-joon</t>
  </si>
  <si>
    <t>shipbuilding, industrial machines</t>
  </si>
  <si>
    <t>#1785</t>
  </si>
  <si>
    <t>Johannes Kaercher</t>
  </si>
  <si>
    <t>vacuums, cleaning products</t>
  </si>
  <si>
    <t>Susanne Zimmermann von Siefart </t>
  </si>
  <si>
    <t>vacuums, home cleaning products</t>
  </si>
  <si>
    <t>#1787</t>
  </si>
  <si>
    <t>Jayshree Ullal</t>
  </si>
  <si>
    <t>computer networking</t>
  </si>
  <si>
    <t>#1788</t>
  </si>
  <si>
    <t>James Duff</t>
  </si>
  <si>
    <t>tires, diversified</t>
  </si>
  <si>
    <t>Thomas Duff</t>
  </si>
  <si>
    <t>#1790</t>
  </si>
  <si>
    <t>Xu Qiming</t>
  </si>
  <si>
    <t>food, art</t>
  </si>
  <si>
    <t>#1791</t>
  </si>
  <si>
    <t>Wang Qunbin</t>
  </si>
  <si>
    <t>#1792</t>
  </si>
  <si>
    <t>David Paul</t>
  </si>
  <si>
    <t>#1793</t>
  </si>
  <si>
    <t>Liang Guangwei</t>
  </si>
  <si>
    <t>#1794</t>
  </si>
  <si>
    <t>Viktor Kharitonin</t>
  </si>
  <si>
    <t>#1795</t>
  </si>
  <si>
    <t>Wang Jian</t>
  </si>
  <si>
    <t>healthcare services</t>
  </si>
  <si>
    <t>#1796</t>
  </si>
  <si>
    <t>Thomas James</t>
  </si>
  <si>
    <t>#1797</t>
  </si>
  <si>
    <t>Youssef Mansour</t>
  </si>
  <si>
    <t>#1798</t>
  </si>
  <si>
    <t>Yasuhiro Fukushima</t>
  </si>
  <si>
    <t>#1799</t>
  </si>
  <si>
    <t>Nikita Mishin</t>
  </si>
  <si>
    <t>ports, railway transport</t>
  </si>
  <si>
    <t>#1800</t>
  </si>
  <si>
    <t>Konstantin Nikolaev</t>
  </si>
  <si>
    <t>#1801</t>
  </si>
  <si>
    <t>Eren Ozmen</t>
  </si>
  <si>
    <t>aerospace</t>
  </si>
  <si>
    <t>#1802</t>
  </si>
  <si>
    <t>Yao Jinbo</t>
  </si>
  <si>
    <t>online marketplace</t>
  </si>
  <si>
    <t>#1803</t>
  </si>
  <si>
    <t>Wu Jianshu</t>
  </si>
  <si>
    <t>#1804</t>
  </si>
  <si>
    <t>Murat Vargi</t>
  </si>
  <si>
    <t>#1805</t>
  </si>
  <si>
    <t>Ye Cheng</t>
  </si>
  <si>
    <t>#1806</t>
  </si>
  <si>
    <t>Shin Dong-guk</t>
  </si>
  <si>
    <t>Pharmaceuticals</t>
  </si>
  <si>
    <t>#1807</t>
  </si>
  <si>
    <t>Bernd Freier</t>
  </si>
  <si>
    <t>#1808</t>
  </si>
  <si>
    <t>Terry Snow</t>
  </si>
  <si>
    <t>airports, real estate</t>
  </si>
  <si>
    <t>#1809</t>
  </si>
  <si>
    <t>Kerr Neilson</t>
  </si>
  <si>
    <t>#1810</t>
  </si>
  <si>
    <t>Mori Arkin</t>
  </si>
  <si>
    <t>#1811</t>
  </si>
  <si>
    <t>You Xiaoping</t>
  </si>
  <si>
    <t>chemicals, spandex</t>
  </si>
  <si>
    <t>#1812</t>
  </si>
  <si>
    <t>Jonathan Harmsworth</t>
  </si>
  <si>
    <t>#1813</t>
  </si>
  <si>
    <t>Bruce Cheng</t>
  </si>
  <si>
    <t>#1814</t>
  </si>
  <si>
    <t>Chen Tianqiao</t>
  </si>
  <si>
    <t>#1815</t>
  </si>
  <si>
    <t>Liora Ofer</t>
  </si>
  <si>
    <t>#1816</t>
  </si>
  <si>
    <t>Dang Yanbao</t>
  </si>
  <si>
    <t>#1817</t>
  </si>
  <si>
    <t>Mark Dixon</t>
  </si>
  <si>
    <t>office real estate</t>
  </si>
  <si>
    <t>#1818</t>
  </si>
  <si>
    <t>Ion Tiriac</t>
  </si>
  <si>
    <t>$1.1 B</t>
  </si>
  <si>
    <t>Romania</t>
  </si>
  <si>
    <t>#1819</t>
  </si>
  <si>
    <t>Lo Ka Shui</t>
  </si>
  <si>
    <t>#1820</t>
  </si>
  <si>
    <t>Zan Shengda</t>
  </si>
  <si>
    <t>#1821</t>
  </si>
  <si>
    <t>Andrei Filatov</t>
  </si>
  <si>
    <t>#1822</t>
  </si>
  <si>
    <t>Wang Jianfeng</t>
  </si>
  <si>
    <t>#1823</t>
  </si>
  <si>
    <t>Xiu Laigui</t>
  </si>
  <si>
    <t>#1824</t>
  </si>
  <si>
    <t>Koo Bon-sik</t>
  </si>
  <si>
    <t>electronics/household products</t>
  </si>
  <si>
    <t>#1825</t>
  </si>
  <si>
    <t>Chris Sacca</t>
  </si>
  <si>
    <t>#1826</t>
  </si>
  <si>
    <t>Zadik Bino</t>
  </si>
  <si>
    <t>banking, oil</t>
  </si>
  <si>
    <t>#1827</t>
  </si>
  <si>
    <t>Hemendra Kothari</t>
  </si>
  <si>
    <t>Financial Services</t>
  </si>
  <si>
    <t>#1828</t>
  </si>
  <si>
    <t>Rit Thirakomen</t>
  </si>
  <si>
    <t>#1829</t>
  </si>
  <si>
    <t>Chen Xiaoying</t>
  </si>
  <si>
    <t>#1830</t>
  </si>
  <si>
    <t>Zheng Yuewen</t>
  </si>
  <si>
    <t>#1831</t>
  </si>
  <si>
    <t>Polys Haji-Ioannou</t>
  </si>
  <si>
    <t>#1832</t>
  </si>
  <si>
    <t>Mehmet Nazif Gunal</t>
  </si>
  <si>
    <t>tourism, construction</t>
  </si>
  <si>
    <t>#1833</t>
  </si>
  <si>
    <t>Mi Enhua</t>
  </si>
  <si>
    <t>#1834</t>
  </si>
  <si>
    <t>Andreas Pohl</t>
  </si>
  <si>
    <t>Reinfried Pohl, Jr.</t>
  </si>
  <si>
    <t>#1836</t>
  </si>
  <si>
    <t>Deniz Sahenk</t>
  </si>
  <si>
    <t>#1837</t>
  </si>
  <si>
    <t>Zhou Zongwen</t>
  </si>
  <si>
    <t>#1838</t>
  </si>
  <si>
    <t>Fatih Ozmen</t>
  </si>
  <si>
    <t>#1839</t>
  </si>
  <si>
    <t>Mohammed Ibrahim</t>
  </si>
  <si>
    <t>communications</t>
  </si>
  <si>
    <t>#1840</t>
  </si>
  <si>
    <t>Paul Fireman</t>
  </si>
  <si>
    <t>Reebok</t>
  </si>
  <si>
    <t>#1841</t>
  </si>
  <si>
    <t>Richard Kayne</t>
  </si>
  <si>
    <t>#1842</t>
  </si>
  <si>
    <t>Achal Bakeri</t>
  </si>
  <si>
    <t>air coolers</t>
  </si>
  <si>
    <t>#1843</t>
  </si>
  <si>
    <t>Hamdi Akin</t>
  </si>
  <si>
    <t>#1844</t>
  </si>
  <si>
    <t>Chanchai Ruayrungruang</t>
  </si>
  <si>
    <t>#1845</t>
  </si>
  <si>
    <t>Folorunsho Alakija</t>
  </si>
  <si>
    <t>#1846</t>
  </si>
  <si>
    <t>Randolph Lerner</t>
  </si>
  <si>
    <t>#1847</t>
  </si>
  <si>
    <t>Chung Yong-jin</t>
  </si>
  <si>
    <t>#1848</t>
  </si>
  <si>
    <t>Xu Bo</t>
  </si>
  <si>
    <t>mobile games</t>
  </si>
  <si>
    <t>#1849</t>
  </si>
  <si>
    <t>Jeff Green</t>
  </si>
  <si>
    <t>digital advertising</t>
  </si>
  <si>
    <t>#1850</t>
  </si>
  <si>
    <t>Nancy Lerner</t>
  </si>
  <si>
    <t>#1851</t>
  </si>
  <si>
    <t>Jose Llado Fernandez-Urrutia</t>
  </si>
  <si>
    <t>#1852</t>
  </si>
  <si>
    <t>Francis Holder</t>
  </si>
  <si>
    <t>#1853</t>
  </si>
  <si>
    <t>R.G. Chandramogan</t>
  </si>
  <si>
    <t>#1854</t>
  </si>
  <si>
    <t>Anna Maria Braun</t>
  </si>
  <si>
    <t>Johanna Braun</t>
  </si>
  <si>
    <t>Karl Friedrich Braun</t>
  </si>
  <si>
    <t>#1857</t>
  </si>
  <si>
    <t>John Martin</t>
  </si>
  <si>
    <t>#1858</t>
  </si>
  <si>
    <t>Zhang Yubai</t>
  </si>
  <si>
    <t>#1859</t>
  </si>
  <si>
    <t>William Ackman</t>
  </si>
  <si>
    <t>#1860</t>
  </si>
  <si>
    <t>Michael Price</t>
  </si>
  <si>
    <t>#1861</t>
  </si>
  <si>
    <t>Sandor Csanyi</t>
  </si>
  <si>
    <t>finance, real estate</t>
  </si>
  <si>
    <t>Hungary</t>
  </si>
  <si>
    <t>#1862</t>
  </si>
  <si>
    <t>Andrei Rappoport</t>
  </si>
  <si>
    <t>#1863</t>
  </si>
  <si>
    <t>Ihor Kolomoyskyy</t>
  </si>
  <si>
    <t>#1864</t>
  </si>
  <si>
    <t>Anu Aga</t>
  </si>
  <si>
    <t>#1865</t>
  </si>
  <si>
    <t>Zhang Guiping</t>
  </si>
  <si>
    <t>#1866</t>
  </si>
  <si>
    <t>Kim Nam-jung</t>
  </si>
  <si>
    <t>#1867</t>
  </si>
  <si>
    <t>Norma Lerner</t>
  </si>
  <si>
    <t>#1868</t>
  </si>
  <si>
    <t>P.N.C. Menon</t>
  </si>
  <si>
    <t>#1869</t>
  </si>
  <si>
    <t>Li Jiaquan</t>
  </si>
  <si>
    <t>#1870</t>
  </si>
  <si>
    <t>Gustavo Cisneros</t>
  </si>
  <si>
    <t>#1871</t>
  </si>
  <si>
    <t>Andrea Reimann-Ciardelli</t>
  </si>
  <si>
    <t>#1872</t>
  </si>
  <si>
    <t>Kagemasa Kozuki</t>
  </si>
  <si>
    <t>#1873</t>
  </si>
  <si>
    <t>Liu Xuejing</t>
  </si>
  <si>
    <t>copper, poultry</t>
  </si>
  <si>
    <t>#1874</t>
  </si>
  <si>
    <t>Shoji Uehara</t>
  </si>
  <si>
    <t>#1875</t>
  </si>
  <si>
    <t>Michael Steinhardt</t>
  </si>
  <si>
    <t>#1876</t>
  </si>
  <si>
    <t>Roberto Ongpin</t>
  </si>
  <si>
    <t>#1877</t>
  </si>
  <si>
    <t>Soichiro Fukutake</t>
  </si>
  <si>
    <t>#1878</t>
  </si>
  <si>
    <t>Radhe Shyam Agarwal</t>
  </si>
  <si>
    <t>Radhe Shyam Goenka</t>
  </si>
  <si>
    <t>#1880</t>
  </si>
  <si>
    <t>Katarina Martinson</t>
  </si>
  <si>
    <t>#1881</t>
  </si>
  <si>
    <t>Edward Lampert</t>
  </si>
  <si>
    <t>Sears</t>
  </si>
  <si>
    <t>#1882</t>
  </si>
  <si>
    <t>Wen Yibo</t>
  </si>
  <si>
    <t>wastewater treatment</t>
  </si>
  <si>
    <t>#1883</t>
  </si>
  <si>
    <t>Louise Lindh</t>
  </si>
  <si>
    <t>#1884</t>
  </si>
  <si>
    <t>Liu Zhendong</t>
  </si>
  <si>
    <t>industrial parks</t>
  </si>
  <si>
    <t>#1885</t>
  </si>
  <si>
    <t>Alice Schwartz</t>
  </si>
  <si>
    <t>#1886</t>
  </si>
  <si>
    <t>Harjo Sutanto</t>
  </si>
  <si>
    <t>#1887</t>
  </si>
  <si>
    <t>Jack Cockwell</t>
  </si>
  <si>
    <t>Real Estate, Private Equity</t>
  </si>
  <si>
    <t>#1888</t>
  </si>
  <si>
    <t>Svein Stole</t>
  </si>
  <si>
    <t>#1889</t>
  </si>
  <si>
    <t>Duncan MacMillan</t>
  </si>
  <si>
    <t>#1890</t>
  </si>
  <si>
    <t>Ni Zugen</t>
  </si>
  <si>
    <t>#1891</t>
  </si>
  <si>
    <t>Jean Burelle</t>
  </si>
  <si>
    <t>automotive systems</t>
  </si>
  <si>
    <t>Laurent Burelle</t>
  </si>
  <si>
    <t>#1893</t>
  </si>
  <si>
    <t>Jin Huiming</t>
  </si>
  <si>
    <t>#1894</t>
  </si>
  <si>
    <t>Steven Roth</t>
  </si>
  <si>
    <t>#1895</t>
  </si>
  <si>
    <t>Simon Nixon</t>
  </si>
  <si>
    <t>price comparison website</t>
  </si>
  <si>
    <t>#1896</t>
  </si>
  <si>
    <t>Alberto Palatchi</t>
  </si>
  <si>
    <t>wedding dresses</t>
  </si>
  <si>
    <t>#1897</t>
  </si>
  <si>
    <t>Maria Angela Aguiar Bellizia</t>
  </si>
  <si>
    <t>Banking</t>
  </si>
  <si>
    <t>#1898</t>
  </si>
  <si>
    <t>Madeleine Olsson Ericksson</t>
  </si>
  <si>
    <t>#1899</t>
  </si>
  <si>
    <t>Jim Koch</t>
  </si>
  <si>
    <t>#1900</t>
  </si>
  <si>
    <t>William Macaulay</t>
  </si>
  <si>
    <t>energy investments</t>
  </si>
  <si>
    <t>#1901</t>
  </si>
  <si>
    <t>Jiang Xuefei</t>
  </si>
  <si>
    <t>#1902</t>
  </si>
  <si>
    <t>Yang Keng</t>
  </si>
  <si>
    <t>#1903</t>
  </si>
  <si>
    <t>Gao Yunfeng</t>
  </si>
  <si>
    <t>industrial lasers</t>
  </si>
  <si>
    <t>#1904</t>
  </si>
  <si>
    <t>Boris Rotenberg</t>
  </si>
  <si>
    <t>construction, pipes, chemicals</t>
  </si>
  <si>
    <t>#1905</t>
  </si>
  <si>
    <t>Liang Zhaoxian</t>
  </si>
  <si>
    <t>#1906</t>
  </si>
  <si>
    <t>Ana Maria Marcondes Penido Sant'Anna</t>
  </si>
  <si>
    <t>toll roads</t>
  </si>
  <si>
    <t>#1907</t>
  </si>
  <si>
    <t>Frederic Luddy</t>
  </si>
  <si>
    <t>#1908</t>
  </si>
  <si>
    <t>Chu Jinfu</t>
  </si>
  <si>
    <t>#1909</t>
  </si>
  <si>
    <t>Gao Tianguo</t>
  </si>
  <si>
    <t>#1910</t>
  </si>
  <si>
    <t>Yu Rong</t>
  </si>
  <si>
    <t>health clinics</t>
  </si>
  <si>
    <t>#1911</t>
  </si>
  <si>
    <t>Sara Blakely</t>
  </si>
  <si>
    <t>Spanx</t>
  </si>
  <si>
    <t>#1912</t>
  </si>
  <si>
    <t>Shin Dong-bin</t>
  </si>
  <si>
    <t>#1913</t>
  </si>
  <si>
    <t>Shen Yuxing</t>
  </si>
  <si>
    <t>#1914</t>
  </si>
  <si>
    <t>Che Fengsheng</t>
  </si>
  <si>
    <t>#1915</t>
  </si>
  <si>
    <t>Lam Lung On</t>
  </si>
  <si>
    <t>#1916</t>
  </si>
  <si>
    <t>Wang Miaotong</t>
  </si>
  <si>
    <t>#1917</t>
  </si>
  <si>
    <t>John Goff</t>
  </si>
  <si>
    <t>#1918</t>
  </si>
  <si>
    <t>Wolfgang Egger</t>
  </si>
  <si>
    <t>#1919</t>
  </si>
  <si>
    <t>Lee Joon-ho</t>
  </si>
  <si>
    <t>#1920</t>
  </si>
  <si>
    <t>Huang Hongyun</t>
  </si>
  <si>
    <t>#1921</t>
  </si>
  <si>
    <t>Theodore Leonsis</t>
  </si>
  <si>
    <t>#1922</t>
  </si>
  <si>
    <t>Hary Tanoesoedibjo</t>
  </si>
  <si>
    <t>#1923</t>
  </si>
  <si>
    <t>Anastasia Soare</t>
  </si>
  <si>
    <t>$1 B</t>
  </si>
  <si>
    <t>#1924</t>
  </si>
  <si>
    <t>Ludwig Theodor Braun</t>
  </si>
  <si>
    <t>#1925</t>
  </si>
  <si>
    <t>Charles Dunstone</t>
  </si>
  <si>
    <t>#1926</t>
  </si>
  <si>
    <t>Ciputra</t>
  </si>
  <si>
    <t>#1927</t>
  </si>
  <si>
    <t>George Yancopoulos</t>
  </si>
  <si>
    <t>#1928</t>
  </si>
  <si>
    <t>Donald Horton</t>
  </si>
  <si>
    <t>#1929</t>
  </si>
  <si>
    <t>Guy Laliberté</t>
  </si>
  <si>
    <t>Cirque du Soleil</t>
  </si>
  <si>
    <t>#1930</t>
  </si>
  <si>
    <t>James Truchard</t>
  </si>
  <si>
    <t>#1931</t>
  </si>
  <si>
    <t>Robert Friedland</t>
  </si>
  <si>
    <t>#1932</t>
  </si>
  <si>
    <t>Mikhail Shelkov</t>
  </si>
  <si>
    <t>titanium</t>
  </si>
  <si>
    <t>#1933</t>
  </si>
  <si>
    <t>Evan Sharp</t>
  </si>
  <si>
    <t>#1934</t>
  </si>
  <si>
    <t>Soegiarto Adikoesoemo</t>
  </si>
  <si>
    <t>#1935</t>
  </si>
  <si>
    <t>Yan Yude</t>
  </si>
  <si>
    <t>private schools</t>
  </si>
  <si>
    <t>#1936</t>
  </si>
  <si>
    <t>Wu Yiling</t>
  </si>
  <si>
    <t>#1937</t>
  </si>
  <si>
    <t>Lowell Milken</t>
  </si>
  <si>
    <t>#1938</t>
  </si>
  <si>
    <t>Michael Kim</t>
  </si>
  <si>
    <t>#1939</t>
  </si>
  <si>
    <t>Boris Zingarevich</t>
  </si>
  <si>
    <t>pulp and paper, diversified</t>
  </si>
  <si>
    <t>#1940</t>
  </si>
  <si>
    <t>Yang Tingdong</t>
  </si>
  <si>
    <t>brewery</t>
  </si>
  <si>
    <t>#1941</t>
  </si>
  <si>
    <t>Alexander Dzhaparidze</t>
  </si>
  <si>
    <t>oil services</t>
  </si>
  <si>
    <t>#1942</t>
  </si>
  <si>
    <t>Vadim Novinsky</t>
  </si>
  <si>
    <t>#1943</t>
  </si>
  <si>
    <t>Beny Steinmetz</t>
  </si>
  <si>
    <t>mining, diamonds, real estate</t>
  </si>
  <si>
    <t>#1944</t>
  </si>
  <si>
    <t>Zakhar Smushkin</t>
  </si>
  <si>
    <t>#1945</t>
  </si>
  <si>
    <t>Sandy Weill</t>
  </si>
  <si>
    <t>Citigroup</t>
  </si>
  <si>
    <t>#1946</t>
  </si>
  <si>
    <t>Wong Hong King</t>
  </si>
  <si>
    <t>#1947</t>
  </si>
  <si>
    <t>Morris Chang</t>
  </si>
  <si>
    <t>#1948</t>
  </si>
  <si>
    <t>Anton Rabie</t>
  </si>
  <si>
    <t>#1949</t>
  </si>
  <si>
    <t>Zhu Wenchen</t>
  </si>
  <si>
    <t>#1950</t>
  </si>
  <si>
    <t>Wang Zhenghua</t>
  </si>
  <si>
    <t>budget airline</t>
  </si>
  <si>
    <t>#1951</t>
  </si>
  <si>
    <t>Bernardo Matte</t>
  </si>
  <si>
    <t>#1952</t>
  </si>
  <si>
    <t>Surin Upatkoon</t>
  </si>
  <si>
    <t>telecom, lotteries, insurance</t>
  </si>
  <si>
    <t>#1953</t>
  </si>
  <si>
    <t>Leonid Boguslavsky</t>
  </si>
  <si>
    <t>#1954</t>
  </si>
  <si>
    <t>Li Guangyu</t>
  </si>
  <si>
    <t>#1955</t>
  </si>
  <si>
    <t>Richard Desmond</t>
  </si>
  <si>
    <t>#1956</t>
  </si>
  <si>
    <t>Ronnen Harary</t>
  </si>
  <si>
    <t>#1957</t>
  </si>
  <si>
    <t>Li Rucheng</t>
  </si>
  <si>
    <t>#1958</t>
  </si>
  <si>
    <t>Masayuki Ishihara</t>
  </si>
  <si>
    <t>#1959</t>
  </si>
  <si>
    <t>Wang Junjin</t>
  </si>
  <si>
    <t>#1960</t>
  </si>
  <si>
    <t>Koo Bon-neung</t>
  </si>
  <si>
    <t>#1961</t>
  </si>
  <si>
    <t>Lv Yongxiang</t>
  </si>
  <si>
    <t>magnetic switches</t>
  </si>
  <si>
    <t>#1962</t>
  </si>
  <si>
    <t>Eliodoro Matte</t>
  </si>
  <si>
    <t>#1963</t>
  </si>
  <si>
    <t>Axel Stawski</t>
  </si>
  <si>
    <t>#1964</t>
  </si>
  <si>
    <t>Shin Dong-joo</t>
  </si>
  <si>
    <t>#1965</t>
  </si>
  <si>
    <t>Vadim Yakunin</t>
  </si>
  <si>
    <t>pharmacy</t>
  </si>
  <si>
    <t>#1966</t>
  </si>
  <si>
    <t>Lee Sang-hyuk</t>
  </si>
  <si>
    <t>#1967</t>
  </si>
  <si>
    <t>Alexander Vik</t>
  </si>
  <si>
    <t>Carolyn Rafaelian</t>
  </si>
  <si>
    <t>David Hall</t>
  </si>
  <si>
    <t>automotive technology</t>
  </si>
  <si>
    <t>David Kabiller</t>
  </si>
  <si>
    <t>investment management</t>
  </si>
  <si>
    <t>John Liew</t>
  </si>
  <si>
    <t>Morris Kahn</t>
  </si>
  <si>
    <t>https://www.forbes.com/billionaires/list/44/#version:realtime</t>
  </si>
  <si>
    <t>Forbes 2019 billionaire list</t>
  </si>
  <si>
    <t>(downloaded from Forbes.com on February 12 2019) (realtime list)</t>
  </si>
  <si>
    <t>$13.0 B</t>
  </si>
  <si>
    <t>$14.0 B</t>
  </si>
  <si>
    <t>$12.0 B</t>
  </si>
  <si>
    <t>$15.0 B</t>
  </si>
  <si>
    <t>$22.0 B</t>
  </si>
  <si>
    <t>$32.0 B</t>
  </si>
  <si>
    <t>$24.0 B</t>
  </si>
  <si>
    <t>N total</t>
  </si>
  <si>
    <t>Total top 100</t>
  </si>
  <si>
    <t>Min top 100</t>
  </si>
  <si>
    <t>Mean top 100</t>
  </si>
  <si>
    <t>Total top 257</t>
  </si>
  <si>
    <t>Mean top 257</t>
  </si>
  <si>
    <t>Min top 257</t>
  </si>
  <si>
    <t>Total top 51</t>
  </si>
  <si>
    <t>Mean top 51</t>
  </si>
  <si>
    <t>Min top 51</t>
  </si>
  <si>
    <t xml:space="preserve">Sources:  </t>
  </si>
  <si>
    <t>Données utilisées sur les recettes fiscales des pays à bas revenus vs pays à hauts revenus</t>
  </si>
  <si>
    <t>1990-1999</t>
  </si>
  <si>
    <t>1980-1989</t>
  </si>
  <si>
    <t>1970-1979</t>
  </si>
  <si>
    <t>2010-2018</t>
  </si>
  <si>
    <t>2000-2009</t>
  </si>
  <si>
    <t>High-income countries (tax/GDP)</t>
  </si>
  <si>
    <t>High-income countries (trade tax/GDP)</t>
  </si>
  <si>
    <t>Low-income countries (tax/GDP)</t>
  </si>
  <si>
    <t>Low-income countries (trade tax/GDP)</t>
  </si>
  <si>
    <t>Cage-Gadenne 2018 Table 1 with the following corrections and additions</t>
  </si>
  <si>
    <t>Be careful: World Bank series only include central governement tax revenues (most local governement revenues and social contributions are excluded)</t>
  </si>
  <si>
    <t>Low-income countries: updated to 2010-2017 using WB Database as an indicator of evolution (see TaxRevenues19702017.xlsx and TradeTaxRevenues.xlsx)</t>
  </si>
  <si>
    <t>High-income countries: Cage-Gadenne series include both central and local govt but exclude most social contributions; here added using same sources as for Graphique 10.13 (chapter 10)</t>
  </si>
  <si>
    <t>All tax revenues, including central govt, local govt and social contributions</t>
  </si>
  <si>
    <t>(so estimates for specific countries, i.e. à peine 5% GDP pour Tchad, Congo, Soudan, Nigeria etc. might be excessively low)</t>
  </si>
  <si>
    <r>
      <t xml:space="preserve">Taux de croissance                          réel moyen annuel 1987-2017                             </t>
    </r>
    <r>
      <rPr>
        <i/>
        <sz val="12"/>
        <rFont val="Arial Narrow"/>
        <family val="2"/>
      </rPr>
      <t>(après déduction de l'inflation)</t>
    </r>
  </si>
  <si>
    <t>Etats-Unis-Europe-Chine</t>
  </si>
  <si>
    <t>Monde</t>
  </si>
  <si>
    <t>Revenu moyen par adulte</t>
  </si>
  <si>
    <t>Patrimoine moyen par adulte</t>
  </si>
  <si>
    <t>Tableau 13.1. Le décrochage des plus hauts patrimoines mondiaux, 1987-2017</t>
  </si>
  <si>
    <r>
      <t xml:space="preserve">Lecture. De 1987 à 2017, le patrimoine moyen des un cent millionièmes les plus riches du monde (soit environ 30 personnes sur 3 milliards d'adultes en 1987, et 50 sur 5 milliards en 2017) a progressé de 6,4% par an au niveau mondial; les 0,01% les riches (environ 300 000 personnes en 1987, 500 000 en 2017) ont progressé de 4,7% par an, et le patrimoine moyen mondial de 1,9% par an. Le décrochage des plus hauts patrimoines a été encore plus marqué si l'on se restreint à l'ensemble Etats-Unis-Europe-Chine.   </t>
    </r>
    <r>
      <rPr>
        <sz val="11"/>
        <rFont val="Arial Narrow"/>
        <family val="2"/>
      </rPr>
      <t>Sources: voir piketty.pse.ens.fr/ideologie</t>
    </r>
  </si>
  <si>
    <r>
      <rPr>
        <b/>
        <sz val="14"/>
        <rFont val="Arial"/>
        <family val="2"/>
      </rPr>
      <t>Les un cent millionièmes les plus riches</t>
    </r>
    <r>
      <rPr>
        <sz val="14"/>
        <rFont val="Arial"/>
        <family val="2"/>
      </rPr>
      <t xml:space="preserve"> (Forbes)</t>
    </r>
    <r>
      <rPr>
        <sz val="10"/>
        <rFont val="Arial"/>
        <family val="2"/>
      </rPr>
      <t xml:space="preserve">   </t>
    </r>
    <r>
      <rPr>
        <sz val="14"/>
        <rFont val="Arial"/>
        <family val="2"/>
      </rPr>
      <t xml:space="preserve">                                            </t>
    </r>
  </si>
  <si>
    <r>
      <rPr>
        <b/>
        <sz val="14"/>
        <rFont val="Arial"/>
        <family val="2"/>
      </rPr>
      <t xml:space="preserve">Les un vingt millionièmes les plus riches </t>
    </r>
    <r>
      <rPr>
        <sz val="14"/>
        <rFont val="Arial"/>
        <family val="2"/>
      </rPr>
      <t>(Forbes)</t>
    </r>
    <r>
      <rPr>
        <sz val="10"/>
        <rFont val="Arial"/>
        <family val="2"/>
      </rPr>
      <t xml:space="preserve">   </t>
    </r>
    <r>
      <rPr>
        <sz val="14"/>
        <rFont val="Arial"/>
        <family val="2"/>
      </rPr>
      <t xml:space="preserve">                                            </t>
    </r>
  </si>
  <si>
    <r>
      <rPr>
        <b/>
        <sz val="14"/>
        <rFont val="Arial"/>
        <family val="2"/>
      </rPr>
      <t xml:space="preserve">Les 0,01% les plus riches </t>
    </r>
    <r>
      <rPr>
        <sz val="14"/>
        <rFont val="Arial"/>
        <family val="2"/>
      </rPr>
      <t>(WID.world)</t>
    </r>
  </si>
  <si>
    <r>
      <rPr>
        <b/>
        <sz val="14"/>
        <rFont val="Arial"/>
        <family val="2"/>
      </rPr>
      <t xml:space="preserve">Les 0,1% les plus riches  </t>
    </r>
    <r>
      <rPr>
        <sz val="14"/>
        <rFont val="Arial"/>
        <family val="2"/>
      </rPr>
      <t>(WID.world)</t>
    </r>
  </si>
  <si>
    <r>
      <rPr>
        <b/>
        <sz val="14"/>
        <rFont val="Arial"/>
        <family val="2"/>
      </rPr>
      <t xml:space="preserve">Les 1% les plus riches   </t>
    </r>
    <r>
      <rPr>
        <sz val="14"/>
        <rFont val="Arial"/>
        <family val="2"/>
      </rPr>
      <t xml:space="preserve">     (WID.world)</t>
    </r>
  </si>
  <si>
    <t>Sources: WIR 2018, Table 4.1.1</t>
  </si>
  <si>
    <t>Croissance de la population adulte 1987-2017: WID.world</t>
  </si>
  <si>
    <t xml:space="preserve">shweal_p99p100_992_j_US
USA
Net personal wealth
Top 1% | share | adults | equal split
</t>
  </si>
  <si>
    <t xml:space="preserve">shweal_p90p100_992_j_US
USA
Net personal wealth
Top 10% | share | adults | equal split
</t>
  </si>
  <si>
    <t>Suède   (top 1%)</t>
  </si>
  <si>
    <t>Suède   (top 10%)</t>
  </si>
  <si>
    <t>U.K.         (top 1%)</t>
  </si>
  <si>
    <t>U.K.         (top 10%)</t>
  </si>
  <si>
    <t>France (top 1%)</t>
  </si>
  <si>
    <t>France (top 10%)</t>
  </si>
  <si>
    <t xml:space="preserve">Europe  (top 1%) </t>
  </si>
  <si>
    <t xml:space="preserve">Europe  (top 10%) </t>
  </si>
  <si>
    <t>U.S.         (top 1%)</t>
  </si>
  <si>
    <t>U.S.         (top 10%)</t>
  </si>
  <si>
    <t>Downloaded from wid.world on 08-01-2019 at 10:03:09</t>
  </si>
  <si>
    <t>Détail des calculs: ne pas effacer</t>
  </si>
  <si>
    <r>
      <t>Séries sur la part du top 10% et top 1% dans le total des propriétés privés</t>
    </r>
    <r>
      <rPr>
        <sz val="12"/>
        <rFont val="Arial"/>
        <family val="2"/>
      </rPr>
      <t xml:space="preserve"> (séries annuelles WID.world)                            </t>
    </r>
  </si>
  <si>
    <t>Données utilisées pour le graphique sur l'inégalité de la propriété en Chine, Russie, Inde, Royaume-Uni, France, Etats-Unis 1900-2015</t>
  </si>
  <si>
    <t>Chine         (top 10%)</t>
  </si>
  <si>
    <t>Chine        (top 1%)</t>
  </si>
  <si>
    <t>Russie         (top 10%)</t>
  </si>
  <si>
    <t>Russie        (top 1%)</t>
  </si>
  <si>
    <t>Inde         (top 10%)</t>
  </si>
  <si>
    <t>Inde        (top 1%)</t>
  </si>
  <si>
    <t>Suède et estimations pour 1900: voir DataG10.4, Chapitre10TableauxGraphiques.xlsx</t>
  </si>
  <si>
    <t>USA, Chine, Russie, France, Royaume-Uni: WIR 218, Figures 4.2.1-4.2.2</t>
  </si>
  <si>
    <t>Inde: séeies WID.world 19-2-2019</t>
  </si>
  <si>
    <t>Top 1% income share</t>
  </si>
  <si>
    <t>Top 10% income share</t>
  </si>
  <si>
    <t>Middle 40% income share</t>
  </si>
  <si>
    <t>Bottom 50% income share</t>
  </si>
  <si>
    <t>Sources: Alvaredo, Assouad, Piketty, 2018, Figure 7a</t>
  </si>
  <si>
    <t>Europe</t>
  </si>
  <si>
    <t>Etats-Unis</t>
  </si>
  <si>
    <t>Données utilisées pour le graphique sur l'inégalité en 2018</t>
  </si>
  <si>
    <t>Dernière année disponible (2018, 2017 ou 2016)</t>
  </si>
  <si>
    <t>World Inequality Report 2018, Figure E1</t>
  </si>
  <si>
    <t>Sources:</t>
  </si>
  <si>
    <t>Moyen-Orient</t>
  </si>
  <si>
    <t>Brésil</t>
  </si>
  <si>
    <t>Russie</t>
  </si>
  <si>
    <t>Part du top 10% dans le revenu total (2018)</t>
  </si>
  <si>
    <t xml:space="preserve">Données utilisées pour le graphique sur l'inégalité dans les différentes régions du monde en 2018 </t>
  </si>
  <si>
    <t>(et WID.world pour Chine)</t>
  </si>
  <si>
    <t>Données utilisées pour la répartition mondiale des émissions carbone 2010-2018</t>
  </si>
  <si>
    <t>Total des émissions</t>
  </si>
  <si>
    <t>Emissions &gt;moyenne</t>
  </si>
  <si>
    <t>Emissions &gt;2.3xmoyenne (top10%)</t>
  </si>
  <si>
    <t>Emissions &gt;9.1xmoyenne (top1%)</t>
  </si>
  <si>
    <t>Source: Chancel-Piketty 2015, Tableau E4</t>
  </si>
  <si>
    <t>Mise à jour en cours 2019: résultats estimés pour 2013 équivalents à résultats moyens 2010-2018</t>
  </si>
  <si>
    <t>year for share=50%</t>
  </si>
  <si>
    <t>b=</t>
  </si>
  <si>
    <t>a=</t>
  </si>
  <si>
    <t xml:space="preserve">top 0.1% </t>
  </si>
  <si>
    <t>top 1%</t>
  </si>
  <si>
    <t xml:space="preserve"> top 10%</t>
  </si>
  <si>
    <t xml:space="preserve"> top 50%</t>
  </si>
  <si>
    <t>bottom 50%</t>
  </si>
  <si>
    <t>Gender labor income ratio for some years</t>
  </si>
  <si>
    <t>Gender income ratio by age for some years</t>
  </si>
  <si>
    <t>Proportion of women in</t>
  </si>
  <si>
    <t>Données utilisées pour la part des femmes dans les hauts revenus en France</t>
  </si>
  <si>
    <t>(séries issues de Garbinti-Goupille-Lebret-Piketty, "Inequality Dynamics in France 1900-2014", WID.world 2017, Figures 14b-15b)</t>
  </si>
  <si>
    <t>Bilan banque centrale en % PIB</t>
  </si>
  <si>
    <t>Celculs de l'auteur à partir des bilans publiés par les banques centrales pour les années récentes et des séries historiques rassemblées and Piketty-Zucman 2013 et Ferguson-Schularisk 2015 (voir fichier CentralBankBalanceSheets.xlsx)</t>
  </si>
  <si>
    <t>Zone euro (Allemagne-France)</t>
  </si>
  <si>
    <t>Moyenne pays riches (19 pays)</t>
  </si>
  <si>
    <t xml:space="preserve">Allemagne </t>
  </si>
  <si>
    <t>Royaume-Uni</t>
  </si>
  <si>
    <t>Japon</t>
  </si>
  <si>
    <t>Suisse</t>
  </si>
  <si>
    <t>Données utilisées pour le graphique sur les tailles de bilan de banques centrales</t>
  </si>
  <si>
    <t>T1/B50 average income ration</t>
  </si>
  <si>
    <t>T10/B50 average income ratio</t>
  </si>
  <si>
    <t>Sauf Europe (west+east): new series from Blanchet-Chancel-Gethin 2019</t>
  </si>
  <si>
    <t>Sauf Etats-Unis (Etats-Unis et non US+Canada)</t>
  </si>
  <si>
    <t>(et Blanchet-Chancel-Gethin 2019 pour Europe)</t>
  </si>
  <si>
    <t>Part du top 1% dans le revenu total (2018)</t>
  </si>
  <si>
    <t>Part du bottom 50% dans le revenu total (2018)</t>
  </si>
  <si>
    <t>Ratio entre le revenu moyen du top 10% et du bottom 50% (2018)</t>
  </si>
  <si>
    <t>Ratio entre le revenu moyen du top 1% et du bottom 50% (2018)</t>
  </si>
  <si>
    <t>Sauf Moyen-Orient: estimation révisée issue de Alvaredo-Assouad-Piketty 2018 (Qatar: Figure 9a, variante 30%)</t>
  </si>
  <si>
    <t>Europe (540 millions)</t>
  </si>
  <si>
    <t>Données utilisées pour la graphique sur la concentration de la propriété</t>
  </si>
  <si>
    <t>Europe (2018)</t>
  </si>
  <si>
    <t>Europe (1913)</t>
  </si>
  <si>
    <t>Bottom 50% wealth share</t>
  </si>
  <si>
    <t>Middle 40% wealth share</t>
  </si>
  <si>
    <t>Top 10% wealth share</t>
  </si>
  <si>
    <t>Top 1% wealth share</t>
  </si>
  <si>
    <t>(Europe: moyenne France-Royaume-Uni-Suède)</t>
  </si>
  <si>
    <t>Sources: voir chapitre 10, feuille DataG10.4 (et chapitre 5, feuille DataG5.6)</t>
  </si>
  <si>
    <t>Note: USA Bottom 50% share =-0.1% 2015, ici remontée à 2% car les données européennes mettent à zero les richesses négatives.</t>
  </si>
  <si>
    <t xml:space="preserve">Afrique du sud </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</si>
  <si>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</si>
  <si>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</si>
  <si>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</si>
  <si>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</si>
  <si>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U.S.</t>
  </si>
  <si>
    <t>Brasil</t>
  </si>
  <si>
    <t>Middle East</t>
  </si>
  <si>
    <t>United States (320m)</t>
  </si>
  <si>
    <t>Middle East (420m)</t>
  </si>
  <si>
    <t>China (1380m)</t>
  </si>
  <si>
    <t>North America</t>
  </si>
  <si>
    <t>Rest of the world</t>
  </si>
  <si>
    <t>United States (2018)</t>
  </si>
  <si>
    <t>Tables and figures from Chapter 13: Hyper-capitalism: between modernity and archaism</t>
  </si>
  <si>
    <t>Table 13.1. The rise of top global wealth holders, 1987-2017</t>
  </si>
  <si>
    <r>
      <t xml:space="preserve">Annual average real                        growth rate 1987-2017                             </t>
    </r>
    <r>
      <rPr>
        <i/>
        <sz val="12"/>
        <rFont val="Arial Narrow"/>
        <family val="2"/>
      </rPr>
      <t>(after deduction of inflation)</t>
    </r>
  </si>
  <si>
    <t>World</t>
  </si>
  <si>
    <t>U.S.-Europe-China</t>
  </si>
  <si>
    <r>
      <rPr>
        <b/>
        <sz val="14"/>
        <rFont val="Arial"/>
        <family val="2"/>
      </rPr>
      <t xml:space="preserve">The top 0,01%  </t>
    </r>
    <r>
      <rPr>
        <sz val="14"/>
        <rFont val="Arial"/>
        <family val="2"/>
      </rPr>
      <t>(WID.world)</t>
    </r>
  </si>
  <si>
    <r>
      <rPr>
        <b/>
        <sz val="14"/>
        <rFont val="Arial"/>
        <family val="2"/>
      </rPr>
      <t xml:space="preserve">The top 0,1%  </t>
    </r>
    <r>
      <rPr>
        <sz val="14"/>
        <rFont val="Arial"/>
        <family val="2"/>
      </rPr>
      <t>(WID.world)</t>
    </r>
  </si>
  <si>
    <r>
      <rPr>
        <b/>
        <sz val="14"/>
        <rFont val="Arial"/>
        <family val="2"/>
      </rPr>
      <t xml:space="preserve">The top 1%  </t>
    </r>
    <r>
      <rPr>
        <sz val="14"/>
        <rFont val="Arial"/>
        <family val="2"/>
      </rPr>
      <t>(WID.world)</t>
    </r>
  </si>
  <si>
    <r>
      <t xml:space="preserve">The one hundred-millionth richest </t>
    </r>
    <r>
      <rPr>
        <sz val="14"/>
        <rFont val="Arial"/>
        <family val="2"/>
      </rPr>
      <t>(Forbes)</t>
    </r>
    <r>
      <rPr>
        <sz val="10"/>
        <rFont val="Arial"/>
        <family val="2"/>
      </rPr>
      <t xml:space="preserve">   </t>
    </r>
    <r>
      <rPr>
        <sz val="14"/>
        <rFont val="Arial"/>
        <family val="2"/>
      </rPr>
      <t xml:space="preserve">   </t>
    </r>
    <r>
      <rPr>
        <b/>
        <sz val="14"/>
        <rFont val="Arial"/>
        <family val="2"/>
      </rPr>
      <t xml:space="preserve">                                         </t>
    </r>
  </si>
  <si>
    <r>
      <t xml:space="preserve">The one twenty-millionth        richest </t>
    </r>
    <r>
      <rPr>
        <sz val="14"/>
        <rFont val="Arial"/>
        <family val="2"/>
      </rPr>
      <t>(Forbes)</t>
    </r>
    <r>
      <rPr>
        <sz val="10"/>
        <rFont val="Arial"/>
        <family val="2"/>
      </rPr>
      <t xml:space="preserve">   </t>
    </r>
    <r>
      <rPr>
        <sz val="14"/>
        <rFont val="Arial"/>
        <family val="2"/>
      </rPr>
      <t xml:space="preserve">  </t>
    </r>
    <r>
      <rPr>
        <b/>
        <sz val="14"/>
        <rFont val="Arial"/>
        <family val="2"/>
      </rPr>
      <t xml:space="preserve">                                          </t>
    </r>
  </si>
  <si>
    <t>Per adult average wealth</t>
  </si>
  <si>
    <t>Per adult average income</t>
  </si>
  <si>
    <t>Total adult population</t>
  </si>
  <si>
    <t>GDP or total income</t>
  </si>
  <si>
    <t>(last revised: 2/8/2019)</t>
  </si>
  <si>
    <r>
      <rPr>
        <b/>
        <sz val="12"/>
        <rFont val="Arial"/>
        <family val="2"/>
      </rPr>
      <t>Interpretation</t>
    </r>
    <r>
      <rPr>
        <sz val="12"/>
        <rFont val="Arial"/>
        <family val="2"/>
      </rPr>
      <t xml:space="preserve">. Between 1987 and 2017, the average wealth of the one hundred-millionth richest individuals in the world (i.e. about 30 individuals out of 3 billions adults in 1987, and 50 out of 5 billions in 2017) grew by 6,4% a year globally; the average wealth of the 0,01% richest individuals (about 300 000 individuals in 1987, 500 000 in 2017) grew by 4,7% a year, and average global wealth by 1,9% a year. The rise of very top wealth holders has been even more marked if we concentrate on U.S.-Europe-China.   </t>
    </r>
    <r>
      <rPr>
        <b/>
        <sz val="11"/>
        <rFont val="Arial Narrow"/>
        <family val="2"/>
      </rPr>
      <t>Sources</t>
    </r>
    <r>
      <rPr>
        <sz val="11"/>
        <rFont val="Arial Narrow"/>
        <family val="2"/>
      </rPr>
      <t>: see piketty.pse.ens.fr/ideology</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</si>
</sst>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
  </numFmts>
  <fonts count="23" x14ac:knownFonts="1">
    <font>
      <sz val="11"/>
      <color theme="1"/>
      <name val="Calibri"/>
      <family val="2"/>
      <scheme val="minor"/>
    </font>
    <font>
      <sz val="12"/>
      <color theme="1"/>
      <name val="Arial"/>
      <family val="2"/>
    </font>
    <font>
      <sz val="12"/>
      <color theme="1"/>
      <name val="Arial"/>
      <family val="2"/>
    </font>
    <font>
      <b/>
      <sz val="12"/>
      <color theme="1"/>
      <name val="Arial"/>
      <family val="2"/>
    </font>
    <font>
      <sz val="11"/>
      <color theme="1"/>
      <name val="Calibri"/>
      <family val="2"/>
      <scheme val="minor"/>
    </font>
    <font>
      <sz val="12"/>
      <color theme="1"/>
      <name val="Calibri"/>
      <family val="2"/>
      <scheme val="minor"/>
    </font>
    <font>
      <sz val="10"/>
      <name val="Arial"/>
      <family val="2"/>
    </font>
    <font>
      <sz val="12"/>
      <name val="Arial"/>
      <family val="2"/>
    </font>
    <font>
      <b/>
      <sz val="12"/>
      <name val="Arial"/>
      <family val="2"/>
    </font>
    <font>
      <sz val="14"/>
      <name val="Arial"/>
      <family val="2"/>
    </font>
    <font>
      <sz val="12"/>
      <color indexed="8"/>
      <name val="Calibri"/>
      <family val="2"/>
    </font>
    <font>
      <sz val="14"/>
      <color indexed="8"/>
      <name val="Arial"/>
      <family val="2"/>
    </font>
    <font>
      <i/>
      <sz val="14"/>
      <name val="Arial"/>
      <family val="2"/>
    </font>
    <font>
      <i/>
      <sz val="12"/>
      <name val="Arial Narrow"/>
      <family val="2"/>
    </font>
    <font>
      <sz val="18"/>
      <name val="Arial"/>
      <family val="2"/>
    </font>
    <font>
      <b/>
      <sz val="14"/>
      <name val="Arial"/>
      <family val="2"/>
    </font>
    <font>
      <u/>
      <sz val="11"/>
      <color theme="10"/>
      <name val="Calibri"/>
      <family val="2"/>
      <scheme val="minor"/>
    </font>
    <font>
      <sz val="11"/>
      <color theme="1"/>
      <name val="Arial"/>
      <family val="2"/>
    </font>
    <font>
      <u/>
      <sz val="11"/>
      <color theme="10"/>
      <name val="Arial"/>
      <family val="2"/>
    </font>
    <font>
      <b/>
      <sz val="15"/>
      <name val="Arial"/>
      <family val="2"/>
    </font>
    <font>
      <sz val="11"/>
      <name val="Arial Narrow"/>
      <family val="2"/>
    </font>
    <font>
      <b/>
      <sz val="18"/>
      <name val="Arial"/>
      <family val="2"/>
    </font>
    <font>
      <b/>
      <sz val="11"/>
      <name val="Arial Narrow"/>
      <family val="2"/>
    </font>
  </fonts>
  <fills count="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top style="medium">
        <color auto="1"/>
      </top>
      <bottom/>
      <diagonal/>
    </border>
    <border>
      <left style="medium">
        <color auto="1"/>
      </left>
      <right/>
      <top style="medium">
        <color auto="1"/>
      </top>
      <bottom/>
      <diagonal/>
    </border>
    <border>
      <left/>
      <right style="thick">
        <color auto="1"/>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style="thick">
        <color auto="1"/>
      </left>
      <right/>
      <top style="thick">
        <color auto="1"/>
      </top>
      <bottom/>
      <diagonal/>
    </border>
    <border>
      <left style="medium">
        <color auto="1"/>
      </left>
      <right style="medium">
        <color auto="1"/>
      </right>
      <top style="medium">
        <color auto="1"/>
      </top>
      <bottom style="thick">
        <color auto="1"/>
      </bottom>
      <diagonal/>
    </border>
    <border>
      <left style="thick">
        <color auto="1"/>
      </left>
      <right/>
      <top style="medium">
        <color auto="1"/>
      </top>
      <bottom style="thick">
        <color auto="1"/>
      </bottom>
      <diagonal/>
    </border>
    <border>
      <left style="medium">
        <color auto="1"/>
      </left>
      <right style="medium">
        <color auto="1"/>
      </right>
      <top style="medium">
        <color auto="1"/>
      </top>
      <bottom/>
      <diagonal/>
    </border>
    <border>
      <left style="thick">
        <color auto="1"/>
      </left>
      <right/>
      <top style="medium">
        <color auto="1"/>
      </top>
      <bottom/>
      <diagonal/>
    </border>
    <border>
      <left style="thick">
        <color auto="1"/>
      </left>
      <right style="medium">
        <color auto="1"/>
      </right>
      <top style="medium">
        <color auto="1"/>
      </top>
      <bottom/>
      <diagonal/>
    </border>
    <border>
      <left/>
      <right style="thick">
        <color auto="1"/>
      </right>
      <top/>
      <bottom style="medium">
        <color auto="1"/>
      </bottom>
      <diagonal/>
    </border>
    <border>
      <left style="thick">
        <color auto="1"/>
      </left>
      <right/>
      <top/>
      <bottom style="medium">
        <color auto="1"/>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style="thick">
        <color auto="1"/>
      </top>
      <bottom style="thick">
        <color auto="1"/>
      </bottom>
      <diagonal/>
    </border>
    <border>
      <left/>
      <right/>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ck">
        <color auto="1"/>
      </right>
      <top style="medium">
        <color auto="1"/>
      </top>
      <bottom/>
      <diagonal/>
    </border>
    <border>
      <left style="medium">
        <color auto="1"/>
      </left>
      <right style="thick">
        <color auto="1"/>
      </right>
      <top style="medium">
        <color auto="1"/>
      </top>
      <bottom style="thick">
        <color auto="1"/>
      </bottom>
      <diagonal/>
    </border>
  </borders>
  <cellStyleXfs count="13">
    <xf numFmtId="0" fontId="0" fillId="0" borderId="0"/>
    <xf numFmtId="0" fontId="4" fillId="0" borderId="0"/>
    <xf numFmtId="9" fontId="4" fillId="0" borderId="0" applyFont="0" applyFill="0" applyBorder="0" applyAlignment="0" applyProtection="0"/>
    <xf numFmtId="0" fontId="5" fillId="0" borderId="0"/>
    <xf numFmtId="9" fontId="5" fillId="0" borderId="0" applyFont="0" applyFill="0" applyBorder="0" applyAlignment="0" applyProtection="0"/>
    <xf numFmtId="9" fontId="4" fillId="0" borderId="0" applyFont="0" applyFill="0" applyBorder="0" applyAlignment="0" applyProtection="0"/>
    <xf numFmtId="0" fontId="6" fillId="0" borderId="0"/>
    <xf numFmtId="0" fontId="6" fillId="0" borderId="0"/>
    <xf numFmtId="0" fontId="10" fillId="0" borderId="0"/>
    <xf numFmtId="0" fontId="16" fillId="0" borderId="0" applyNumberFormat="0" applyFill="0" applyBorder="0" applyAlignment="0" applyProtection="0"/>
    <xf numFmtId="0" fontId="6" fillId="0" borderId="0"/>
    <xf numFmtId="0" fontId="5" fillId="0" borderId="0"/>
    <xf numFmtId="0" fontId="6" fillId="0" borderId="0"/>
  </cellStyleXfs>
  <cellXfs count="163">
    <xf numFmtId="0" fontId="0" fillId="0" borderId="0" xfId="0"/>
    <xf numFmtId="0" fontId="2" fillId="0" borderId="0" xfId="0" applyFont="1"/>
    <xf numFmtId="0" fontId="3" fillId="0" borderId="0" xfId="0" applyFont="1"/>
    <xf numFmtId="0" fontId="2" fillId="0" borderId="0" xfId="3" applyFont="1"/>
    <xf numFmtId="164" fontId="2" fillId="0" borderId="0" xfId="3" applyNumberFormat="1" applyFont="1" applyFill="1" applyAlignment="1">
      <alignment horizontal="center"/>
    </xf>
    <xf numFmtId="0" fontId="6" fillId="0" borderId="0" xfId="6"/>
    <xf numFmtId="9" fontId="7" fillId="0" borderId="0" xfId="6" applyNumberFormat="1" applyFont="1"/>
    <xf numFmtId="0" fontId="7" fillId="0" borderId="0" xfId="6" applyFont="1"/>
    <xf numFmtId="165" fontId="7" fillId="0" borderId="0" xfId="6" applyNumberFormat="1" applyFont="1"/>
    <xf numFmtId="166" fontId="7" fillId="0" borderId="0" xfId="6" applyNumberFormat="1" applyFont="1" applyAlignment="1">
      <alignment horizontal="center"/>
    </xf>
    <xf numFmtId="164" fontId="7" fillId="0" borderId="0" xfId="5" applyNumberFormat="1" applyFont="1" applyAlignment="1">
      <alignment horizontal="center"/>
    </xf>
    <xf numFmtId="0" fontId="8" fillId="0" borderId="0" xfId="6" applyFont="1"/>
    <xf numFmtId="1" fontId="7" fillId="0" borderId="0" xfId="6" applyNumberFormat="1" applyFont="1" applyAlignment="1">
      <alignment horizontal="center"/>
    </xf>
    <xf numFmtId="0" fontId="7" fillId="0" borderId="0" xfId="6" applyFont="1" applyAlignment="1">
      <alignment horizontal="center" vertical="center" wrapText="1"/>
    </xf>
    <xf numFmtId="0" fontId="6" fillId="0" borderId="0" xfId="7"/>
    <xf numFmtId="3" fontId="6" fillId="0" borderId="0" xfId="7" applyNumberFormat="1"/>
    <xf numFmtId="3" fontId="6" fillId="0" borderId="0" xfId="7" applyNumberFormat="1" applyBorder="1"/>
    <xf numFmtId="0" fontId="6" fillId="0" borderId="0" xfId="7" applyBorder="1"/>
    <xf numFmtId="0" fontId="6" fillId="0" borderId="0" xfId="7" applyFont="1" applyBorder="1"/>
    <xf numFmtId="3" fontId="9" fillId="0" borderId="0" xfId="7" applyNumberFormat="1" applyFont="1" applyBorder="1"/>
    <xf numFmtId="0" fontId="9" fillId="0" borderId="0" xfId="7" applyFont="1" applyBorder="1"/>
    <xf numFmtId="164" fontId="11" fillId="0" borderId="14" xfId="8" applyNumberFormat="1" applyFont="1" applyFill="1" applyBorder="1" applyAlignment="1">
      <alignment horizontal="center" vertical="center"/>
    </xf>
    <xf numFmtId="0" fontId="6" fillId="0" borderId="0" xfId="7" applyFill="1"/>
    <xf numFmtId="164" fontId="11" fillId="0" borderId="16" xfId="8" applyNumberFormat="1" applyFont="1" applyFill="1" applyBorder="1" applyAlignment="1">
      <alignment horizontal="center" vertical="center"/>
    </xf>
    <xf numFmtId="0" fontId="9" fillId="0" borderId="17" xfId="7" applyFont="1" applyBorder="1" applyAlignment="1">
      <alignment horizontal="center" vertical="center" wrapText="1"/>
    </xf>
    <xf numFmtId="0" fontId="14" fillId="0" borderId="19" xfId="7" applyFont="1" applyBorder="1" applyAlignment="1">
      <alignment horizontal="center"/>
    </xf>
    <xf numFmtId="0" fontId="14" fillId="0" borderId="20" xfId="7" applyFont="1" applyBorder="1"/>
    <xf numFmtId="0" fontId="10" fillId="0" borderId="0" xfId="8"/>
    <xf numFmtId="0" fontId="17" fillId="0" borderId="0" xfId="0" applyFont="1"/>
    <xf numFmtId="0" fontId="18" fillId="0" borderId="0" xfId="9" applyFont="1"/>
    <xf numFmtId="0" fontId="17" fillId="0" borderId="0" xfId="0" applyFont="1" applyAlignment="1">
      <alignment horizontal="center"/>
    </xf>
    <xf numFmtId="166" fontId="17" fillId="0" borderId="0" xfId="0" applyNumberFormat="1" applyFont="1" applyAlignment="1">
      <alignment horizontal="center"/>
    </xf>
    <xf numFmtId="164" fontId="2" fillId="0" borderId="0" xfId="0" applyNumberFormat="1" applyFont="1" applyAlignment="1">
      <alignment horizontal="center"/>
    </xf>
    <xf numFmtId="0" fontId="0" fillId="0" borderId="0" xfId="0" applyBorder="1"/>
    <xf numFmtId="0" fontId="2" fillId="0" borderId="0" xfId="0" applyFont="1" applyBorder="1"/>
    <xf numFmtId="9" fontId="2" fillId="0" borderId="0" xfId="0" applyNumberFormat="1" applyFont="1" applyAlignment="1">
      <alignment horizontal="center"/>
    </xf>
    <xf numFmtId="0" fontId="14" fillId="0" borderId="2" xfId="7" applyFont="1" applyBorder="1"/>
    <xf numFmtId="0" fontId="15" fillId="0" borderId="17" xfId="7" applyFont="1" applyBorder="1" applyAlignment="1">
      <alignment horizontal="center" vertical="center" wrapText="1"/>
    </xf>
    <xf numFmtId="0" fontId="15" fillId="0" borderId="15" xfId="7" applyFont="1" applyBorder="1" applyAlignment="1">
      <alignment horizontal="center" vertical="center" wrapText="1"/>
    </xf>
    <xf numFmtId="0" fontId="7" fillId="0" borderId="0" xfId="7" applyFont="1" applyBorder="1"/>
    <xf numFmtId="0" fontId="6" fillId="0" borderId="0" xfId="10"/>
    <xf numFmtId="0" fontId="7" fillId="0" borderId="0" xfId="10" applyFont="1"/>
    <xf numFmtId="0" fontId="8" fillId="0" borderId="0" xfId="10" applyFont="1"/>
    <xf numFmtId="0" fontId="7" fillId="0" borderId="0" xfId="10" applyFont="1" applyBorder="1" applyAlignment="1">
      <alignment horizontal="center"/>
    </xf>
    <xf numFmtId="164" fontId="7" fillId="0" borderId="0" xfId="10" applyNumberFormat="1" applyFont="1" applyBorder="1" applyAlignment="1">
      <alignment horizontal="center"/>
    </xf>
    <xf numFmtId="164" fontId="7" fillId="0" borderId="21" xfId="10" applyNumberFormat="1" applyFont="1" applyBorder="1" applyAlignment="1">
      <alignment horizontal="center"/>
    </xf>
    <xf numFmtId="164" fontId="2" fillId="0" borderId="21" xfId="0" applyNumberFormat="1" applyFont="1" applyBorder="1" applyAlignment="1">
      <alignment horizontal="center"/>
    </xf>
    <xf numFmtId="0" fontId="7" fillId="0" borderId="21" xfId="10" applyFont="1" applyBorder="1" applyAlignment="1">
      <alignment horizontal="center"/>
    </xf>
    <xf numFmtId="164" fontId="7" fillId="0" borderId="0" xfId="10" applyNumberFormat="1" applyFont="1" applyAlignment="1">
      <alignment vertical="center"/>
    </xf>
    <xf numFmtId="164" fontId="7" fillId="0" borderId="0" xfId="10" applyNumberFormat="1" applyFont="1"/>
    <xf numFmtId="164" fontId="7" fillId="0" borderId="22" xfId="10" applyNumberFormat="1" applyFont="1" applyBorder="1" applyAlignment="1">
      <alignment horizontal="center"/>
    </xf>
    <xf numFmtId="164" fontId="2" fillId="0" borderId="22" xfId="0" applyNumberFormat="1" applyFont="1" applyBorder="1" applyAlignment="1">
      <alignment horizontal="center"/>
    </xf>
    <xf numFmtId="0" fontId="7" fillId="0" borderId="22" xfId="10" applyFont="1" applyBorder="1"/>
    <xf numFmtId="0" fontId="7" fillId="0" borderId="22" xfId="10" applyFont="1" applyBorder="1" applyAlignment="1">
      <alignment horizontal="center"/>
    </xf>
    <xf numFmtId="0" fontId="2" fillId="0" borderId="0" xfId="0" applyFont="1" applyAlignment="1">
      <alignment wrapText="1"/>
    </xf>
    <xf numFmtId="0" fontId="8" fillId="0" borderId="0" xfId="10" applyFont="1" applyBorder="1" applyAlignment="1">
      <alignment horizontal="center" vertical="center" wrapText="1"/>
    </xf>
    <xf numFmtId="0" fontId="8" fillId="0" borderId="22" xfId="10" applyFont="1" applyBorder="1" applyAlignment="1">
      <alignment horizontal="center" vertical="center" wrapText="1"/>
    </xf>
    <xf numFmtId="0" fontId="8" fillId="0" borderId="22" xfId="10" applyFont="1" applyBorder="1"/>
    <xf numFmtId="0" fontId="15" fillId="0" borderId="23" xfId="10" applyFont="1" applyBorder="1" applyAlignment="1">
      <alignment vertical="center"/>
    </xf>
    <xf numFmtId="164" fontId="7" fillId="0" borderId="9" xfId="10" applyNumberFormat="1" applyFont="1" applyBorder="1" applyAlignment="1">
      <alignment horizontal="center"/>
    </xf>
    <xf numFmtId="164" fontId="2" fillId="0" borderId="22" xfId="3" applyNumberFormat="1" applyFont="1" applyFill="1" applyBorder="1" applyAlignment="1">
      <alignment horizontal="center"/>
    </xf>
    <xf numFmtId="0" fontId="2" fillId="0" borderId="25" xfId="0" applyFont="1" applyBorder="1" applyAlignment="1">
      <alignment vertical="center" wrapText="1"/>
    </xf>
    <xf numFmtId="0" fontId="2" fillId="0" borderId="25" xfId="0" applyFont="1" applyBorder="1" applyAlignment="1">
      <alignment horizontal="center" vertical="center" wrapText="1"/>
    </xf>
    <xf numFmtId="0" fontId="2" fillId="0" borderId="25" xfId="0" applyFont="1" applyBorder="1"/>
    <xf numFmtId="164" fontId="2" fillId="0" borderId="25" xfId="0" applyNumberFormat="1" applyFont="1" applyBorder="1" applyAlignment="1">
      <alignment horizontal="center"/>
    </xf>
    <xf numFmtId="0" fontId="5" fillId="0" borderId="0" xfId="11"/>
    <xf numFmtId="0" fontId="2" fillId="0" borderId="0" xfId="11" applyFont="1"/>
    <xf numFmtId="9" fontId="2" fillId="0" borderId="0" xfId="11" applyNumberFormat="1" applyFont="1" applyAlignment="1">
      <alignment horizontal="center"/>
    </xf>
    <xf numFmtId="164" fontId="2" fillId="0" borderId="8" xfId="0" applyNumberFormat="1" applyFont="1" applyBorder="1" applyAlignment="1">
      <alignment horizontal="center"/>
    </xf>
    <xf numFmtId="164" fontId="2" fillId="0" borderId="26" xfId="0" applyNumberFormat="1" applyFont="1" applyBorder="1" applyAlignment="1">
      <alignment horizontal="center"/>
    </xf>
    <xf numFmtId="164" fontId="2" fillId="0" borderId="9" xfId="0" applyNumberFormat="1" applyFont="1" applyBorder="1" applyAlignment="1">
      <alignment horizontal="center"/>
    </xf>
    <xf numFmtId="0" fontId="2" fillId="0" borderId="0" xfId="0" applyFont="1" applyAlignment="1">
      <alignment horizontal="center"/>
    </xf>
    <xf numFmtId="0" fontId="7" fillId="0" borderId="10" xfId="0" applyFont="1" applyBorder="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2" fillId="0" borderId="12" xfId="0" applyFont="1" applyBorder="1"/>
    <xf numFmtId="0" fontId="2" fillId="0" borderId="24" xfId="0" applyFont="1" applyBorder="1"/>
    <xf numFmtId="0" fontId="2" fillId="0" borderId="13" xfId="0" applyFont="1" applyBorder="1"/>
    <xf numFmtId="0" fontId="2" fillId="0" borderId="0" xfId="11" applyFont="1" applyAlignment="1">
      <alignment horizont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NumberFormat="1"/>
    <xf numFmtId="164" fontId="0" fillId="0" borderId="0" xfId="0" applyNumberFormat="1" applyAlignment="1">
      <alignment horizontal="center" vertical="center"/>
    </xf>
    <xf numFmtId="0" fontId="0" fillId="0" borderId="5" xfId="0" applyBorder="1" applyAlignment="1">
      <alignment horizontal="center" vertical="center"/>
    </xf>
    <xf numFmtId="0" fontId="0" fillId="4" borderId="0" xfId="0" applyFill="1"/>
    <xf numFmtId="0" fontId="17" fillId="0" borderId="0" xfId="0" applyFont="1" applyAlignment="1">
      <alignment horizontal="left" vertical="center"/>
    </xf>
    <xf numFmtId="0" fontId="3" fillId="0" borderId="6" xfId="0" applyFont="1" applyBorder="1" applyAlignment="1">
      <alignment horizontal="center" vertical="center"/>
    </xf>
    <xf numFmtId="1" fontId="2" fillId="0" borderId="5" xfId="0" applyNumberFormat="1" applyFont="1" applyBorder="1" applyAlignment="1">
      <alignment horizontal="center" vertical="center"/>
    </xf>
    <xf numFmtId="1"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xf numFmtId="1" fontId="2" fillId="3" borderId="5" xfId="0" applyNumberFormat="1" applyFont="1" applyFill="1" applyBorder="1" applyAlignment="1">
      <alignment horizontal="center" vertical="center"/>
    </xf>
    <xf numFmtId="9" fontId="2" fillId="3" borderId="0" xfId="0" applyNumberFormat="1" applyFont="1" applyFill="1" applyBorder="1" applyAlignment="1">
      <alignment horizontal="center" vertical="center"/>
    </xf>
    <xf numFmtId="9" fontId="2" fillId="3" borderId="0" xfId="5" applyFont="1" applyFill="1" applyBorder="1" applyAlignment="1">
      <alignment horizontal="center" vertical="center"/>
    </xf>
    <xf numFmtId="9" fontId="2" fillId="3" borderId="4" xfId="5" applyFont="1" applyFill="1" applyBorder="1" applyAlignment="1">
      <alignment horizontal="center" vertical="center"/>
    </xf>
    <xf numFmtId="9" fontId="2" fillId="3" borderId="5" xfId="5" applyFont="1" applyFill="1" applyBorder="1" applyAlignment="1">
      <alignment horizontal="center" vertical="center"/>
    </xf>
    <xf numFmtId="1" fontId="2" fillId="0" borderId="0" xfId="0" applyNumberFormat="1" applyFont="1" applyFill="1" applyBorder="1" applyAlignment="1">
      <alignment horizontal="center" vertical="center"/>
    </xf>
    <xf numFmtId="9" fontId="2" fillId="0" borderId="0" xfId="5" applyFont="1" applyBorder="1" applyAlignment="1">
      <alignment horizontal="center" vertical="center"/>
    </xf>
    <xf numFmtId="9" fontId="2" fillId="0" borderId="4" xfId="5" applyFont="1" applyBorder="1" applyAlignment="1">
      <alignment horizontal="center" vertical="center"/>
    </xf>
    <xf numFmtId="9" fontId="2" fillId="0" borderId="0" xfId="0" applyNumberFormat="1" applyFont="1" applyFill="1" applyBorder="1" applyAlignment="1">
      <alignment horizontal="center" vertical="center"/>
    </xf>
    <xf numFmtId="0" fontId="2" fillId="0" borderId="5" xfId="0" applyFont="1" applyBorder="1" applyAlignment="1">
      <alignment horizontal="center" vertical="center"/>
    </xf>
    <xf numFmtId="9" fontId="2" fillId="0" borderId="0" xfId="0" applyNumberFormat="1" applyFont="1" applyBorder="1" applyAlignment="1">
      <alignment horizontal="center" vertical="center"/>
    </xf>
    <xf numFmtId="0" fontId="2" fillId="2" borderId="5" xfId="0" applyFont="1" applyFill="1" applyBorder="1" applyAlignment="1">
      <alignment horizontal="center" vertical="center"/>
    </xf>
    <xf numFmtId="164" fontId="2" fillId="0" borderId="0"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2" fillId="0" borderId="0" xfId="0" applyFont="1" applyFill="1" applyBorder="1"/>
    <xf numFmtId="9" fontId="2" fillId="0" borderId="0" xfId="0" applyNumberFormat="1" applyFont="1" applyFill="1" applyBorder="1"/>
    <xf numFmtId="9" fontId="2" fillId="4" borderId="0" xfId="0" applyNumberFormat="1" applyFont="1" applyFill="1" applyBorder="1"/>
    <xf numFmtId="9" fontId="2" fillId="3" borderId="0" xfId="0" applyNumberFormat="1" applyFont="1" applyFill="1" applyBorder="1"/>
    <xf numFmtId="0" fontId="2" fillId="0" borderId="0" xfId="0" applyFont="1" applyFill="1"/>
    <xf numFmtId="0" fontId="2" fillId="0" borderId="2" xfId="0" applyFont="1" applyBorder="1"/>
    <xf numFmtId="164" fontId="2" fillId="0" borderId="2" xfId="0" applyNumberFormat="1" applyFont="1" applyBorder="1" applyAlignment="1">
      <alignment horizontal="center" vertical="center"/>
    </xf>
    <xf numFmtId="164" fontId="2" fillId="0" borderId="1" xfId="0" applyNumberFormat="1" applyFont="1" applyBorder="1" applyAlignment="1">
      <alignment horizontal="center" vertical="center"/>
    </xf>
    <xf numFmtId="164" fontId="2" fillId="0" borderId="0" xfId="0" applyNumberFormat="1" applyFont="1" applyAlignment="1">
      <alignment horizontal="center" vertical="center"/>
    </xf>
    <xf numFmtId="0" fontId="12" fillId="0" borderId="18" xfId="7" applyFont="1" applyBorder="1" applyAlignment="1">
      <alignment horizontal="center" vertical="center" wrapText="1"/>
    </xf>
    <xf numFmtId="0" fontId="15" fillId="0" borderId="16" xfId="7" applyFont="1" applyBorder="1" applyAlignment="1">
      <alignment horizontal="center" vertical="center" wrapText="1"/>
    </xf>
    <xf numFmtId="9" fontId="7" fillId="0" borderId="22" xfId="10" applyNumberFormat="1" applyFont="1" applyBorder="1" applyAlignment="1">
      <alignment horizontal="center"/>
    </xf>
    <xf numFmtId="9" fontId="7" fillId="0" borderId="21" xfId="10" applyNumberFormat="1" applyFont="1" applyBorder="1" applyAlignment="1">
      <alignment horizontal="center"/>
    </xf>
    <xf numFmtId="9" fontId="2" fillId="0" borderId="22" xfId="3" applyNumberFormat="1" applyFont="1" applyFill="1" applyBorder="1" applyAlignment="1">
      <alignment horizontal="center"/>
    </xf>
    <xf numFmtId="0" fontId="15" fillId="0" borderId="33" xfId="7" applyFont="1" applyBorder="1" applyAlignment="1">
      <alignment horizontal="center" vertical="center" wrapText="1"/>
    </xf>
    <xf numFmtId="164" fontId="11" fillId="0" borderId="33" xfId="8" applyNumberFormat="1" applyFont="1" applyFill="1" applyBorder="1" applyAlignment="1">
      <alignment horizontal="center" vertical="center"/>
    </xf>
    <xf numFmtId="164" fontId="11" fillId="0" borderId="34" xfId="8" applyNumberFormat="1" applyFont="1" applyFill="1" applyBorder="1" applyAlignment="1">
      <alignment horizontal="center" vertical="center"/>
    </xf>
    <xf numFmtId="0" fontId="2" fillId="0" borderId="0" xfId="11" applyFont="1" applyAlignment="1">
      <alignment wrapText="1"/>
    </xf>
    <xf numFmtId="166" fontId="2" fillId="0" borderId="0" xfId="11" applyNumberFormat="1" applyFont="1" applyAlignment="1">
      <alignment horizontal="center"/>
    </xf>
    <xf numFmtId="166" fontId="2" fillId="0" borderId="9" xfId="0" applyNumberFormat="1" applyFont="1" applyBorder="1" applyAlignment="1">
      <alignment horizontal="center"/>
    </xf>
    <xf numFmtId="166" fontId="2" fillId="0" borderId="26" xfId="0" applyNumberFormat="1" applyFont="1" applyBorder="1" applyAlignment="1">
      <alignment horizontal="center"/>
    </xf>
    <xf numFmtId="166" fontId="2" fillId="0" borderId="8" xfId="0" applyNumberFormat="1" applyFont="1" applyBorder="1" applyAlignment="1">
      <alignment horizontal="center"/>
    </xf>
    <xf numFmtId="0" fontId="7" fillId="0" borderId="11" xfId="0" applyFont="1" applyFill="1" applyBorder="1" applyAlignment="1">
      <alignment horizontal="center" vertical="center"/>
    </xf>
    <xf numFmtId="0" fontId="7" fillId="0" borderId="0" xfId="0" applyFont="1" applyBorder="1" applyAlignment="1">
      <alignment horizontal="center" vertical="center"/>
    </xf>
    <xf numFmtId="9" fontId="2" fillId="0" borderId="9" xfId="11" applyNumberFormat="1" applyFont="1" applyBorder="1" applyAlignment="1">
      <alignment horizontal="center"/>
    </xf>
    <xf numFmtId="9" fontId="2" fillId="0" borderId="26" xfId="11" applyNumberFormat="1" applyFont="1" applyBorder="1" applyAlignment="1">
      <alignment horizontal="center"/>
    </xf>
    <xf numFmtId="164" fontId="2" fillId="0" borderId="26" xfId="11" applyNumberFormat="1" applyFont="1" applyBorder="1" applyAlignment="1">
      <alignment horizontal="center"/>
    </xf>
    <xf numFmtId="9" fontId="2" fillId="2" borderId="0" xfId="0" applyNumberFormat="1" applyFont="1" applyFill="1" applyBorder="1" applyAlignment="1">
      <alignment horizontal="center" vertical="center"/>
    </xf>
    <xf numFmtId="0" fontId="7" fillId="0" borderId="13" xfId="7" applyFont="1" applyBorder="1" applyAlignment="1">
      <alignment horizontal="justify" vertical="top" wrapText="1"/>
    </xf>
    <xf numFmtId="0" fontId="7" fillId="0" borderId="24" xfId="7" applyFont="1" applyBorder="1" applyAlignment="1">
      <alignment horizontal="justify" vertical="top" wrapText="1"/>
    </xf>
    <xf numFmtId="0" fontId="9" fillId="0" borderId="12" xfId="7" applyFont="1" applyBorder="1" applyAlignment="1">
      <alignment horizontal="justify" vertical="top" wrapText="1"/>
    </xf>
    <xf numFmtId="0" fontId="9" fillId="0" borderId="11" xfId="7" applyFont="1" applyBorder="1" applyAlignment="1">
      <alignment horizontal="justify" vertical="top" wrapText="1"/>
    </xf>
    <xf numFmtId="0" fontId="9" fillId="0" borderId="0" xfId="7" applyFont="1" applyBorder="1" applyAlignment="1">
      <alignment horizontal="justify" vertical="top" wrapText="1"/>
    </xf>
    <xf numFmtId="0" fontId="9" fillId="0" borderId="10" xfId="7" applyFont="1" applyBorder="1" applyAlignment="1">
      <alignment horizontal="justify" vertical="top" wrapText="1"/>
    </xf>
    <xf numFmtId="0" fontId="9" fillId="0" borderId="9" xfId="7" applyFont="1" applyBorder="1" applyAlignment="1">
      <alignment horizontal="justify" vertical="top" wrapText="1"/>
    </xf>
    <xf numFmtId="0" fontId="9" fillId="0" borderId="26" xfId="7" applyFont="1" applyBorder="1" applyAlignment="1">
      <alignment horizontal="justify" vertical="top" wrapText="1"/>
    </xf>
    <xf numFmtId="0" fontId="9" fillId="0" borderId="8" xfId="7" applyFont="1" applyBorder="1" applyAlignment="1">
      <alignment horizontal="justify" vertical="top" wrapText="1"/>
    </xf>
    <xf numFmtId="0" fontId="21" fillId="0" borderId="13" xfId="7" applyFont="1" applyBorder="1" applyAlignment="1">
      <alignment horizontal="center" vertical="center" wrapText="1"/>
    </xf>
    <xf numFmtId="0" fontId="21" fillId="0" borderId="24" xfId="7" applyFont="1" applyBorder="1" applyAlignment="1">
      <alignment horizontal="center" vertical="center" wrapText="1"/>
    </xf>
    <xf numFmtId="0" fontId="21" fillId="0" borderId="12" xfId="7" applyFont="1" applyBorder="1" applyAlignment="1">
      <alignment horizontal="center" vertical="center" wrapText="1"/>
    </xf>
    <xf numFmtId="0" fontId="8" fillId="0" borderId="29" xfId="10" applyFont="1" applyBorder="1" applyAlignment="1">
      <alignment horizontal="center" vertical="center" wrapText="1"/>
    </xf>
    <xf numFmtId="0" fontId="8" fillId="0" borderId="28" xfId="10" applyFont="1" applyBorder="1" applyAlignment="1">
      <alignment horizontal="center" vertical="center" wrapText="1"/>
    </xf>
    <xf numFmtId="0" fontId="8" fillId="0" borderId="27" xfId="10" applyFont="1" applyBorder="1" applyAlignment="1">
      <alignment horizontal="center" vertical="center" wrapText="1"/>
    </xf>
    <xf numFmtId="0" fontId="3" fillId="0" borderId="31" xfId="0" applyFont="1" applyBorder="1" applyAlignment="1">
      <alignment horizontal="center" vertical="center"/>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19" fillId="0" borderId="13" xfId="7" applyFont="1" applyBorder="1" applyAlignment="1">
      <alignment horizontal="center" vertical="center" wrapText="1"/>
    </xf>
    <xf numFmtId="0" fontId="19" fillId="0" borderId="24" xfId="7" applyFont="1" applyBorder="1" applyAlignment="1">
      <alignment horizontal="center" vertical="center" wrapText="1"/>
    </xf>
    <xf numFmtId="0" fontId="19" fillId="0" borderId="12" xfId="7" applyFont="1" applyBorder="1" applyAlignment="1">
      <alignment horizontal="center" vertical="center" wrapText="1"/>
    </xf>
    <xf numFmtId="0" fontId="1" fillId="0" borderId="0" xfId="0" applyFont="1"/>
  </cellXfs>
  <cellStyles count="13">
    <cellStyle name="Lien hypertexte" xfId="9" builtinId="8"/>
    <cellStyle name="Normal" xfId="0" builtinId="0"/>
    <cellStyle name="Normal 15 12" xfId="11"/>
    <cellStyle name="Normal 2" xfId="1"/>
    <cellStyle name="Normal 2 2" xfId="10"/>
    <cellStyle name="Normal 2_AccumulationEquation" xfId="12"/>
    <cellStyle name="Normal 3" xfId="3"/>
    <cellStyle name="Normal 4" xfId="8"/>
    <cellStyle name="Normal_MainTablesFigures" xfId="7"/>
    <cellStyle name="Normal_TabAnnexeH" xfId="6"/>
    <cellStyle name="Pourcentage" xfId="5" builtinId="5"/>
    <cellStyle name="Pourcentage 2" xfId="2"/>
    <cellStyle name="Pourcentage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1.xml"/><Relationship Id="rId18" Type="http://schemas.openxmlformats.org/officeDocument/2006/relationships/worksheet" Target="worksheets/sheet4.xml"/><Relationship Id="rId26" Type="http://schemas.openxmlformats.org/officeDocument/2006/relationships/worksheet" Target="worksheets/sheet12.xml"/><Relationship Id="rId39" Type="http://schemas.openxmlformats.org/officeDocument/2006/relationships/externalLink" Target="externalLinks/externalLink12.xml"/><Relationship Id="rId21" Type="http://schemas.openxmlformats.org/officeDocument/2006/relationships/worksheet" Target="worksheets/sheet7.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externalLink" Target="externalLinks/externalLink23.xml"/><Relationship Id="rId55" Type="http://schemas.openxmlformats.org/officeDocument/2006/relationships/externalLink" Target="externalLinks/externalLink28.xml"/><Relationship Id="rId63" Type="http://schemas.openxmlformats.org/officeDocument/2006/relationships/externalLink" Target="externalLinks/externalLink36.xml"/><Relationship Id="rId68" Type="http://schemas.openxmlformats.org/officeDocument/2006/relationships/styles" Target="styles.xml"/><Relationship Id="rId7" Type="http://schemas.openxmlformats.org/officeDocument/2006/relationships/chartsheet" Target="chartsheets/sheet6.xml"/><Relationship Id="rId2" Type="http://schemas.openxmlformats.org/officeDocument/2006/relationships/chartsheet" Target="chartsheets/sheet1.xml"/><Relationship Id="rId16" Type="http://schemas.openxmlformats.org/officeDocument/2006/relationships/chartsheet" Target="chartsheets/sheet14.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10.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externalLink" Target="externalLinks/externalLink26.xml"/><Relationship Id="rId58" Type="http://schemas.openxmlformats.org/officeDocument/2006/relationships/externalLink" Target="externalLinks/externalLink31.xml"/><Relationship Id="rId66" Type="http://schemas.openxmlformats.org/officeDocument/2006/relationships/externalLink" Target="externalLinks/externalLink39.xml"/><Relationship Id="rId5" Type="http://schemas.openxmlformats.org/officeDocument/2006/relationships/chartsheet" Target="chartsheets/sheet4.xml"/><Relationship Id="rId15" Type="http://schemas.openxmlformats.org/officeDocument/2006/relationships/chartsheet" Target="chartsheets/sheet13.xml"/><Relationship Id="rId23" Type="http://schemas.openxmlformats.org/officeDocument/2006/relationships/worksheet" Target="worksheets/sheet9.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 Id="rId57" Type="http://schemas.openxmlformats.org/officeDocument/2006/relationships/externalLink" Target="externalLinks/externalLink30.xml"/><Relationship Id="rId61" Type="http://schemas.openxmlformats.org/officeDocument/2006/relationships/externalLink" Target="externalLinks/externalLink34.xml"/><Relationship Id="rId10" Type="http://schemas.openxmlformats.org/officeDocument/2006/relationships/chartsheet" Target="chartsheets/sheet9.xml"/><Relationship Id="rId19" Type="http://schemas.openxmlformats.org/officeDocument/2006/relationships/worksheet" Target="worksheets/sheet5.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externalLink" Target="externalLinks/externalLink25.xml"/><Relationship Id="rId60" Type="http://schemas.openxmlformats.org/officeDocument/2006/relationships/externalLink" Target="externalLinks/externalLink33.xml"/><Relationship Id="rId65" Type="http://schemas.openxmlformats.org/officeDocument/2006/relationships/externalLink" Target="externalLinks/externalLink38.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2.xml"/><Relationship Id="rId22" Type="http://schemas.openxmlformats.org/officeDocument/2006/relationships/worksheet" Target="worksheets/sheet8.xml"/><Relationship Id="rId27" Type="http://schemas.openxmlformats.org/officeDocument/2006/relationships/worksheet" Target="worksheets/sheet13.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56" Type="http://schemas.openxmlformats.org/officeDocument/2006/relationships/externalLink" Target="externalLinks/externalLink29.xml"/><Relationship Id="rId64" Type="http://schemas.openxmlformats.org/officeDocument/2006/relationships/externalLink" Target="externalLinks/externalLink37.xml"/><Relationship Id="rId69" Type="http://schemas.openxmlformats.org/officeDocument/2006/relationships/sharedStrings" Target="sharedStrings.xml"/><Relationship Id="rId8" Type="http://schemas.openxmlformats.org/officeDocument/2006/relationships/chartsheet" Target="chartsheets/sheet7.xml"/><Relationship Id="rId51" Type="http://schemas.openxmlformats.org/officeDocument/2006/relationships/externalLink" Target="externalLinks/externalLink24.xml"/><Relationship Id="rId3" Type="http://schemas.openxmlformats.org/officeDocument/2006/relationships/chartsheet" Target="chartsheets/sheet2.xml"/><Relationship Id="rId12" Type="http://schemas.openxmlformats.org/officeDocument/2006/relationships/worksheet" Target="worksheets/sheet2.xml"/><Relationship Id="rId17" Type="http://schemas.openxmlformats.org/officeDocument/2006/relationships/worksheet" Target="worksheets/sheet3.xml"/><Relationship Id="rId25" Type="http://schemas.openxmlformats.org/officeDocument/2006/relationships/worksheet" Target="worksheets/sheet11.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59" Type="http://schemas.openxmlformats.org/officeDocument/2006/relationships/externalLink" Target="externalLinks/externalLink32.xml"/><Relationship Id="rId67" Type="http://schemas.openxmlformats.org/officeDocument/2006/relationships/theme" Target="theme/theme1.xml"/><Relationship Id="rId20" Type="http://schemas.openxmlformats.org/officeDocument/2006/relationships/worksheet" Target="worksheets/sheet6.xml"/><Relationship Id="rId41" Type="http://schemas.openxmlformats.org/officeDocument/2006/relationships/externalLink" Target="externalLinks/externalLink14.xml"/><Relationship Id="rId54" Type="http://schemas.openxmlformats.org/officeDocument/2006/relationships/externalLink" Target="externalLinks/externalLink27.xml"/><Relationship Id="rId62" Type="http://schemas.openxmlformats.org/officeDocument/2006/relationships/externalLink" Target="externalLinks/externalLink35.xml"/><Relationship Id="rId7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13.1. Population by continents, 1700-2050 </a:t>
            </a:r>
            <a:endParaRPr lang="fr-FR" sz="1800" b="0" baseline="0">
              <a:latin typeface="Arial Narrow" panose="020B0606020202030204" pitchFamily="34" charset="0"/>
              <a:cs typeface="Arial" panose="020B0604020202020204" pitchFamily="34" charset="0"/>
            </a:endParaRPr>
          </a:p>
        </c:rich>
      </c:tx>
      <c:layout>
        <c:manualLayout>
          <c:xMode val="edge"/>
          <c:yMode val="edge"/>
          <c:x val="0.23776520346946001"/>
          <c:y val="2.2032520368393902E-3"/>
        </c:manualLayout>
      </c:layout>
      <c:overlay val="0"/>
      <c:spPr>
        <a:noFill/>
        <a:ln w="25400">
          <a:noFill/>
        </a:ln>
      </c:spPr>
    </c:title>
    <c:autoTitleDeleted val="0"/>
    <c:plotArea>
      <c:layout>
        <c:manualLayout>
          <c:layoutTarget val="inner"/>
          <c:xMode val="edge"/>
          <c:yMode val="edge"/>
          <c:x val="9.2730314960629903E-2"/>
          <c:y val="5.8934681524633201E-2"/>
          <c:w val="0.86921041119859999"/>
          <c:h val="0.70815155353317405"/>
        </c:manualLayout>
      </c:layout>
      <c:lineChart>
        <c:grouping val="standard"/>
        <c:varyColors val="0"/>
        <c:ser>
          <c:idx val="7"/>
          <c:order val="6"/>
          <c:tx>
            <c:v>Asia</c:v>
          </c:tx>
          <c:spPr>
            <a:ln w="41275">
              <a:solidFill>
                <a:schemeClr val="accent2"/>
              </a:solidFill>
            </a:ln>
          </c:spPr>
          <c:marker>
            <c:symbol val="none"/>
          </c:marker>
          <c:cat>
            <c:numRef>
              <c:f>DataF13.1!$A$4:$A$39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DataF13.1!$J$4:$J$39</c:f>
              <c:numCache>
                <c:formatCode>0</c:formatCode>
                <c:ptCount val="36"/>
                <c:pt idx="0">
                  <c:v>406.0781474616615</c:v>
                </c:pt>
                <c:pt idx="6">
                  <c:v>542.75998014260801</c:v>
                </c:pt>
                <c:pt idx="12">
                  <c:v>718.5241072672128</c:v>
                </c:pt>
                <c:pt idx="17">
                  <c:v>783.5671796120223</c:v>
                </c:pt>
                <c:pt idx="21">
                  <c:v>1007.1745226461583</c:v>
                </c:pt>
                <c:pt idx="25">
                  <c:v>1420.6294699347427</c:v>
                </c:pt>
                <c:pt idx="27">
                  <c:v>2154.9025461273154</c:v>
                </c:pt>
                <c:pt idx="29">
                  <c:v>3226.4478150000009</c:v>
                </c:pt>
                <c:pt idx="31">
                  <c:v>4162.8498182353042</c:v>
                </c:pt>
                <c:pt idx="32">
                  <c:v>4517.8764954239505</c:v>
                </c:pt>
                <c:pt idx="33">
                  <c:v>4914.8368419999997</c:v>
                </c:pt>
                <c:pt idx="35">
                  <c:v>5197.453501</c:v>
                </c:pt>
              </c:numCache>
            </c:numRef>
          </c:val>
          <c:smooth val="1"/>
        </c:ser>
        <c:ser>
          <c:idx val="8"/>
          <c:order val="7"/>
          <c:tx>
            <c:v>Europe</c:v>
          </c:tx>
          <c:spPr>
            <a:ln w="44450">
              <a:solidFill>
                <a:schemeClr val="accent1"/>
              </a:solidFill>
            </a:ln>
          </c:spPr>
          <c:marker>
            <c:symbol val="none"/>
          </c:marker>
          <c:cat>
            <c:numRef>
              <c:f>DataF13.1!$A$4:$A$39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DataF13.1!$H$4:$H$39</c:f>
              <c:numCache>
                <c:formatCode>0</c:formatCode>
                <c:ptCount val="36"/>
                <c:pt idx="0">
                  <c:v>123.08185253833838</c:v>
                </c:pt>
                <c:pt idx="6">
                  <c:v>163.05538159843971</c:v>
                </c:pt>
                <c:pt idx="12">
                  <c:v>216.55990599857256</c:v>
                </c:pt>
                <c:pt idx="17">
                  <c:v>317.27668957738388</c:v>
                </c:pt>
                <c:pt idx="21">
                  <c:v>474.76454017582489</c:v>
                </c:pt>
                <c:pt idx="25">
                  <c:v>547.62141500000007</c:v>
                </c:pt>
                <c:pt idx="27">
                  <c:v>658.25627899999995</c:v>
                </c:pt>
                <c:pt idx="29">
                  <c:v>720.49713300000008</c:v>
                </c:pt>
                <c:pt idx="31">
                  <c:v>740.17545099999995</c:v>
                </c:pt>
                <c:pt idx="32">
                  <c:v>740.5211489857594</c:v>
                </c:pt>
                <c:pt idx="33">
                  <c:v>741.23286699999994</c:v>
                </c:pt>
                <c:pt idx="35">
                  <c:v>719.25714899999991</c:v>
                </c:pt>
              </c:numCache>
            </c:numRef>
          </c:val>
          <c:smooth val="1"/>
        </c:ser>
        <c:ser>
          <c:idx val="9"/>
          <c:order val="8"/>
          <c:tx>
            <c:v>Africa</c:v>
          </c:tx>
          <c:spPr>
            <a:ln w="44450">
              <a:solidFill>
                <a:schemeClr val="accent4"/>
              </a:solidFill>
            </a:ln>
          </c:spPr>
          <c:marker>
            <c:symbol val="none"/>
          </c:marker>
          <c:cat>
            <c:numRef>
              <c:f>DataF13.1!$A$4:$A$39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DataF13.1!$F$4:$F$39</c:f>
              <c:numCache>
                <c:formatCode>0</c:formatCode>
                <c:ptCount val="36"/>
                <c:pt idx="0">
                  <c:v>61.08</c:v>
                </c:pt>
                <c:pt idx="6">
                  <c:v>67.336258500290228</c:v>
                </c:pt>
                <c:pt idx="12">
                  <c:v>74.236000000000004</c:v>
                </c:pt>
                <c:pt idx="17">
                  <c:v>90.465999999999994</c:v>
                </c:pt>
                <c:pt idx="21">
                  <c:v>124.697</c:v>
                </c:pt>
                <c:pt idx="25">
                  <c:v>227.93904599999999</c:v>
                </c:pt>
                <c:pt idx="27">
                  <c:v>365.89757700000013</c:v>
                </c:pt>
                <c:pt idx="29">
                  <c:v>635.286969</c:v>
                </c:pt>
                <c:pt idx="31">
                  <c:v>1070.096166</c:v>
                </c:pt>
                <c:pt idx="32">
                  <c:v>1291.9875420341418</c:v>
                </c:pt>
                <c:pt idx="33">
                  <c:v>1562.0469890000002</c:v>
                </c:pt>
                <c:pt idx="35">
                  <c:v>2191.5989049999998</c:v>
                </c:pt>
              </c:numCache>
            </c:numRef>
          </c:val>
          <c:smooth val="1"/>
        </c:ser>
        <c:ser>
          <c:idx val="6"/>
          <c:order val="9"/>
          <c:tx>
            <c:v>America</c:v>
          </c:tx>
          <c:spPr>
            <a:ln w="44450">
              <a:solidFill>
                <a:schemeClr val="accent6"/>
              </a:solidFill>
            </a:ln>
          </c:spPr>
          <c:marker>
            <c:symbol val="none"/>
          </c:marker>
          <c:cat>
            <c:numRef>
              <c:f>DataF13.1!$A$4:$A$39</c:f>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f>DataF13.1!$I$4:$I$39</c:f>
              <c:numCache>
                <c:formatCode>0</c:formatCode>
                <c:ptCount val="36"/>
                <c:pt idx="0">
                  <c:v>13.25</c:v>
                </c:pt>
                <c:pt idx="6">
                  <c:v>19.729419446455687</c:v>
                </c:pt>
                <c:pt idx="12">
                  <c:v>32.387957200000002</c:v>
                </c:pt>
                <c:pt idx="17">
                  <c:v>84.422198500000007</c:v>
                </c:pt>
                <c:pt idx="21">
                  <c:v>186.28863999999999</c:v>
                </c:pt>
                <c:pt idx="25">
                  <c:v>331.76996399999996</c:v>
                </c:pt>
                <c:pt idx="27">
                  <c:v>512.10102600000005</c:v>
                </c:pt>
                <c:pt idx="29">
                  <c:v>724.19323699999995</c:v>
                </c:pt>
                <c:pt idx="31">
                  <c:v>953.76876800000014</c:v>
                </c:pt>
                <c:pt idx="32">
                  <c:v>1025.7892620185712</c:v>
                </c:pt>
                <c:pt idx="33">
                  <c:v>1103.2629119999999</c:v>
                </c:pt>
                <c:pt idx="35">
                  <c:v>1197.8184309999999</c:v>
                </c:pt>
              </c:numCache>
            </c:numRef>
          </c:val>
          <c:smooth val="1"/>
        </c:ser>
        <c:dLbls>
          <c:showLegendKey val="0"/>
          <c:showVal val="0"/>
          <c:showCatName val="0"/>
          <c:showSerName val="0"/>
          <c:showPercent val="0"/>
          <c:showBubbleSize val="0"/>
        </c:dLbls>
        <c:smooth val="0"/>
        <c:axId val="614407032"/>
        <c:axId val="614406640"/>
        <c:extLst>
          <c:ext xmlns:c15="http://schemas.microsoft.com/office/drawing/2012/chart" uri="{02D57815-91ED-43cb-92C2-25804820EDAC}">
            <c15:filteredLineSeries>
              <c15:ser>
                <c:idx val="0"/>
                <c:order val="0"/>
                <c:tx>
                  <c:v>Monde</c:v>
                </c:tx>
                <c:spPr>
                  <a:ln w="41275"/>
                </c:spPr>
                <c:marker>
                  <c:symbol val="circle"/>
                  <c:size val="10"/>
                </c:marker>
                <c:cat>
                  <c:numRef>
                    <c:extLst>
                      <c:ex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c:ext uri="{02D57815-91ED-43cb-92C2-25804820EDAC}">
                        <c15:formulaRef>
                          <c15:sqref>DataF13.1!$B$4:$B$39</c15:sqref>
                        </c15:formulaRef>
                      </c:ext>
                    </c:extLst>
                    <c:numCache>
                      <c:formatCode>0</c:formatCode>
                      <c:ptCount val="36"/>
                      <c:pt idx="0">
                        <c:v>603.4899999999999</c:v>
                      </c:pt>
                      <c:pt idx="6">
                        <c:v>792.88103968779365</c:v>
                      </c:pt>
                      <c:pt idx="12">
                        <c:v>1041.7079704657854</c:v>
                      </c:pt>
                      <c:pt idx="17">
                        <c:v>1275.7320676894062</c:v>
                      </c:pt>
                      <c:pt idx="21">
                        <c:v>1792.9247028219831</c:v>
                      </c:pt>
                      <c:pt idx="25">
                        <c:v>2527.9598949347428</c:v>
                      </c:pt>
                      <c:pt idx="27">
                        <c:v>3691.1574281273156</c:v>
                      </c:pt>
                      <c:pt idx="29">
                        <c:v>5306.4251540000005</c:v>
                      </c:pt>
                      <c:pt idx="31">
                        <c:v>6926.8902032353044</c:v>
                      </c:pt>
                      <c:pt idx="32">
                        <c:v>7576.1744484624223</c:v>
                      </c:pt>
                      <c:pt idx="33">
                        <c:v>8321.37961</c:v>
                      </c:pt>
                      <c:pt idx="35">
                        <c:v>9306.1279859999995</c:v>
                      </c:pt>
                    </c:numCache>
                  </c:numRef>
                </c:val>
                <c:smooth val="0"/>
              </c15:ser>
            </c15:filteredLineSeries>
            <c15:filteredLineSeries>
              <c15:ser>
                <c:idx val="1"/>
                <c:order val="1"/>
                <c:tx>
                  <c:v>Inde</c:v>
                </c:tx>
                <c:spPr>
                  <a:ln w="41275"/>
                </c:spPr>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DataF13.1!$C$4:$C$39</c15:sqref>
                        </c15:formulaRef>
                      </c:ext>
                    </c:extLst>
                    <c:numCache>
                      <c:formatCode>0</c:formatCode>
                      <c:ptCount val="36"/>
                      <c:pt idx="0">
                        <c:v>165</c:v>
                      </c:pt>
                      <c:pt idx="6">
                        <c:v>185.70137907095511</c:v>
                      </c:pt>
                      <c:pt idx="12">
                        <c:v>209.00001326578524</c:v>
                      </c:pt>
                      <c:pt idx="17">
                        <c:v>253.00001676234464</c:v>
                      </c:pt>
                      <c:pt idx="21">
                        <c:v>303.7</c:v>
                      </c:pt>
                      <c:pt idx="25">
                        <c:v>359</c:v>
                      </c:pt>
                      <c:pt idx="27">
                        <c:v>541</c:v>
                      </c:pt>
                      <c:pt idx="29">
                        <c:v>873.78544899999997</c:v>
                      </c:pt>
                      <c:pt idx="31">
                        <c:v>1258.3509709999998</c:v>
                      </c:pt>
                      <c:pt idx="32">
                        <c:v>1384.5849470323576</c:v>
                      </c:pt>
                      <c:pt idx="33">
                        <c:v>1523.4823349999999</c:v>
                      </c:pt>
                      <c:pt idx="35">
                        <c:v>1692.0076309999999</c:v>
                      </c:pt>
                    </c:numCache>
                  </c:numRef>
                </c:val>
                <c:smooth val="1"/>
              </c15:ser>
            </c15:filteredLineSeries>
            <c15:filteredLineSeries>
              <c15:ser>
                <c:idx val="2"/>
                <c:order val="2"/>
                <c:tx>
                  <c:v>Chine</c:v>
                </c:tx>
                <c:spPr>
                  <a:ln w="41275"/>
                </c:spPr>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DataF13.1!$D$4:$D$39</c15:sqref>
                        </c15:formulaRef>
                      </c:ext>
                    </c:extLst>
                    <c:numCache>
                      <c:formatCode>0</c:formatCode>
                      <c:ptCount val="36"/>
                      <c:pt idx="0">
                        <c:v>138</c:v>
                      </c:pt>
                      <c:pt idx="6">
                        <c:v>229.29893152825636</c:v>
                      </c:pt>
                      <c:pt idx="12">
                        <c:v>381</c:v>
                      </c:pt>
                      <c:pt idx="17">
                        <c:v>358</c:v>
                      </c:pt>
                      <c:pt idx="21">
                        <c:v>437.14</c:v>
                      </c:pt>
                      <c:pt idx="25">
                        <c:v>546.81500000000005</c:v>
                      </c:pt>
                      <c:pt idx="27">
                        <c:v>818.31500000000005</c:v>
                      </c:pt>
                      <c:pt idx="29">
                        <c:v>1145.1952290000002</c:v>
                      </c:pt>
                      <c:pt idx="31">
                        <c:v>1353.6006869999999</c:v>
                      </c:pt>
                      <c:pt idx="32">
                        <c:v>1373.1965346184277</c:v>
                      </c:pt>
                      <c:pt idx="33">
                        <c:v>1393.0760680000001</c:v>
                      </c:pt>
                      <c:pt idx="35">
                        <c:v>1295.6037630000001</c:v>
                      </c:pt>
                    </c:numCache>
                  </c:numRef>
                </c:val>
                <c:smooth val="1"/>
              </c15:ser>
            </c15:filteredLineSeries>
            <c15:filteredLineSeries>
              <c15:ser>
                <c:idx val="3"/>
                <c:order val="3"/>
                <c:tx>
                  <c:v>Reste de l'Asie</c:v>
                </c:tx>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DataF13.1!$E$4:$E$39</c15:sqref>
                        </c15:formulaRef>
                      </c:ext>
                    </c:extLst>
                    <c:numCache>
                      <c:formatCode>0</c:formatCode>
                      <c:ptCount val="36"/>
                      <c:pt idx="0">
                        <c:v>103.07814746166152</c:v>
                      </c:pt>
                      <c:pt idx="6">
                        <c:v>127.75966954339651</c:v>
                      </c:pt>
                      <c:pt idx="12">
                        <c:v>128.52409400142756</c:v>
                      </c:pt>
                      <c:pt idx="17">
                        <c:v>172.56716284967763</c:v>
                      </c:pt>
                      <c:pt idx="21">
                        <c:v>266.33452264615835</c:v>
                      </c:pt>
                      <c:pt idx="25">
                        <c:v>514.81446993474276</c:v>
                      </c:pt>
                      <c:pt idx="27">
                        <c:v>795.58754612731536</c:v>
                      </c:pt>
                      <c:pt idx="29">
                        <c:v>1207.4671370000008</c:v>
                      </c:pt>
                      <c:pt idx="31">
                        <c:v>1550.8981602353044</c:v>
                      </c:pt>
                      <c:pt idx="32">
                        <c:v>1760.0950137731647</c:v>
                      </c:pt>
                      <c:pt idx="33">
                        <c:v>1998.2784389999999</c:v>
                      </c:pt>
                      <c:pt idx="35">
                        <c:v>2209.8421069999995</c:v>
                      </c:pt>
                    </c:numCache>
                  </c:numRef>
                </c:val>
                <c:smooth val="0"/>
              </c15:ser>
            </c15:filteredLineSeries>
            <c15:filteredLineSeries>
              <c15:ser>
                <c:idx val="4"/>
                <c:order val="4"/>
                <c:tx>
                  <c:v>Europe</c:v>
                </c:tx>
                <c:spPr>
                  <a:ln w="41275">
                    <a:solidFill>
                      <a:schemeClr val="accent1"/>
                    </a:solidFill>
                  </a:ln>
                </c:spPr>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DataF13.1!$G$4:$G$39</c15:sqref>
                        </c15:formulaRef>
                      </c:ext>
                    </c:extLst>
                    <c:numCache>
                      <c:formatCode>0</c:formatCode>
                      <c:ptCount val="36"/>
                      <c:pt idx="0">
                        <c:v>100.25999999999999</c:v>
                      </c:pt>
                      <c:pt idx="6">
                        <c:v>130.27830785846766</c:v>
                      </c:pt>
                      <c:pt idx="12">
                        <c:v>169.48499999999999</c:v>
                      </c:pt>
                      <c:pt idx="17">
                        <c:v>241.05599999999998</c:v>
                      </c:pt>
                      <c:pt idx="21">
                        <c:v>340.505</c:v>
                      </c:pt>
                      <c:pt idx="25">
                        <c:v>393.26589100000001</c:v>
                      </c:pt>
                      <c:pt idx="27">
                        <c:v>461.29148699999996</c:v>
                      </c:pt>
                      <c:pt idx="29">
                        <c:v>505.98506800000007</c:v>
                      </c:pt>
                      <c:pt idx="31">
                        <c:v>539.48523799999998</c:v>
                      </c:pt>
                      <c:pt idx="32">
                        <c:v>545.77701410917177</c:v>
                      </c:pt>
                      <c:pt idx="33">
                        <c:v>552.2586389999999</c:v>
                      </c:pt>
                      <c:pt idx="35">
                        <c:v>546.33273499999996</c:v>
                      </c:pt>
                    </c:numCache>
                  </c:numRef>
                </c:val>
                <c:smooth val="1"/>
              </c15:ser>
            </c15:filteredLineSeries>
            <c15:filteredLineSeries>
              <c15:ser>
                <c:idx val="5"/>
                <c:order val="5"/>
                <c:tx>
                  <c:v>Afrique</c:v>
                </c:tx>
                <c:spPr>
                  <a:ln w="41275"/>
                </c:spPr>
                <c:marker>
                  <c:symbol val="none"/>
                </c:marker>
                <c:cat>
                  <c:numRef>
                    <c:extLst xmlns:c15="http://schemas.microsoft.com/office/drawing/2012/chart">
                      <c:ext xmlns:c15="http://schemas.microsoft.com/office/drawing/2012/chart" uri="{02D57815-91ED-43cb-92C2-25804820EDAC}">
                        <c15:formulaRef>
                          <c15:sqref>DataF13.1!$A$4:$A$39</c15:sqref>
                        </c15:formulaRef>
                      </c:ext>
                    </c:extLst>
                    <c:numCache>
                      <c:formatCode>General</c:formatCode>
                      <c:ptCount val="36"/>
                      <c:pt idx="0">
                        <c:v>1700</c:v>
                      </c:pt>
                      <c:pt idx="4">
                        <c:v>1740</c:v>
                      </c:pt>
                      <c:pt idx="8">
                        <c:v>1780</c:v>
                      </c:pt>
                      <c:pt idx="12">
                        <c:v>1820</c:v>
                      </c:pt>
                      <c:pt idx="16">
                        <c:v>1860</c:v>
                      </c:pt>
                      <c:pt idx="20">
                        <c:v>1900</c:v>
                      </c:pt>
                      <c:pt idx="24">
                        <c:v>1940</c:v>
                      </c:pt>
                      <c:pt idx="28">
                        <c:v>1980</c:v>
                      </c:pt>
                      <c:pt idx="32">
                        <c:v>2020</c:v>
                      </c:pt>
                      <c:pt idx="35">
                        <c:v>2050</c:v>
                      </c:pt>
                    </c:numCache>
                  </c:numRef>
                </c:cat>
                <c:val>
                  <c:numRef>
                    <c:extLst xmlns:c15="http://schemas.microsoft.com/office/drawing/2012/chart">
                      <c:ext xmlns:c15="http://schemas.microsoft.com/office/drawing/2012/chart" uri="{02D57815-91ED-43cb-92C2-25804820EDAC}">
                        <c15:formulaRef>
                          <c15:sqref>DataF13.1!$F$4:$F$39</c15:sqref>
                        </c15:formulaRef>
                      </c:ext>
                    </c:extLst>
                    <c:numCache>
                      <c:formatCode>0</c:formatCode>
                      <c:ptCount val="36"/>
                      <c:pt idx="0">
                        <c:v>61.08</c:v>
                      </c:pt>
                      <c:pt idx="6">
                        <c:v>67.336258500290228</c:v>
                      </c:pt>
                      <c:pt idx="12">
                        <c:v>74.236000000000004</c:v>
                      </c:pt>
                      <c:pt idx="17">
                        <c:v>90.465999999999994</c:v>
                      </c:pt>
                      <c:pt idx="21">
                        <c:v>124.697</c:v>
                      </c:pt>
                      <c:pt idx="25">
                        <c:v>227.93904599999999</c:v>
                      </c:pt>
                      <c:pt idx="27">
                        <c:v>365.89757700000013</c:v>
                      </c:pt>
                      <c:pt idx="29">
                        <c:v>635.286969</c:v>
                      </c:pt>
                      <c:pt idx="31">
                        <c:v>1070.096166</c:v>
                      </c:pt>
                      <c:pt idx="32">
                        <c:v>1291.9875420341418</c:v>
                      </c:pt>
                      <c:pt idx="33">
                        <c:v>1562.0469890000002</c:v>
                      </c:pt>
                      <c:pt idx="35">
                        <c:v>2191.5989049999998</c:v>
                      </c:pt>
                    </c:numCache>
                  </c:numRef>
                </c:val>
                <c:smooth val="0"/>
              </c15:ser>
            </c15:filteredLineSeries>
          </c:ext>
        </c:extLst>
      </c:lineChart>
      <c:catAx>
        <c:axId val="61440703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406640"/>
        <c:crossesAt val="0"/>
        <c:auto val="0"/>
        <c:lblAlgn val="ctr"/>
        <c:lblOffset val="100"/>
        <c:tickLblSkip val="1"/>
        <c:tickMarkSkip val="2"/>
        <c:noMultiLvlLbl val="0"/>
      </c:catAx>
      <c:valAx>
        <c:axId val="614406640"/>
        <c:scaling>
          <c:logBase val="2"/>
          <c:orientation val="minMax"/>
          <c:max val="10000"/>
          <c:min val="12.5"/>
        </c:scaling>
        <c:delete val="0"/>
        <c:axPos val="l"/>
        <c:majorGridlines>
          <c:spPr>
            <a:ln w="12700">
              <a:solidFill>
                <a:srgbClr val="000000"/>
              </a:solidFill>
              <a:prstDash val="sysDash"/>
            </a:ln>
          </c:spPr>
        </c:majorGridlines>
        <c:title>
          <c:tx>
            <c:rich>
              <a:bodyPr/>
              <a:lstStyle/>
              <a:p>
                <a:pPr>
                  <a:defRPr/>
                </a:pPr>
                <a:r>
                  <a:rPr lang="fr-FR" sz="1200"/>
                  <a:t>Population</a:t>
                </a:r>
                <a:r>
                  <a:rPr lang="fr-FR" sz="1200" baseline="0"/>
                  <a:t> in millions inhabitants</a:t>
                </a:r>
                <a:endParaRPr lang="fr-FR" sz="1200"/>
              </a:p>
            </c:rich>
          </c:tx>
          <c:layout>
            <c:manualLayout>
              <c:xMode val="edge"/>
              <c:yMode val="edge"/>
              <c:x val="0"/>
              <c:y val="0.21229805317474601"/>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407032"/>
        <c:crossesAt val="1"/>
        <c:crossBetween val="midCat"/>
      </c:valAx>
      <c:spPr>
        <a:noFill/>
        <a:ln w="25400">
          <a:solidFill>
            <a:srgbClr val="000000"/>
          </a:solidFill>
        </a:ln>
      </c:spPr>
    </c:plotArea>
    <c:legend>
      <c:legendPos val="l"/>
      <c:layout>
        <c:manualLayout>
          <c:xMode val="edge"/>
          <c:yMode val="edge"/>
          <c:x val="0.36574923447069102"/>
          <c:y val="8.4657756170838996E-2"/>
          <c:w val="0.25820855205599302"/>
          <c:h val="0.1835171918804540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a:t>Figure 13.10.</a:t>
            </a:r>
            <a:r>
              <a:rPr lang="fr-FR" sz="1800" baseline="0"/>
              <a:t> On the persistence of hyper-concentrated wealth</a:t>
            </a:r>
            <a:endParaRPr lang="fr-FR" sz="1800"/>
          </a:p>
        </c:rich>
      </c:tx>
      <c:layout>
        <c:manualLayout>
          <c:xMode val="edge"/>
          <c:yMode val="edge"/>
          <c:x val="0.17302974065181101"/>
          <c:y val="2.25254845977114E-3"/>
        </c:manualLayout>
      </c:layout>
      <c:overlay val="0"/>
    </c:title>
    <c:autoTitleDeleted val="0"/>
    <c:plotArea>
      <c:layout>
        <c:manualLayout>
          <c:layoutTarget val="inner"/>
          <c:xMode val="edge"/>
          <c:yMode val="edge"/>
          <c:x val="0.103815589203578"/>
          <c:y val="6.2294663107182E-2"/>
          <c:w val="0.88362394229721897"/>
          <c:h val="0.74954810070445499"/>
        </c:manualLayout>
      </c:layout>
      <c:barChart>
        <c:barDir val="col"/>
        <c:grouping val="clustered"/>
        <c:varyColors val="0"/>
        <c:ser>
          <c:idx val="0"/>
          <c:order val="0"/>
          <c:spPr>
            <a:solidFill>
              <a:schemeClr val="bg1">
                <a:lumMod val="75000"/>
              </a:schemeClr>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DataF13.10!$A$4:$A$6</c:f>
              <c:strCache>
                <c:ptCount val="3"/>
                <c:pt idx="0">
                  <c:v>Europe (1913)</c:v>
                </c:pt>
                <c:pt idx="1">
                  <c:v>Europe (2018)</c:v>
                </c:pt>
                <c:pt idx="2">
                  <c:v>United States (2018)</c:v>
                </c:pt>
              </c:strCache>
            </c:strRef>
          </c:cat>
          <c:val>
            <c:numRef>
              <c:f>DataF13.10!$B$4:$B$6</c:f>
              <c:numCache>
                <c:formatCode>0%</c:formatCode>
                <c:ptCount val="3"/>
                <c:pt idx="0">
                  <c:v>1.4397121637646152E-2</c:v>
                </c:pt>
                <c:pt idx="1">
                  <c:v>5.3448080202461098E-2</c:v>
                </c:pt>
                <c:pt idx="2">
                  <c:v>0.02</c:v>
                </c:pt>
              </c:numCache>
            </c:numRef>
          </c:val>
          <c:extLst/>
        </c:ser>
        <c:ser>
          <c:idx val="1"/>
          <c:order val="1"/>
          <c:spPr>
            <a:solidFill>
              <a:schemeClr val="accent2"/>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DataF13.10!$A$4:$A$6</c:f>
              <c:strCache>
                <c:ptCount val="3"/>
                <c:pt idx="0">
                  <c:v>Europe (1913)</c:v>
                </c:pt>
                <c:pt idx="1">
                  <c:v>Europe (2018)</c:v>
                </c:pt>
                <c:pt idx="2">
                  <c:v>United States (2018)</c:v>
                </c:pt>
              </c:strCache>
            </c:strRef>
          </c:cat>
          <c:val>
            <c:numRef>
              <c:f>DataF13.10!$C$4:$C$6</c:f>
              <c:numCache>
                <c:formatCode>0%</c:formatCode>
                <c:ptCount val="3"/>
                <c:pt idx="0">
                  <c:v>9.9882189692548265E-2</c:v>
                </c:pt>
                <c:pt idx="1">
                  <c:v>0.39376584121870556</c:v>
                </c:pt>
                <c:pt idx="2">
                  <c:v>0.24485420042499997</c:v>
                </c:pt>
              </c:numCache>
            </c:numRef>
          </c:val>
        </c:ser>
        <c:ser>
          <c:idx val="2"/>
          <c:order val="2"/>
          <c:spPr>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DataF13.10!$A$4:$A$6</c:f>
              <c:strCache>
                <c:ptCount val="3"/>
                <c:pt idx="0">
                  <c:v>Europe (1913)</c:v>
                </c:pt>
                <c:pt idx="1">
                  <c:v>Europe (2018)</c:v>
                </c:pt>
                <c:pt idx="2">
                  <c:v>United States (2018)</c:v>
                </c:pt>
              </c:strCache>
            </c:strRef>
          </c:cat>
          <c:val>
            <c:numRef>
              <c:f>DataF13.10!$D$4:$D$6</c:f>
              <c:numCache>
                <c:formatCode>0%</c:formatCode>
                <c:ptCount val="3"/>
                <c:pt idx="0">
                  <c:v>0.88572068866980558</c:v>
                </c:pt>
                <c:pt idx="1">
                  <c:v>0.55278607857883333</c:v>
                </c:pt>
                <c:pt idx="2">
                  <c:v>0.73514579957500004</c:v>
                </c:pt>
              </c:numCache>
            </c:numRef>
          </c:val>
        </c:ser>
        <c:dLbls>
          <c:showLegendKey val="0"/>
          <c:showVal val="0"/>
          <c:showCatName val="0"/>
          <c:showSerName val="0"/>
          <c:showPercent val="0"/>
          <c:showBubbleSize val="0"/>
        </c:dLbls>
        <c:gapWidth val="50"/>
        <c:axId val="658043384"/>
        <c:axId val="658029664"/>
      </c:barChart>
      <c:catAx>
        <c:axId val="658043384"/>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658029664"/>
        <c:crosses val="autoZero"/>
        <c:auto val="1"/>
        <c:lblAlgn val="ctr"/>
        <c:lblOffset val="100"/>
        <c:tickLblSkip val="1"/>
        <c:noMultiLvlLbl val="0"/>
      </c:catAx>
      <c:valAx>
        <c:axId val="658029664"/>
        <c:scaling>
          <c:orientation val="minMax"/>
          <c:max val="0.9"/>
          <c:min val="0"/>
        </c:scaling>
        <c:delete val="0"/>
        <c:axPos val="l"/>
        <c:majorGridlines>
          <c:spPr>
            <a:ln w="12700">
              <a:prstDash val="sysDash"/>
            </a:ln>
          </c:spPr>
        </c:majorGridlines>
        <c:title>
          <c:tx>
            <c:rich>
              <a:bodyPr/>
              <a:lstStyle/>
              <a:p>
                <a:pPr>
                  <a:defRPr sz="1200" b="0">
                    <a:latin typeface="Arial" panose="020B060402020202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private property</a:t>
                </a:r>
                <a:endParaRPr lang="fr-FR" sz="1200" b="0">
                  <a:latin typeface="Arial" panose="020B0604020202020204" pitchFamily="34" charset="0"/>
                  <a:cs typeface="Arial" panose="020B0604020202020204" pitchFamily="34" charset="0"/>
                </a:endParaRPr>
              </a:p>
            </c:rich>
          </c:tx>
          <c:layout>
            <c:manualLayout>
              <c:xMode val="edge"/>
              <c:yMode val="edge"/>
              <c:x val="6.9026105781909196E-3"/>
              <c:y val="0.18225840642779201"/>
            </c:manualLayout>
          </c:layout>
          <c:overlay val="0"/>
        </c:title>
        <c:numFmt formatCode="0%" sourceLinked="0"/>
        <c:majorTickMark val="out"/>
        <c:minorTickMark val="none"/>
        <c:tickLblPos val="nextTo"/>
        <c:txPr>
          <a:bodyPr/>
          <a:lstStyle/>
          <a:p>
            <a:pPr>
              <a:defRPr sz="1600" b="1" i="0">
                <a:latin typeface="Arial"/>
              </a:defRPr>
            </a:pPr>
            <a:endParaRPr lang="fr-FR"/>
          </a:p>
        </c:txPr>
        <c:crossAx val="658043384"/>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baseline="0">
                <a:solidFill>
                  <a:srgbClr val="000000"/>
                </a:solidFill>
                <a:latin typeface="Arial"/>
                <a:ea typeface="Arial"/>
                <a:cs typeface="Arial"/>
              </a:defRPr>
            </a:pPr>
            <a:r>
              <a:rPr lang="fr-FR" sz="1800" baseline="0"/>
              <a:t>Figure 13.11. The persistence of patriarchy in France in the 21</a:t>
            </a:r>
            <a:r>
              <a:rPr lang="fr-FR" sz="1800" baseline="30000"/>
              <a:t>st</a:t>
            </a:r>
            <a:r>
              <a:rPr lang="fr-FR" sz="1800" baseline="0"/>
              <a:t> century</a:t>
            </a:r>
            <a:endParaRPr lang="fr-FR" sz="1800"/>
          </a:p>
        </c:rich>
      </c:tx>
      <c:layout>
        <c:manualLayout>
          <c:xMode val="edge"/>
          <c:yMode val="edge"/>
          <c:x val="0.12744470978013001"/>
          <c:y val="1.7082331235792201E-4"/>
        </c:manualLayout>
      </c:layout>
      <c:overlay val="0"/>
      <c:spPr>
        <a:noFill/>
        <a:ln w="25400">
          <a:noFill/>
        </a:ln>
        <a:effectLst/>
      </c:spPr>
    </c:title>
    <c:autoTitleDeleted val="0"/>
    <c:plotArea>
      <c:layout>
        <c:manualLayout>
          <c:layoutTarget val="inner"/>
          <c:xMode val="edge"/>
          <c:yMode val="edge"/>
          <c:x val="9.4659653199087798E-2"/>
          <c:y val="5.4544855533225703E-2"/>
          <c:w val="0.872826685598727"/>
          <c:h val="0.77034527064869995"/>
        </c:manualLayout>
      </c:layout>
      <c:lineChart>
        <c:grouping val="standard"/>
        <c:varyColors val="0"/>
        <c:ser>
          <c:idx val="0"/>
          <c:order val="0"/>
          <c:tx>
            <c:v>Top 50%</c:v>
          </c:tx>
          <c:spPr>
            <a:ln w="44450" cap="rnd" cmpd="sng" algn="ctr">
              <a:solidFill>
                <a:srgbClr val="00B050"/>
              </a:solidFill>
              <a:prstDash val="solid"/>
              <a:round/>
            </a:ln>
            <a:effectLst/>
          </c:spPr>
          <c:marker>
            <c:symbol val="diamond"/>
            <c:size val="10"/>
            <c:spPr>
              <a:solidFill>
                <a:srgbClr val="00B050"/>
              </a:solidFill>
              <a:ln w="25400" cap="flat" cmpd="sng" algn="ctr">
                <a:solidFill>
                  <a:srgbClr val="00B050"/>
                </a:solidFill>
                <a:prstDash val="solid"/>
                <a:round/>
              </a:ln>
              <a:effectLst/>
            </c:spPr>
          </c:marker>
          <c:cat>
            <c:numRef>
              <c:f>DataF13.11!$A$7:$A$64</c:f>
              <c:numCache>
                <c:formatCode>0</c:formatCode>
                <c:ptCount val="5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formatCode="General">
                  <c:v>1996</c:v>
                </c:pt>
                <c:pt idx="27" formatCode="General">
                  <c:v>1997</c:v>
                </c:pt>
                <c:pt idx="28" formatCode="General">
                  <c:v>1998</c:v>
                </c:pt>
                <c:pt idx="29" formatCode="General">
                  <c:v>1999</c:v>
                </c:pt>
                <c:pt idx="30" formatCode="General">
                  <c:v>2000</c:v>
                </c:pt>
                <c:pt idx="31" formatCode="General">
                  <c:v>2001</c:v>
                </c:pt>
                <c:pt idx="32" formatCode="General">
                  <c:v>2002</c:v>
                </c:pt>
                <c:pt idx="33" formatCode="General">
                  <c:v>2003</c:v>
                </c:pt>
                <c:pt idx="34" formatCode="General">
                  <c:v>2004</c:v>
                </c:pt>
                <c:pt idx="35" formatCode="General">
                  <c:v>2005</c:v>
                </c:pt>
                <c:pt idx="36" formatCode="General">
                  <c:v>2006</c:v>
                </c:pt>
                <c:pt idx="37" formatCode="General">
                  <c:v>2007</c:v>
                </c:pt>
                <c:pt idx="38" formatCode="General">
                  <c:v>2008</c:v>
                </c:pt>
                <c:pt idx="39" formatCode="General">
                  <c:v>2009</c:v>
                </c:pt>
                <c:pt idx="40" formatCode="General">
                  <c:v>2010</c:v>
                </c:pt>
                <c:pt idx="41" formatCode="General">
                  <c:v>2011</c:v>
                </c:pt>
                <c:pt idx="42" formatCode="General">
                  <c:v>2012</c:v>
                </c:pt>
                <c:pt idx="43">
                  <c:v>2013</c:v>
                </c:pt>
                <c:pt idx="44" formatCode="General">
                  <c:v>2014</c:v>
                </c:pt>
                <c:pt idx="45" formatCode="General">
                  <c:v>2015</c:v>
                </c:pt>
                <c:pt idx="46" formatCode="General">
                  <c:v>2016</c:v>
                </c:pt>
                <c:pt idx="47">
                  <c:v>2017</c:v>
                </c:pt>
                <c:pt idx="48" formatCode="General">
                  <c:v>2018</c:v>
                </c:pt>
                <c:pt idx="49" formatCode="General">
                  <c:v>2019</c:v>
                </c:pt>
                <c:pt idx="50" formatCode="General">
                  <c:v>2020</c:v>
                </c:pt>
                <c:pt idx="51">
                  <c:v>2021</c:v>
                </c:pt>
                <c:pt idx="52" formatCode="General">
                  <c:v>2022</c:v>
                </c:pt>
                <c:pt idx="53" formatCode="General">
                  <c:v>2023</c:v>
                </c:pt>
                <c:pt idx="54" formatCode="General">
                  <c:v>2024</c:v>
                </c:pt>
                <c:pt idx="55">
                  <c:v>2025</c:v>
                </c:pt>
                <c:pt idx="56" formatCode="General">
                  <c:v>2026</c:v>
                </c:pt>
                <c:pt idx="57" formatCode="General">
                  <c:v>2027</c:v>
                </c:pt>
              </c:numCache>
            </c:numRef>
          </c:cat>
          <c:val>
            <c:numRef>
              <c:f>DataF13.11!$C$7:$C$65</c:f>
              <c:numCache>
                <c:formatCode>0%</c:formatCode>
                <c:ptCount val="59"/>
                <c:pt idx="0">
                  <c:v>0.3061901330947876</c:v>
                </c:pt>
                <c:pt idx="5">
                  <c:v>0.32052356004714966</c:v>
                </c:pt>
                <c:pt idx="9">
                  <c:v>0.31906849145889282</c:v>
                </c:pt>
                <c:pt idx="14">
                  <c:v>0.36625555157661438</c:v>
                </c:pt>
                <c:pt idx="18">
                  <c:v>0.37834477424621582</c:v>
                </c:pt>
                <c:pt idx="21">
                  <c:v>0.3817562460899353</c:v>
                </c:pt>
                <c:pt idx="24">
                  <c:v>0.388792484998703</c:v>
                </c:pt>
                <c:pt idx="25">
                  <c:v>0.39267149567604065</c:v>
                </c:pt>
                <c:pt idx="26">
                  <c:v>0.39860323071479797</c:v>
                </c:pt>
                <c:pt idx="27">
                  <c:v>0.39940479397773743</c:v>
                </c:pt>
                <c:pt idx="28">
                  <c:v>0.39587843418121338</c:v>
                </c:pt>
                <c:pt idx="29">
                  <c:v>0.39539334177970886</c:v>
                </c:pt>
                <c:pt idx="30">
                  <c:v>0.39561054110527039</c:v>
                </c:pt>
                <c:pt idx="31">
                  <c:v>0.39216920733451843</c:v>
                </c:pt>
                <c:pt idx="32">
                  <c:v>0.39293038845062256</c:v>
                </c:pt>
                <c:pt idx="33">
                  <c:v>0.39692851901054382</c:v>
                </c:pt>
                <c:pt idx="34">
                  <c:v>0.39926937222480774</c:v>
                </c:pt>
                <c:pt idx="35">
                  <c:v>0.39877676963806152</c:v>
                </c:pt>
                <c:pt idx="36">
                  <c:v>0.3992118239402771</c:v>
                </c:pt>
                <c:pt idx="37">
                  <c:v>0.40304651856422424</c:v>
                </c:pt>
                <c:pt idx="38">
                  <c:v>0.40367329120635986</c:v>
                </c:pt>
                <c:pt idx="39">
                  <c:v>0.4123116135597229</c:v>
                </c:pt>
                <c:pt idx="40">
                  <c:v>0.41489002108573914</c:v>
                </c:pt>
                <c:pt idx="41">
                  <c:v>0.41239681839942932</c:v>
                </c:pt>
                <c:pt idx="42">
                  <c:v>0.41687151789665222</c:v>
                </c:pt>
                <c:pt idx="43">
                  <c:v>0.41463416814804077</c:v>
                </c:pt>
                <c:pt idx="44">
                  <c:v>0.41687151789665222</c:v>
                </c:pt>
                <c:pt idx="45">
                  <c:v>0.41687151789665222</c:v>
                </c:pt>
              </c:numCache>
            </c:numRef>
          </c:val>
          <c:smooth val="1"/>
          <c:extLst xmlns:c16r2="http://schemas.microsoft.com/office/drawing/2015/06/chart">
            <c:ext xmlns:c16="http://schemas.microsoft.com/office/drawing/2014/chart" uri="{C3380CC4-5D6E-409C-BE32-E72D297353CC}">
              <c16:uniqueId val="{00000000-CA93-419F-9209-AC3C3DBBD48C}"/>
            </c:ext>
          </c:extLst>
        </c:ser>
        <c:ser>
          <c:idx val="2"/>
          <c:order val="1"/>
          <c:tx>
            <c:v>Top 10%</c:v>
          </c:tx>
          <c:spPr>
            <a:ln w="41275" cap="rnd" cmpd="sng" algn="ctr">
              <a:solidFill>
                <a:srgbClr val="FF0000"/>
              </a:solidFill>
              <a:prstDash val="solid"/>
              <a:round/>
            </a:ln>
            <a:effectLst/>
          </c:spPr>
          <c:marker>
            <c:symbol val="triangle"/>
            <c:size val="8"/>
            <c:spPr>
              <a:solidFill>
                <a:srgbClr val="FF0000"/>
              </a:solidFill>
              <a:ln w="25400" cap="flat" cmpd="sng" algn="ctr">
                <a:solidFill>
                  <a:srgbClr val="FF0000"/>
                </a:solidFill>
                <a:prstDash val="solid"/>
                <a:round/>
              </a:ln>
              <a:effectLst/>
            </c:spPr>
          </c:marker>
          <c:cat>
            <c:numRef>
              <c:f>DataF13.11!$A$7:$A$64</c:f>
              <c:numCache>
                <c:formatCode>0</c:formatCode>
                <c:ptCount val="5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formatCode="General">
                  <c:v>1996</c:v>
                </c:pt>
                <c:pt idx="27" formatCode="General">
                  <c:v>1997</c:v>
                </c:pt>
                <c:pt idx="28" formatCode="General">
                  <c:v>1998</c:v>
                </c:pt>
                <c:pt idx="29" formatCode="General">
                  <c:v>1999</c:v>
                </c:pt>
                <c:pt idx="30" formatCode="General">
                  <c:v>2000</c:v>
                </c:pt>
                <c:pt idx="31" formatCode="General">
                  <c:v>2001</c:v>
                </c:pt>
                <c:pt idx="32" formatCode="General">
                  <c:v>2002</c:v>
                </c:pt>
                <c:pt idx="33" formatCode="General">
                  <c:v>2003</c:v>
                </c:pt>
                <c:pt idx="34" formatCode="General">
                  <c:v>2004</c:v>
                </c:pt>
                <c:pt idx="35" formatCode="General">
                  <c:v>2005</c:v>
                </c:pt>
                <c:pt idx="36" formatCode="General">
                  <c:v>2006</c:v>
                </c:pt>
                <c:pt idx="37" formatCode="General">
                  <c:v>2007</c:v>
                </c:pt>
                <c:pt idx="38" formatCode="General">
                  <c:v>2008</c:v>
                </c:pt>
                <c:pt idx="39" formatCode="General">
                  <c:v>2009</c:v>
                </c:pt>
                <c:pt idx="40" formatCode="General">
                  <c:v>2010</c:v>
                </c:pt>
                <c:pt idx="41" formatCode="General">
                  <c:v>2011</c:v>
                </c:pt>
                <c:pt idx="42" formatCode="General">
                  <c:v>2012</c:v>
                </c:pt>
                <c:pt idx="43">
                  <c:v>2013</c:v>
                </c:pt>
                <c:pt idx="44" formatCode="General">
                  <c:v>2014</c:v>
                </c:pt>
                <c:pt idx="45" formatCode="General">
                  <c:v>2015</c:v>
                </c:pt>
                <c:pt idx="46" formatCode="General">
                  <c:v>2016</c:v>
                </c:pt>
                <c:pt idx="47">
                  <c:v>2017</c:v>
                </c:pt>
                <c:pt idx="48" formatCode="General">
                  <c:v>2018</c:v>
                </c:pt>
                <c:pt idx="49" formatCode="General">
                  <c:v>2019</c:v>
                </c:pt>
                <c:pt idx="50" formatCode="General">
                  <c:v>2020</c:v>
                </c:pt>
                <c:pt idx="51">
                  <c:v>2021</c:v>
                </c:pt>
                <c:pt idx="52" formatCode="General">
                  <c:v>2022</c:v>
                </c:pt>
                <c:pt idx="53" formatCode="General">
                  <c:v>2023</c:v>
                </c:pt>
                <c:pt idx="54" formatCode="General">
                  <c:v>2024</c:v>
                </c:pt>
                <c:pt idx="55">
                  <c:v>2025</c:v>
                </c:pt>
                <c:pt idx="56" formatCode="General">
                  <c:v>2026</c:v>
                </c:pt>
                <c:pt idx="57" formatCode="General">
                  <c:v>2027</c:v>
                </c:pt>
              </c:numCache>
            </c:numRef>
          </c:cat>
          <c:val>
            <c:numRef>
              <c:f>DataF13.11!$D$7:$D$60</c:f>
              <c:numCache>
                <c:formatCode>0%</c:formatCode>
                <c:ptCount val="54"/>
                <c:pt idx="0">
                  <c:v>0.17208753526210785</c:v>
                </c:pt>
                <c:pt idx="5">
                  <c:v>0.18740288913249969</c:v>
                </c:pt>
                <c:pt idx="9">
                  <c:v>0.1680670827627182</c:v>
                </c:pt>
                <c:pt idx="14">
                  <c:v>0.18954020738601685</c:v>
                </c:pt>
                <c:pt idx="18">
                  <c:v>0.2443537563085556</c:v>
                </c:pt>
                <c:pt idx="20">
                  <c:v>0.25727838277816772</c:v>
                </c:pt>
                <c:pt idx="21">
                  <c:v>0.24822202324867249</c:v>
                </c:pt>
                <c:pt idx="24">
                  <c:v>0.24543957412242889</c:v>
                </c:pt>
                <c:pt idx="25">
                  <c:v>0.25807297229766846</c:v>
                </c:pt>
                <c:pt idx="26">
                  <c:v>0.25748845934867859</c:v>
                </c:pt>
                <c:pt idx="27">
                  <c:v>0.25995582342147827</c:v>
                </c:pt>
                <c:pt idx="28">
                  <c:v>0.25853252410888672</c:v>
                </c:pt>
                <c:pt idx="29">
                  <c:v>0.2547970712184906</c:v>
                </c:pt>
                <c:pt idx="30">
                  <c:v>0.25422415137290955</c:v>
                </c:pt>
                <c:pt idx="31">
                  <c:v>0.2514910101890564</c:v>
                </c:pt>
                <c:pt idx="32">
                  <c:v>0.25532490015029907</c:v>
                </c:pt>
                <c:pt idx="33">
                  <c:v>0.26610815525054932</c:v>
                </c:pt>
                <c:pt idx="34">
                  <c:v>0.26911234855651855</c:v>
                </c:pt>
                <c:pt idx="35">
                  <c:v>0.26955628395080566</c:v>
                </c:pt>
                <c:pt idx="36">
                  <c:v>0.2710053026676178</c:v>
                </c:pt>
                <c:pt idx="37">
                  <c:v>0.27924850583076477</c:v>
                </c:pt>
                <c:pt idx="38">
                  <c:v>0.27660790085792542</c:v>
                </c:pt>
                <c:pt idx="39">
                  <c:v>0.2858218252658844</c:v>
                </c:pt>
                <c:pt idx="40">
                  <c:v>0.29304948449134827</c:v>
                </c:pt>
                <c:pt idx="41">
                  <c:v>0.29279518127441406</c:v>
                </c:pt>
                <c:pt idx="42">
                  <c:v>0.29504081606864929</c:v>
                </c:pt>
                <c:pt idx="43">
                  <c:v>0.29391799867153168</c:v>
                </c:pt>
                <c:pt idx="44">
                  <c:v>0.29504081606864929</c:v>
                </c:pt>
                <c:pt idx="45">
                  <c:v>0.29504081606864929</c:v>
                </c:pt>
              </c:numCache>
            </c:numRef>
          </c:val>
          <c:smooth val="0"/>
          <c:extLst xmlns:c16r2="http://schemas.microsoft.com/office/drawing/2015/06/chart">
            <c:ext xmlns:c16="http://schemas.microsoft.com/office/drawing/2014/chart" uri="{C3380CC4-5D6E-409C-BE32-E72D297353CC}">
              <c16:uniqueId val="{00000001-CA93-419F-9209-AC3C3DBBD48C}"/>
            </c:ext>
          </c:extLst>
        </c:ser>
        <c:ser>
          <c:idx val="3"/>
          <c:order val="2"/>
          <c:tx>
            <c:v>Top 1%</c:v>
          </c:tx>
          <c:spPr>
            <a:ln w="41275" cap="rnd" cmpd="sng" algn="ctr">
              <a:solidFill>
                <a:schemeClr val="accent2"/>
              </a:solidFill>
              <a:prstDash val="solid"/>
              <a:round/>
            </a:ln>
            <a:effectLst/>
          </c:spPr>
          <c:marker>
            <c:symbol val="x"/>
            <c:size val="7"/>
            <c:spPr>
              <a:solidFill>
                <a:schemeClr val="accent2"/>
              </a:solidFill>
              <a:ln w="25400" cap="flat" cmpd="sng" algn="ctr">
                <a:solidFill>
                  <a:schemeClr val="accent2"/>
                </a:solidFill>
                <a:prstDash val="solid"/>
                <a:round/>
              </a:ln>
              <a:effectLst/>
            </c:spPr>
          </c:marker>
          <c:cat>
            <c:numRef>
              <c:f>DataF13.11!$A$7:$A$64</c:f>
              <c:numCache>
                <c:formatCode>0</c:formatCode>
                <c:ptCount val="5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formatCode="General">
                  <c:v>1996</c:v>
                </c:pt>
                <c:pt idx="27" formatCode="General">
                  <c:v>1997</c:v>
                </c:pt>
                <c:pt idx="28" formatCode="General">
                  <c:v>1998</c:v>
                </c:pt>
                <c:pt idx="29" formatCode="General">
                  <c:v>1999</c:v>
                </c:pt>
                <c:pt idx="30" formatCode="General">
                  <c:v>2000</c:v>
                </c:pt>
                <c:pt idx="31" formatCode="General">
                  <c:v>2001</c:v>
                </c:pt>
                <c:pt idx="32" formatCode="General">
                  <c:v>2002</c:v>
                </c:pt>
                <c:pt idx="33" formatCode="General">
                  <c:v>2003</c:v>
                </c:pt>
                <c:pt idx="34" formatCode="General">
                  <c:v>2004</c:v>
                </c:pt>
                <c:pt idx="35" formatCode="General">
                  <c:v>2005</c:v>
                </c:pt>
                <c:pt idx="36" formatCode="General">
                  <c:v>2006</c:v>
                </c:pt>
                <c:pt idx="37" formatCode="General">
                  <c:v>2007</c:v>
                </c:pt>
                <c:pt idx="38" formatCode="General">
                  <c:v>2008</c:v>
                </c:pt>
                <c:pt idx="39" formatCode="General">
                  <c:v>2009</c:v>
                </c:pt>
                <c:pt idx="40" formatCode="General">
                  <c:v>2010</c:v>
                </c:pt>
                <c:pt idx="41" formatCode="General">
                  <c:v>2011</c:v>
                </c:pt>
                <c:pt idx="42" formatCode="General">
                  <c:v>2012</c:v>
                </c:pt>
                <c:pt idx="43">
                  <c:v>2013</c:v>
                </c:pt>
                <c:pt idx="44" formatCode="General">
                  <c:v>2014</c:v>
                </c:pt>
                <c:pt idx="45" formatCode="General">
                  <c:v>2015</c:v>
                </c:pt>
                <c:pt idx="46" formatCode="General">
                  <c:v>2016</c:v>
                </c:pt>
                <c:pt idx="47">
                  <c:v>2017</c:v>
                </c:pt>
                <c:pt idx="48" formatCode="General">
                  <c:v>2018</c:v>
                </c:pt>
                <c:pt idx="49" formatCode="General">
                  <c:v>2019</c:v>
                </c:pt>
                <c:pt idx="50" formatCode="General">
                  <c:v>2020</c:v>
                </c:pt>
                <c:pt idx="51">
                  <c:v>2021</c:v>
                </c:pt>
                <c:pt idx="52" formatCode="General">
                  <c:v>2022</c:v>
                </c:pt>
                <c:pt idx="53" formatCode="General">
                  <c:v>2023</c:v>
                </c:pt>
                <c:pt idx="54" formatCode="General">
                  <c:v>2024</c:v>
                </c:pt>
                <c:pt idx="55">
                  <c:v>2025</c:v>
                </c:pt>
                <c:pt idx="56" formatCode="General">
                  <c:v>2026</c:v>
                </c:pt>
                <c:pt idx="57" formatCode="General">
                  <c:v>2027</c:v>
                </c:pt>
              </c:numCache>
            </c:numRef>
          </c:cat>
          <c:val>
            <c:numRef>
              <c:f>DataF13.11!$E$7:$E$52</c:f>
              <c:numCache>
                <c:formatCode>0%</c:formatCode>
                <c:ptCount val="46"/>
                <c:pt idx="0">
                  <c:v>6.3052751123905182E-2</c:v>
                </c:pt>
                <c:pt idx="5">
                  <c:v>7.0531643927097321E-2</c:v>
                </c:pt>
                <c:pt idx="9">
                  <c:v>7.3407739400863647E-2</c:v>
                </c:pt>
                <c:pt idx="14">
                  <c:v>7.5785443186759949E-2</c:v>
                </c:pt>
                <c:pt idx="24">
                  <c:v>9.68923419713974E-2</c:v>
                </c:pt>
                <c:pt idx="25">
                  <c:v>0.10461765593290299</c:v>
                </c:pt>
                <c:pt idx="26">
                  <c:v>0.10168270766735077</c:v>
                </c:pt>
                <c:pt idx="27">
                  <c:v>0.10957876592874527</c:v>
                </c:pt>
                <c:pt idx="28">
                  <c:v>0.10566704720258713</c:v>
                </c:pt>
                <c:pt idx="29">
                  <c:v>0.11081793159246445</c:v>
                </c:pt>
                <c:pt idx="30">
                  <c:v>0.11280430108308792</c:v>
                </c:pt>
                <c:pt idx="31">
                  <c:v>0.12548729777336121</c:v>
                </c:pt>
                <c:pt idx="32">
                  <c:v>0.12901550531387329</c:v>
                </c:pt>
                <c:pt idx="33">
                  <c:v>0.12705574929714203</c:v>
                </c:pt>
                <c:pt idx="34">
                  <c:v>0.13793042302131653</c:v>
                </c:pt>
                <c:pt idx="35">
                  <c:v>0.13745605945587158</c:v>
                </c:pt>
                <c:pt idx="36">
                  <c:v>0.14290212094783783</c:v>
                </c:pt>
                <c:pt idx="37">
                  <c:v>0.14754045009613037</c:v>
                </c:pt>
                <c:pt idx="38">
                  <c:v>0.1501186341047287</c:v>
                </c:pt>
                <c:pt idx="39">
                  <c:v>0.14905709028244019</c:v>
                </c:pt>
                <c:pt idx="40">
                  <c:v>0.15733553469181061</c:v>
                </c:pt>
                <c:pt idx="41">
                  <c:v>0.16201323270797729</c:v>
                </c:pt>
                <c:pt idx="42">
                  <c:v>0.16411982476711273</c:v>
                </c:pt>
                <c:pt idx="43">
                  <c:v>0.16306652873754501</c:v>
                </c:pt>
                <c:pt idx="44">
                  <c:v>0.16411982476711273</c:v>
                </c:pt>
                <c:pt idx="45">
                  <c:v>0.16411982476711273</c:v>
                </c:pt>
              </c:numCache>
            </c:numRef>
          </c:val>
          <c:smooth val="0"/>
          <c:extLst xmlns:c16r2="http://schemas.microsoft.com/office/drawing/2015/06/chart">
            <c:ext xmlns:c16="http://schemas.microsoft.com/office/drawing/2014/chart" uri="{C3380CC4-5D6E-409C-BE32-E72D297353CC}">
              <c16:uniqueId val="{00000002-CA93-419F-9209-AC3C3DBBD48C}"/>
            </c:ext>
          </c:extLst>
        </c:ser>
        <c:ser>
          <c:idx val="4"/>
          <c:order val="3"/>
          <c:tx>
            <c:v>Top 0.1%</c:v>
          </c:tx>
          <c:spPr>
            <a:ln w="41275" cap="rnd" cmpd="sng" algn="ctr">
              <a:solidFill>
                <a:schemeClr val="accent5"/>
              </a:solidFill>
              <a:prstDash val="solid"/>
              <a:round/>
            </a:ln>
            <a:effectLst/>
          </c:spPr>
          <c:marker>
            <c:symbol val="star"/>
            <c:size val="7"/>
            <c:spPr>
              <a:solidFill>
                <a:schemeClr val="accent5"/>
              </a:solidFill>
              <a:ln w="25400" cap="flat" cmpd="sng" algn="ctr">
                <a:solidFill>
                  <a:schemeClr val="accent5"/>
                </a:solidFill>
                <a:prstDash val="solid"/>
                <a:round/>
              </a:ln>
              <a:effectLst/>
            </c:spPr>
          </c:marker>
          <c:cat>
            <c:numRef>
              <c:f>DataF13.11!$A$7:$A$64</c:f>
              <c:numCache>
                <c:formatCode>0</c:formatCode>
                <c:ptCount val="5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formatCode="General">
                  <c:v>1996</c:v>
                </c:pt>
                <c:pt idx="27" formatCode="General">
                  <c:v>1997</c:v>
                </c:pt>
                <c:pt idx="28" formatCode="General">
                  <c:v>1998</c:v>
                </c:pt>
                <c:pt idx="29" formatCode="General">
                  <c:v>1999</c:v>
                </c:pt>
                <c:pt idx="30" formatCode="General">
                  <c:v>2000</c:v>
                </c:pt>
                <c:pt idx="31" formatCode="General">
                  <c:v>2001</c:v>
                </c:pt>
                <c:pt idx="32" formatCode="General">
                  <c:v>2002</c:v>
                </c:pt>
                <c:pt idx="33" formatCode="General">
                  <c:v>2003</c:v>
                </c:pt>
                <c:pt idx="34" formatCode="General">
                  <c:v>2004</c:v>
                </c:pt>
                <c:pt idx="35" formatCode="General">
                  <c:v>2005</c:v>
                </c:pt>
                <c:pt idx="36" formatCode="General">
                  <c:v>2006</c:v>
                </c:pt>
                <c:pt idx="37" formatCode="General">
                  <c:v>2007</c:v>
                </c:pt>
                <c:pt idx="38" formatCode="General">
                  <c:v>2008</c:v>
                </c:pt>
                <c:pt idx="39" formatCode="General">
                  <c:v>2009</c:v>
                </c:pt>
                <c:pt idx="40" formatCode="General">
                  <c:v>2010</c:v>
                </c:pt>
                <c:pt idx="41" formatCode="General">
                  <c:v>2011</c:v>
                </c:pt>
                <c:pt idx="42" formatCode="General">
                  <c:v>2012</c:v>
                </c:pt>
                <c:pt idx="43">
                  <c:v>2013</c:v>
                </c:pt>
                <c:pt idx="44" formatCode="General">
                  <c:v>2014</c:v>
                </c:pt>
                <c:pt idx="45" formatCode="General">
                  <c:v>2015</c:v>
                </c:pt>
                <c:pt idx="46" formatCode="General">
                  <c:v>2016</c:v>
                </c:pt>
                <c:pt idx="47">
                  <c:v>2017</c:v>
                </c:pt>
                <c:pt idx="48" formatCode="General">
                  <c:v>2018</c:v>
                </c:pt>
                <c:pt idx="49" formatCode="General">
                  <c:v>2019</c:v>
                </c:pt>
                <c:pt idx="50" formatCode="General">
                  <c:v>2020</c:v>
                </c:pt>
                <c:pt idx="51">
                  <c:v>2021</c:v>
                </c:pt>
                <c:pt idx="52" formatCode="General">
                  <c:v>2022</c:v>
                </c:pt>
                <c:pt idx="53" formatCode="General">
                  <c:v>2023</c:v>
                </c:pt>
                <c:pt idx="54" formatCode="General">
                  <c:v>2024</c:v>
                </c:pt>
                <c:pt idx="55">
                  <c:v>2025</c:v>
                </c:pt>
                <c:pt idx="56" formatCode="General">
                  <c:v>2026</c:v>
                </c:pt>
                <c:pt idx="57" formatCode="General">
                  <c:v>2027</c:v>
                </c:pt>
              </c:numCache>
            </c:numRef>
          </c:cat>
          <c:val>
            <c:numRef>
              <c:f>DataF13.11!$F$7:$F$52</c:f>
              <c:numCache>
                <c:formatCode>0%</c:formatCode>
                <c:ptCount val="46"/>
                <c:pt idx="0">
                  <c:v>5.4830748587846756E-2</c:v>
                </c:pt>
                <c:pt idx="5">
                  <c:v>7.4492290616035461E-2</c:v>
                </c:pt>
                <c:pt idx="9">
                  <c:v>7.7245920896530151E-2</c:v>
                </c:pt>
                <c:pt idx="14">
                  <c:v>7.7042475342750549E-2</c:v>
                </c:pt>
                <c:pt idx="18">
                  <c:v>7.763681560754776E-2</c:v>
                </c:pt>
                <c:pt idx="24">
                  <c:v>6.7989811301231384E-2</c:v>
                </c:pt>
                <c:pt idx="25">
                  <c:v>6.8534933030605316E-2</c:v>
                </c:pt>
                <c:pt idx="26">
                  <c:v>7.6629228889942169E-2</c:v>
                </c:pt>
                <c:pt idx="27">
                  <c:v>7.9897791147232056E-2</c:v>
                </c:pt>
                <c:pt idx="28">
                  <c:v>7.7921539545059204E-2</c:v>
                </c:pt>
                <c:pt idx="29">
                  <c:v>8.414042741060257E-2</c:v>
                </c:pt>
                <c:pt idx="30">
                  <c:v>8.9177004992961884E-2</c:v>
                </c:pt>
                <c:pt idx="31">
                  <c:v>9.8661482334136963E-2</c:v>
                </c:pt>
                <c:pt idx="32">
                  <c:v>9.6578158438205719E-2</c:v>
                </c:pt>
                <c:pt idx="33">
                  <c:v>9.4920121133327484E-2</c:v>
                </c:pt>
                <c:pt idx="34">
                  <c:v>0.10539531707763672</c:v>
                </c:pt>
                <c:pt idx="35">
                  <c:v>0.10274919867515564</c:v>
                </c:pt>
                <c:pt idx="36">
                  <c:v>0.10173287987709045</c:v>
                </c:pt>
                <c:pt idx="37">
                  <c:v>0.11055198311805725</c:v>
                </c:pt>
                <c:pt idx="38">
                  <c:v>0.10745919495820999</c:v>
                </c:pt>
                <c:pt idx="39">
                  <c:v>0.10637355595827103</c:v>
                </c:pt>
                <c:pt idx="40">
                  <c:v>0.10958811640739441</c:v>
                </c:pt>
                <c:pt idx="41">
                  <c:v>0.11547795683145523</c:v>
                </c:pt>
                <c:pt idx="42">
                  <c:v>0.11996550858020782</c:v>
                </c:pt>
                <c:pt idx="43">
                  <c:v>0.11772173270583153</c:v>
                </c:pt>
                <c:pt idx="44">
                  <c:v>0.11996550858020782</c:v>
                </c:pt>
                <c:pt idx="45">
                  <c:v>0.11996550858020782</c:v>
                </c:pt>
              </c:numCache>
            </c:numRef>
          </c:val>
          <c:smooth val="0"/>
          <c:extLst xmlns:c16r2="http://schemas.microsoft.com/office/drawing/2015/06/chart">
            <c:ext xmlns:c16="http://schemas.microsoft.com/office/drawing/2014/chart" uri="{C3380CC4-5D6E-409C-BE32-E72D297353CC}">
              <c16:uniqueId val="{00000003-CA93-419F-9209-AC3C3DBBD48C}"/>
            </c:ext>
          </c:extLst>
        </c:ser>
        <c:dLbls>
          <c:showLegendKey val="0"/>
          <c:showVal val="0"/>
          <c:showCatName val="0"/>
          <c:showSerName val="0"/>
          <c:showPercent val="0"/>
          <c:showBubbleSize val="0"/>
        </c:dLbls>
        <c:marker val="1"/>
        <c:smooth val="0"/>
        <c:axId val="658030448"/>
        <c:axId val="658041816"/>
      </c:lineChart>
      <c:catAx>
        <c:axId val="658030448"/>
        <c:scaling>
          <c:orientation val="minMax"/>
        </c:scaling>
        <c:delete val="0"/>
        <c:axPos val="b"/>
        <c:majorGridlines>
          <c:spPr>
            <a:ln w="12700" cap="flat" cmpd="sng" algn="ctr">
              <a:solidFill>
                <a:schemeClr val="tx1"/>
              </a:solidFill>
              <a:prstDash val="sysDash"/>
              <a:round/>
            </a:ln>
            <a:effectLst/>
          </c:spPr>
        </c:majorGridlines>
        <c:numFmt formatCode="General"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600" b="0" i="0" u="none" strike="noStrike" kern="1200" baseline="0">
                <a:solidFill>
                  <a:srgbClr val="000000"/>
                </a:solidFill>
                <a:latin typeface="Arial"/>
                <a:ea typeface="Arial"/>
                <a:cs typeface="Arial"/>
              </a:defRPr>
            </a:pPr>
            <a:endParaRPr lang="fr-FR"/>
          </a:p>
        </c:txPr>
        <c:crossAx val="658041816"/>
        <c:crossesAt val="0"/>
        <c:auto val="1"/>
        <c:lblAlgn val="ctr"/>
        <c:lblOffset val="100"/>
        <c:tickLblSkip val="5"/>
        <c:tickMarkSkip val="5"/>
        <c:noMultiLvlLbl val="0"/>
      </c:catAx>
      <c:valAx>
        <c:axId val="658041816"/>
        <c:scaling>
          <c:orientation val="minMax"/>
          <c:max val="0.53"/>
          <c:min val="0"/>
        </c:scaling>
        <c:delete val="0"/>
        <c:axPos val="l"/>
        <c:majorGridlines>
          <c:spPr>
            <a:ln w="12700" cap="flat" cmpd="sng" algn="ctr">
              <a:solidFill>
                <a:srgbClr val="000000"/>
              </a:solidFill>
              <a:prstDash val="sysDash"/>
              <a:round/>
            </a:ln>
            <a:effectLst/>
          </c:spPr>
        </c:majorGridlines>
        <c:title>
          <c:tx>
            <c:rich>
              <a:bodyPr/>
              <a:lstStyle/>
              <a:p>
                <a:pPr>
                  <a:defRPr/>
                </a:pPr>
                <a:r>
                  <a:rPr lang="fr-FR" sz="1300"/>
                  <a:t>Proportion</a:t>
                </a:r>
                <a:r>
                  <a:rPr lang="fr-FR" sz="1300" baseline="0"/>
                  <a:t> of women among high incomes in France</a:t>
                </a:r>
                <a:endParaRPr lang="fr-FR" sz="1300"/>
              </a:p>
            </c:rich>
          </c:tx>
          <c:layout>
            <c:manualLayout>
              <c:xMode val="edge"/>
              <c:yMode val="edge"/>
              <c:x val="6.8306010928961803E-4"/>
              <c:y val="0.12696636246828999"/>
            </c:manualLayout>
          </c:layout>
          <c:overlay val="0"/>
        </c:title>
        <c:numFmt formatCode="0%" sourceLinked="0"/>
        <c:majorTickMark val="out"/>
        <c:minorTickMark val="none"/>
        <c:tickLblPos val="nextTo"/>
        <c:spPr>
          <a:noFill/>
          <a:ln w="3175" cap="flat" cmpd="sng" algn="ctr">
            <a:solidFill>
              <a:srgbClr val="000000"/>
            </a:solidFill>
            <a:prstDash val="solid"/>
            <a:round/>
          </a:ln>
          <a:effectLst/>
        </c:spPr>
        <c:txPr>
          <a:bodyPr rot="0" spcFirstLastPara="1" vertOverflow="ellipsis" wrap="square" anchor="ctr" anchorCtr="1"/>
          <a:lstStyle/>
          <a:p>
            <a:pPr>
              <a:defRPr sz="1600" b="0" i="0" u="none" strike="noStrike" kern="1200" baseline="0">
                <a:solidFill>
                  <a:srgbClr val="000000"/>
                </a:solidFill>
                <a:latin typeface="Arial"/>
                <a:ea typeface="Arial"/>
                <a:cs typeface="Arial"/>
              </a:defRPr>
            </a:pPr>
            <a:endParaRPr lang="fr-FR"/>
          </a:p>
        </c:txPr>
        <c:crossAx val="658030448"/>
        <c:crosses val="autoZero"/>
        <c:crossBetween val="midCat"/>
        <c:majorUnit val="0.05"/>
      </c:valAx>
      <c:spPr>
        <a:solidFill>
          <a:schemeClr val="bg1"/>
        </a:solidFill>
        <a:ln w="25400">
          <a:solidFill>
            <a:schemeClr val="tx1"/>
          </a:solidFill>
        </a:ln>
        <a:effectLst/>
      </c:spPr>
    </c:plotArea>
    <c:plotVisOnly val="1"/>
    <c:dispBlanksAs val="span"/>
    <c:showDLblsOverMax val="0"/>
  </c:chart>
  <c:spPr>
    <a:no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13.12. Tax revenues and trade liberalization 1970-2018</a:t>
            </a:r>
            <a:endParaRPr lang="fr-FR" sz="1800" b="0" baseline="0">
              <a:latin typeface="Arial" panose="020B0604020202020204" pitchFamily="34" charset="0"/>
              <a:cs typeface="Arial" panose="020B0604020202020204" pitchFamily="34" charset="0"/>
            </a:endParaRPr>
          </a:p>
        </c:rich>
      </c:tx>
      <c:layout>
        <c:manualLayout>
          <c:xMode val="edge"/>
          <c:yMode val="edge"/>
          <c:x val="0.135103769007865"/>
          <c:y val="2.20317468096315E-3"/>
        </c:manualLayout>
      </c:layout>
      <c:overlay val="0"/>
      <c:spPr>
        <a:noFill/>
        <a:ln w="25400">
          <a:noFill/>
        </a:ln>
      </c:spPr>
    </c:title>
    <c:autoTitleDeleted val="0"/>
    <c:plotArea>
      <c:layout>
        <c:manualLayout>
          <c:layoutTarget val="inner"/>
          <c:xMode val="edge"/>
          <c:yMode val="edge"/>
          <c:x val="9.55866668975794E-2"/>
          <c:y val="5.4421681738917101E-2"/>
          <c:w val="0.84279417635312504"/>
          <c:h val="0.694626459083861"/>
        </c:manualLayout>
      </c:layout>
      <c:lineChart>
        <c:grouping val="standard"/>
        <c:varyColors val="0"/>
        <c:ser>
          <c:idx val="1"/>
          <c:order val="0"/>
          <c:tx>
            <c:v>High-income countries: total tax revenues</c:v>
          </c:tx>
          <c:spPr>
            <a:ln w="41275">
              <a:solidFill>
                <a:schemeClr val="accent5"/>
              </a:solidFill>
            </a:ln>
          </c:spPr>
          <c:marker>
            <c:symbol val="circle"/>
            <c:size val="13"/>
            <c:spPr>
              <a:solidFill>
                <a:schemeClr val="accent5"/>
              </a:solidFill>
              <a:ln>
                <a:solidFill>
                  <a:schemeClr val="accent5"/>
                </a:solidFill>
              </a:ln>
            </c:spPr>
          </c:marker>
          <c:cat>
            <c:strRef>
              <c:f>DataF13.12!$A$6:$A$10</c:f>
              <c:strCache>
                <c:ptCount val="5"/>
                <c:pt idx="0">
                  <c:v>1970-1979</c:v>
                </c:pt>
                <c:pt idx="1">
                  <c:v>1980-1989</c:v>
                </c:pt>
                <c:pt idx="2">
                  <c:v>1990-1999</c:v>
                </c:pt>
                <c:pt idx="3">
                  <c:v>2000-2009</c:v>
                </c:pt>
                <c:pt idx="4">
                  <c:v>2010-2018</c:v>
                </c:pt>
              </c:strCache>
            </c:strRef>
          </c:cat>
          <c:val>
            <c:numRef>
              <c:f>DataF13.12!$B$6:$B$10</c:f>
              <c:numCache>
                <c:formatCode>0.0%</c:formatCode>
                <c:ptCount val="5"/>
                <c:pt idx="0">
                  <c:v>0.30499999999999999</c:v>
                </c:pt>
                <c:pt idx="1">
                  <c:v>0.35</c:v>
                </c:pt>
                <c:pt idx="2">
                  <c:v>0.38400000000000001</c:v>
                </c:pt>
                <c:pt idx="3">
                  <c:v>0.40500000000000003</c:v>
                </c:pt>
                <c:pt idx="4">
                  <c:v>0.40500000000000003</c:v>
                </c:pt>
              </c:numCache>
            </c:numRef>
          </c:val>
          <c:smooth val="0"/>
        </c:ser>
        <c:ser>
          <c:idx val="0"/>
          <c:order val="1"/>
          <c:tx>
            <c:v>including taxes on international trade</c:v>
          </c:tx>
          <c:spPr>
            <a:ln w="31750">
              <a:solidFill>
                <a:schemeClr val="accent5"/>
              </a:solidFill>
              <a:prstDash val="sysDash"/>
            </a:ln>
          </c:spPr>
          <c:marker>
            <c:symbol val="circle"/>
            <c:size val="11"/>
            <c:spPr>
              <a:solidFill>
                <a:schemeClr val="accent5"/>
              </a:solidFill>
              <a:ln>
                <a:solidFill>
                  <a:schemeClr val="accent5"/>
                </a:solidFill>
              </a:ln>
            </c:spPr>
          </c:marker>
          <c:cat>
            <c:strRef>
              <c:f>DataF13.12!$A$6:$A$10</c:f>
              <c:strCache>
                <c:ptCount val="5"/>
                <c:pt idx="0">
                  <c:v>1970-1979</c:v>
                </c:pt>
                <c:pt idx="1">
                  <c:v>1980-1989</c:v>
                </c:pt>
                <c:pt idx="2">
                  <c:v>1990-1999</c:v>
                </c:pt>
                <c:pt idx="3">
                  <c:v>2000-2009</c:v>
                </c:pt>
                <c:pt idx="4">
                  <c:v>2010-2018</c:v>
                </c:pt>
              </c:strCache>
            </c:strRef>
          </c:cat>
          <c:val>
            <c:numRef>
              <c:f>DataF13.12!$C$6:$C$10</c:f>
              <c:numCache>
                <c:formatCode>0.0%</c:formatCode>
                <c:ptCount val="5"/>
                <c:pt idx="0">
                  <c:v>1.6E-2</c:v>
                </c:pt>
                <c:pt idx="1">
                  <c:v>1.0999999999999999E-2</c:v>
                </c:pt>
                <c:pt idx="2">
                  <c:v>6.0000000000000001E-3</c:v>
                </c:pt>
                <c:pt idx="3">
                  <c:v>4.0000000000000001E-3</c:v>
                </c:pt>
                <c:pt idx="4">
                  <c:v>3.0000000000000001E-3</c:v>
                </c:pt>
              </c:numCache>
            </c:numRef>
          </c:val>
          <c:smooth val="0"/>
        </c:ser>
        <c:ser>
          <c:idx val="4"/>
          <c:order val="2"/>
          <c:tx>
            <c:v>Low-income countries: total tax revenues</c:v>
          </c:tx>
          <c:spPr>
            <a:ln w="44450">
              <a:solidFill>
                <a:schemeClr val="accent2"/>
              </a:solidFill>
            </a:ln>
          </c:spPr>
          <c:marker>
            <c:symbol val="circle"/>
            <c:size val="12"/>
            <c:spPr>
              <a:solidFill>
                <a:schemeClr val="accent2"/>
              </a:solidFill>
              <a:ln>
                <a:solidFill>
                  <a:schemeClr val="accent2"/>
                </a:solidFill>
              </a:ln>
            </c:spPr>
          </c:marker>
          <c:val>
            <c:numRef>
              <c:f>DataF13.12!$D$6:$D$10</c:f>
              <c:numCache>
                <c:formatCode>0.0%</c:formatCode>
                <c:ptCount val="5"/>
                <c:pt idx="0">
                  <c:v>0.156</c:v>
                </c:pt>
                <c:pt idx="1">
                  <c:v>0.151</c:v>
                </c:pt>
                <c:pt idx="2">
                  <c:v>0.13700000000000001</c:v>
                </c:pt>
                <c:pt idx="3">
                  <c:v>0.14899999999999999</c:v>
                </c:pt>
                <c:pt idx="4">
                  <c:v>0.14499999999999999</c:v>
                </c:pt>
              </c:numCache>
            </c:numRef>
          </c:val>
          <c:smooth val="0"/>
        </c:ser>
        <c:ser>
          <c:idx val="5"/>
          <c:order val="3"/>
          <c:tx>
            <c:v>including taxes on international trade</c:v>
          </c:tx>
          <c:spPr>
            <a:ln w="25400">
              <a:solidFill>
                <a:schemeClr val="accent2"/>
              </a:solidFill>
              <a:prstDash val="sysDash"/>
            </a:ln>
          </c:spPr>
          <c:marker>
            <c:symbol val="circle"/>
            <c:size val="11"/>
            <c:spPr>
              <a:solidFill>
                <a:schemeClr val="accent2"/>
              </a:solidFill>
              <a:ln>
                <a:solidFill>
                  <a:schemeClr val="accent2"/>
                </a:solidFill>
              </a:ln>
            </c:spPr>
          </c:marker>
          <c:val>
            <c:numRef>
              <c:f>DataF13.12!$E$6:$E$10</c:f>
              <c:numCache>
                <c:formatCode>0.0%</c:formatCode>
                <c:ptCount val="5"/>
                <c:pt idx="0">
                  <c:v>5.8999999999999997E-2</c:v>
                </c:pt>
                <c:pt idx="1">
                  <c:v>5.2999999999999999E-2</c:v>
                </c:pt>
                <c:pt idx="2">
                  <c:v>3.9E-2</c:v>
                </c:pt>
                <c:pt idx="3">
                  <c:v>3.4000000000000002E-2</c:v>
                </c:pt>
                <c:pt idx="4">
                  <c:v>2.8000000000000001E-2</c:v>
                </c:pt>
              </c:numCache>
            </c:numRef>
          </c:val>
          <c:smooth val="0"/>
        </c:ser>
        <c:dLbls>
          <c:showLegendKey val="0"/>
          <c:showVal val="0"/>
          <c:showCatName val="0"/>
          <c:showSerName val="0"/>
          <c:showPercent val="0"/>
          <c:showBubbleSize val="0"/>
        </c:dLbls>
        <c:marker val="1"/>
        <c:smooth val="0"/>
        <c:axId val="658041032"/>
        <c:axId val="658039856"/>
      </c:lineChart>
      <c:catAx>
        <c:axId val="65804103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8039856"/>
        <c:crossesAt val="0"/>
        <c:auto val="1"/>
        <c:lblAlgn val="ctr"/>
        <c:lblOffset val="100"/>
        <c:tickLblSkip val="1"/>
        <c:tickMarkSkip val="1"/>
        <c:noMultiLvlLbl val="0"/>
      </c:catAx>
      <c:valAx>
        <c:axId val="658039856"/>
        <c:scaling>
          <c:orientation val="minMax"/>
          <c:max val="0.45"/>
          <c:min val="0"/>
        </c:scaling>
        <c:delete val="0"/>
        <c:axPos val="l"/>
        <c:majorGridlines>
          <c:spPr>
            <a:ln w="12700">
              <a:solidFill>
                <a:srgbClr val="000000"/>
              </a:solidFill>
              <a:prstDash val="sysDash"/>
            </a:ln>
          </c:spPr>
        </c:majorGridlines>
        <c:title>
          <c:tx>
            <c:rich>
              <a:bodyPr/>
              <a:lstStyle/>
              <a:p>
                <a:pPr>
                  <a:defRPr/>
                </a:pPr>
                <a:r>
                  <a:rPr lang="fr-FR" sz="1200" baseline="0"/>
                  <a:t>Tax revenues as % GDP</a:t>
                </a:r>
                <a:endParaRPr lang="fr-FR" sz="1200"/>
              </a:p>
            </c:rich>
          </c:tx>
          <c:layout>
            <c:manualLayout>
              <c:xMode val="edge"/>
              <c:yMode val="edge"/>
              <c:x val="1.3970722890498E-3"/>
              <c:y val="0.221570014896786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8041032"/>
        <c:crosses val="autoZero"/>
        <c:crossBetween val="midCat"/>
        <c:majorUnit val="0.05"/>
      </c:valAx>
      <c:spPr>
        <a:noFill/>
        <a:ln w="25400">
          <a:solidFill>
            <a:schemeClr val="tx1"/>
          </a:solidFill>
        </a:ln>
      </c:spPr>
    </c:plotArea>
    <c:legend>
      <c:legendPos val="l"/>
      <c:layout>
        <c:manualLayout>
          <c:xMode val="edge"/>
          <c:yMode val="edge"/>
          <c:x val="0.41088190933792501"/>
          <c:y val="0.20651140393258199"/>
          <c:w val="0.45259734709353899"/>
          <c:h val="0.28705306776979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13.13. The size of central bank balance sheets 1900-2018</a:t>
            </a:r>
            <a:endParaRPr lang="fr-FR" sz="1800"/>
          </a:p>
        </c:rich>
      </c:tx>
      <c:layout>
        <c:manualLayout>
          <c:xMode val="edge"/>
          <c:yMode val="edge"/>
          <c:x val="0.14645702154509499"/>
          <c:y val="2.21871792412958E-3"/>
        </c:manualLayout>
      </c:layout>
      <c:overlay val="0"/>
      <c:spPr>
        <a:noFill/>
        <a:ln w="25400">
          <a:noFill/>
        </a:ln>
      </c:spPr>
    </c:title>
    <c:autoTitleDeleted val="0"/>
    <c:plotArea>
      <c:layout>
        <c:manualLayout>
          <c:layoutTarget val="inner"/>
          <c:xMode val="edge"/>
          <c:yMode val="edge"/>
          <c:x val="0.100752924024614"/>
          <c:y val="6.3377125220646494E-2"/>
          <c:w val="0.86616395114914202"/>
          <c:h val="0.70856126069491598"/>
        </c:manualLayout>
      </c:layout>
      <c:lineChart>
        <c:grouping val="standard"/>
        <c:varyColors val="0"/>
        <c:ser>
          <c:idx val="7"/>
          <c:order val="0"/>
          <c:tx>
            <c:v>Average rich countries                     (17 countries)</c:v>
          </c:tx>
          <c:spPr>
            <a:ln w="41275">
              <a:solidFill>
                <a:srgbClr val="FF0000"/>
              </a:solidFill>
            </a:ln>
          </c:spPr>
          <c:marker>
            <c:symbol val="circle"/>
            <c:size val="9"/>
            <c:spPr>
              <a:solidFill>
                <a:srgbClr val="FF0000"/>
              </a:solidFill>
              <a:ln>
                <a:solidFill>
                  <a:srgbClr val="FF0000"/>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DataF13.13!$D$6:$D$124</c:f>
              <c:numCache>
                <c:formatCode>0%</c:formatCode>
                <c:ptCount val="119"/>
                <c:pt idx="0">
                  <c:v>0.11456780379363142</c:v>
                </c:pt>
                <c:pt idx="1">
                  <c:v>0.11741247072086934</c:v>
                </c:pt>
                <c:pt idx="2">
                  <c:v>0.12034543977369444</c:v>
                </c:pt>
                <c:pt idx="3">
                  <c:v>0.11802333236808703</c:v>
                </c:pt>
                <c:pt idx="4">
                  <c:v>0.11882383912843734</c:v>
                </c:pt>
                <c:pt idx="5">
                  <c:v>0.13239019346226574</c:v>
                </c:pt>
                <c:pt idx="6">
                  <c:v>0.11998690256606996</c:v>
                </c:pt>
                <c:pt idx="7">
                  <c:v>0.12149978301316849</c:v>
                </c:pt>
                <c:pt idx="8">
                  <c:v>0.11384116658059773</c:v>
                </c:pt>
                <c:pt idx="9">
                  <c:v>0.11486957875769122</c:v>
                </c:pt>
                <c:pt idx="10">
                  <c:v>0.11844085390896524</c:v>
                </c:pt>
                <c:pt idx="11">
                  <c:v>0.11442402500681866</c:v>
                </c:pt>
                <c:pt idx="12">
                  <c:v>0.1112718427721044</c:v>
                </c:pt>
                <c:pt idx="13">
                  <c:v>0.12078220687387005</c:v>
                </c:pt>
                <c:pt idx="14">
                  <c:v>0.12229188613867474</c:v>
                </c:pt>
                <c:pt idx="15">
                  <c:v>0.1555700785675041</c:v>
                </c:pt>
                <c:pt idx="16">
                  <c:v>0.15687882729483271</c:v>
                </c:pt>
                <c:pt idx="17">
                  <c:v>0.17959676573335467</c:v>
                </c:pt>
                <c:pt idx="18">
                  <c:v>0.21051377183675807</c:v>
                </c:pt>
                <c:pt idx="19">
                  <c:v>0.17372665442526342</c:v>
                </c:pt>
                <c:pt idx="20">
                  <c:v>0.1867373182692311</c:v>
                </c:pt>
                <c:pt idx="21">
                  <c:v>0.18869046152879795</c:v>
                </c:pt>
                <c:pt idx="22">
                  <c:v>0.17137119783596558</c:v>
                </c:pt>
                <c:pt idx="23">
                  <c:v>0.15740169988324246</c:v>
                </c:pt>
                <c:pt idx="24">
                  <c:v>0.14553661271929741</c:v>
                </c:pt>
                <c:pt idx="25">
                  <c:v>0.13859060406684875</c:v>
                </c:pt>
                <c:pt idx="26">
                  <c:v>0.13695986196398735</c:v>
                </c:pt>
                <c:pt idx="27">
                  <c:v>0.13808070278416076</c:v>
                </c:pt>
                <c:pt idx="28">
                  <c:v>0.13231776685764393</c:v>
                </c:pt>
                <c:pt idx="29">
                  <c:v>0.13801785372197628</c:v>
                </c:pt>
                <c:pt idx="30">
                  <c:v>0.16413549861560264</c:v>
                </c:pt>
                <c:pt idx="31">
                  <c:v>0.18462630733847618</c:v>
                </c:pt>
                <c:pt idx="32">
                  <c:v>0.18260241610308489</c:v>
                </c:pt>
                <c:pt idx="33">
                  <c:v>0.19308996759355068</c:v>
                </c:pt>
                <c:pt idx="34">
                  <c:v>0.18884777153531709</c:v>
                </c:pt>
                <c:pt idx="35">
                  <c:v>0.20150826814082953</c:v>
                </c:pt>
                <c:pt idx="36">
                  <c:v>0.19911685700599963</c:v>
                </c:pt>
                <c:pt idx="37">
                  <c:v>0.20349099257817635</c:v>
                </c:pt>
                <c:pt idx="38">
                  <c:v>0.202504456262001</c:v>
                </c:pt>
                <c:pt idx="39">
                  <c:v>0.20425371034002224</c:v>
                </c:pt>
                <c:pt idx="40">
                  <c:v>0.21672732828865368</c:v>
                </c:pt>
                <c:pt idx="41">
                  <c:v>0.25895843865035018</c:v>
                </c:pt>
                <c:pt idx="42">
                  <c:v>0.28334886558511135</c:v>
                </c:pt>
                <c:pt idx="43">
                  <c:v>0.31254643931558024</c:v>
                </c:pt>
                <c:pt idx="44">
                  <c:v>0.35125991512752519</c:v>
                </c:pt>
                <c:pt idx="45">
                  <c:v>0.40226595353995148</c:v>
                </c:pt>
                <c:pt idx="46">
                  <c:v>0.31437458447370809</c:v>
                </c:pt>
                <c:pt idx="47">
                  <c:v>0.25363111771203922</c:v>
                </c:pt>
                <c:pt idx="48">
                  <c:v>0.20132979063330167</c:v>
                </c:pt>
                <c:pt idx="49">
                  <c:v>0.19597611232445791</c:v>
                </c:pt>
                <c:pt idx="50">
                  <c:v>0.18918821616814688</c:v>
                </c:pt>
                <c:pt idx="51">
                  <c:v>0.17698169614260012</c:v>
                </c:pt>
                <c:pt idx="52">
                  <c:v>0.17671353026078299</c:v>
                </c:pt>
                <c:pt idx="53">
                  <c:v>0.17829367174552038</c:v>
                </c:pt>
                <c:pt idx="54">
                  <c:v>0.17475341432369673</c:v>
                </c:pt>
                <c:pt idx="55">
                  <c:v>0.16689026355743408</c:v>
                </c:pt>
                <c:pt idx="56">
                  <c:v>0.16116922234113401</c:v>
                </c:pt>
                <c:pt idx="57">
                  <c:v>0.15688380484397596</c:v>
                </c:pt>
                <c:pt idx="58">
                  <c:v>0.15203509938258392</c:v>
                </c:pt>
                <c:pt idx="59">
                  <c:v>0.14681047602341726</c:v>
                </c:pt>
                <c:pt idx="60">
                  <c:v>0.14854395733429834</c:v>
                </c:pt>
                <c:pt idx="61">
                  <c:v>0.14660117202080214</c:v>
                </c:pt>
                <c:pt idx="62">
                  <c:v>0.1407360784136332</c:v>
                </c:pt>
                <c:pt idx="63">
                  <c:v>0.14179259825211304</c:v>
                </c:pt>
                <c:pt idx="64">
                  <c:v>0.13728086707683709</c:v>
                </c:pt>
                <c:pt idx="65">
                  <c:v>0.13307316085466972</c:v>
                </c:pt>
                <c:pt idx="66">
                  <c:v>0.1306988877745775</c:v>
                </c:pt>
                <c:pt idx="67">
                  <c:v>0.13276558541334593</c:v>
                </c:pt>
                <c:pt idx="68">
                  <c:v>0.12763670172828895</c:v>
                </c:pt>
                <c:pt idx="69">
                  <c:v>0.12610802828119352</c:v>
                </c:pt>
                <c:pt idx="70">
                  <c:v>0.12542992400435302</c:v>
                </c:pt>
                <c:pt idx="71">
                  <c:v>0.12860909390908021</c:v>
                </c:pt>
                <c:pt idx="72">
                  <c:v>0.12578845138733202</c:v>
                </c:pt>
                <c:pt idx="73">
                  <c:v>0.12998638347937511</c:v>
                </c:pt>
                <c:pt idx="74">
                  <c:v>0.12907975803201016</c:v>
                </c:pt>
                <c:pt idx="75">
                  <c:v>0.13491870170602432</c:v>
                </c:pt>
                <c:pt idx="76">
                  <c:v>0.1322226651586019</c:v>
                </c:pt>
                <c:pt idx="77">
                  <c:v>0.13768357984148538</c:v>
                </c:pt>
                <c:pt idx="78">
                  <c:v>0.13183833945256013</c:v>
                </c:pt>
                <c:pt idx="79">
                  <c:v>0.13912422369633401</c:v>
                </c:pt>
                <c:pt idx="80">
                  <c:v>0.14346783129232271</c:v>
                </c:pt>
                <c:pt idx="81">
                  <c:v>0.14748623967170715</c:v>
                </c:pt>
                <c:pt idx="82">
                  <c:v>0.15559455672545092</c:v>
                </c:pt>
                <c:pt idx="83">
                  <c:v>0.158475663246853</c:v>
                </c:pt>
                <c:pt idx="84">
                  <c:v>0.16509883983858994</c:v>
                </c:pt>
                <c:pt idx="85">
                  <c:v>0.1595117005386523</c:v>
                </c:pt>
                <c:pt idx="86">
                  <c:v>0.15306011161633901</c:v>
                </c:pt>
                <c:pt idx="87">
                  <c:v>0.14448522217571735</c:v>
                </c:pt>
                <c:pt idx="88">
                  <c:v>0.142301651516131</c:v>
                </c:pt>
                <c:pt idx="89">
                  <c:v>0.14342992832618101</c:v>
                </c:pt>
                <c:pt idx="90">
                  <c:v>0.1324616071901151</c:v>
                </c:pt>
                <c:pt idx="91">
                  <c:v>0.13912555947899818</c:v>
                </c:pt>
                <c:pt idx="92">
                  <c:v>0.14965839843664849</c:v>
                </c:pt>
                <c:pt idx="93">
                  <c:v>0.13790066274149076</c:v>
                </c:pt>
                <c:pt idx="94">
                  <c:v>0.12660955344992025</c:v>
                </c:pt>
                <c:pt idx="95">
                  <c:v>0.12330882237958056</c:v>
                </c:pt>
                <c:pt idx="96">
                  <c:v>0.12027353447462831</c:v>
                </c:pt>
                <c:pt idx="97">
                  <c:v>0.12063294742256403</c:v>
                </c:pt>
                <c:pt idx="98">
                  <c:v>0.12988392343478544</c:v>
                </c:pt>
                <c:pt idx="99">
                  <c:v>0.14620126863675459</c:v>
                </c:pt>
                <c:pt idx="100">
                  <c:v>0.12917773372360639</c:v>
                </c:pt>
                <c:pt idx="101">
                  <c:v>0.12842350213655404</c:v>
                </c:pt>
                <c:pt idx="102">
                  <c:v>0.13209314910428865</c:v>
                </c:pt>
                <c:pt idx="103">
                  <c:v>0.1339910522635494</c:v>
                </c:pt>
                <c:pt idx="104">
                  <c:v>0.13983393141201564</c:v>
                </c:pt>
                <c:pt idx="105">
                  <c:v>0.14446617290377617</c:v>
                </c:pt>
                <c:pt idx="106">
                  <c:v>0.14917233639529773</c:v>
                </c:pt>
                <c:pt idx="107">
                  <c:v>0.18912161005076347</c:v>
                </c:pt>
                <c:pt idx="108">
                  <c:v>0.21973854605294263</c:v>
                </c:pt>
                <c:pt idx="109">
                  <c:v>0.22462497532133149</c:v>
                </c:pt>
                <c:pt idx="110">
                  <c:v>0.26512647322334859</c:v>
                </c:pt>
                <c:pt idx="111">
                  <c:v>0.3522335984591673</c:v>
                </c:pt>
                <c:pt idx="112">
                  <c:v>0.32312350070469703</c:v>
                </c:pt>
                <c:pt idx="113">
                  <c:v>0.30627741174369943</c:v>
                </c:pt>
                <c:pt idx="114">
                  <c:v>0.30430791728668311</c:v>
                </c:pt>
                <c:pt idx="115">
                  <c:v>0.34634982988569446</c:v>
                </c:pt>
                <c:pt idx="116">
                  <c:v>0.4157239791399362</c:v>
                </c:pt>
                <c:pt idx="117">
                  <c:v>0.48189640679748097</c:v>
                </c:pt>
                <c:pt idx="118">
                  <c:v>0.49781486933871999</c:v>
                </c:pt>
              </c:numCache>
            </c:numRef>
          </c:val>
          <c:smooth val="0"/>
        </c:ser>
        <c:ser>
          <c:idx val="4"/>
          <c:order val="1"/>
          <c:tx>
            <c:v>Euro zone 1999-2018 (average Germany-France 1900-1998)</c:v>
          </c:tx>
          <c:spPr>
            <a:ln w="41275">
              <a:solidFill>
                <a:srgbClr val="00B050"/>
              </a:solidFill>
            </a:ln>
          </c:spPr>
          <c:marker>
            <c:symbol val="star"/>
            <c:size val="6"/>
            <c:spPr>
              <a:solidFill>
                <a:srgbClr val="00B050"/>
              </a:solidFill>
              <a:ln>
                <a:solidFill>
                  <a:srgbClr val="00B050"/>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DataF13.13!$C$6:$C$124</c:f>
              <c:numCache>
                <c:formatCode>0%</c:formatCode>
                <c:ptCount val="119"/>
                <c:pt idx="0">
                  <c:v>9.3357327873828638E-2</c:v>
                </c:pt>
                <c:pt idx="1">
                  <c:v>9.6570487765185994E-2</c:v>
                </c:pt>
                <c:pt idx="2">
                  <c:v>9.8228390566847068E-2</c:v>
                </c:pt>
                <c:pt idx="3">
                  <c:v>9.5984684633518752E-2</c:v>
                </c:pt>
                <c:pt idx="4">
                  <c:v>9.8917363347470658E-2</c:v>
                </c:pt>
                <c:pt idx="5">
                  <c:v>0.10010991315794988</c:v>
                </c:pt>
                <c:pt idx="6">
                  <c:v>0.10383270360858253</c:v>
                </c:pt>
                <c:pt idx="7">
                  <c:v>9.7026689178483588E-2</c:v>
                </c:pt>
                <c:pt idx="8">
                  <c:v>9.9967610167885593E-2</c:v>
                </c:pt>
                <c:pt idx="9">
                  <c:v>0.10103557564643784</c:v>
                </c:pt>
                <c:pt idx="10">
                  <c:v>0.10077563604263895</c:v>
                </c:pt>
                <c:pt idx="11">
                  <c:v>9.8500604869021791E-2</c:v>
                </c:pt>
                <c:pt idx="12">
                  <c:v>9.5119633158865236E-2</c:v>
                </c:pt>
                <c:pt idx="13">
                  <c:v>0.14585585496795736</c:v>
                </c:pt>
                <c:pt idx="14">
                  <c:v>0.17224452526472861</c:v>
                </c:pt>
                <c:pt idx="15">
                  <c:v>0.23151210517024684</c:v>
                </c:pt>
                <c:pt idx="16">
                  <c:v>0.23538377868583296</c:v>
                </c:pt>
                <c:pt idx="17">
                  <c:v>0.30505259492633097</c:v>
                </c:pt>
                <c:pt idx="18">
                  <c:v>0.38515923227787174</c:v>
                </c:pt>
                <c:pt idx="19">
                  <c:v>0.24671192169189454</c:v>
                </c:pt>
                <c:pt idx="20">
                  <c:v>0.29071888923645017</c:v>
                </c:pt>
                <c:pt idx="21">
                  <c:v>0.28293714523315427</c:v>
                </c:pt>
                <c:pt idx="22">
                  <c:v>9.1316151618957522E-2</c:v>
                </c:pt>
                <c:pt idx="23">
                  <c:v>0.13656145334243774</c:v>
                </c:pt>
                <c:pt idx="24">
                  <c:v>0.13497443199157716</c:v>
                </c:pt>
                <c:pt idx="25">
                  <c:v>0.11956341564655304</c:v>
                </c:pt>
                <c:pt idx="26">
                  <c:v>0.13971332907676698</c:v>
                </c:pt>
                <c:pt idx="27">
                  <c:v>0.15019126981496811</c:v>
                </c:pt>
                <c:pt idx="28">
                  <c:v>0.15221526026725771</c:v>
                </c:pt>
                <c:pt idx="29">
                  <c:v>0.17329409718513489</c:v>
                </c:pt>
                <c:pt idx="30">
                  <c:v>0.2220796972513199</c:v>
                </c:pt>
                <c:pt idx="31">
                  <c:v>0.22826247960329055</c:v>
                </c:pt>
                <c:pt idx="32">
                  <c:v>0.22002757787704469</c:v>
                </c:pt>
                <c:pt idx="33">
                  <c:v>0.24200986027717591</c:v>
                </c:pt>
                <c:pt idx="34">
                  <c:v>0.24296145290136337</c:v>
                </c:pt>
                <c:pt idx="35">
                  <c:v>0.23224245905876162</c:v>
                </c:pt>
                <c:pt idx="36">
                  <c:v>0.19373512417078018</c:v>
                </c:pt>
                <c:pt idx="37">
                  <c:v>0.21133606433868407</c:v>
                </c:pt>
                <c:pt idx="38">
                  <c:v>0.20018502587585135</c:v>
                </c:pt>
                <c:pt idx="39">
                  <c:v>0.20518038030356939</c:v>
                </c:pt>
                <c:pt idx="40">
                  <c:v>0.28590700203938924</c:v>
                </c:pt>
                <c:pt idx="41">
                  <c:v>0.4416676852192023</c:v>
                </c:pt>
                <c:pt idx="42">
                  <c:v>0.47244183323479139</c:v>
                </c:pt>
                <c:pt idx="43">
                  <c:v>0.50953087209560832</c:v>
                </c:pt>
                <c:pt idx="44">
                  <c:v>0.6190575218343195</c:v>
                </c:pt>
                <c:pt idx="45">
                  <c:v>0.21783189582484505</c:v>
                </c:pt>
                <c:pt idx="46">
                  <c:v>0.1051916826607648</c:v>
                </c:pt>
                <c:pt idx="47">
                  <c:v>0.1865452581713678</c:v>
                </c:pt>
                <c:pt idx="48">
                  <c:v>0.14815750422396246</c:v>
                </c:pt>
                <c:pt idx="49">
                  <c:v>0.1669558823108673</c:v>
                </c:pt>
                <c:pt idx="50">
                  <c:v>0.15056228935718535</c:v>
                </c:pt>
                <c:pt idx="51">
                  <c:v>0.13955443501472475</c:v>
                </c:pt>
                <c:pt idx="52">
                  <c:v>0.14636545479297638</c:v>
                </c:pt>
                <c:pt idx="53">
                  <c:v>0.15366198122501373</c:v>
                </c:pt>
                <c:pt idx="54">
                  <c:v>0.18497742712497711</c:v>
                </c:pt>
                <c:pt idx="55">
                  <c:v>0.15481221079826354</c:v>
                </c:pt>
                <c:pt idx="56">
                  <c:v>0.16032251417636872</c:v>
                </c:pt>
                <c:pt idx="57">
                  <c:v>0.15458737611770629</c:v>
                </c:pt>
                <c:pt idx="58">
                  <c:v>0.13607034385204314</c:v>
                </c:pt>
                <c:pt idx="59">
                  <c:v>0.1422801822423935</c:v>
                </c:pt>
                <c:pt idx="60">
                  <c:v>0.14078558683395387</c:v>
                </c:pt>
                <c:pt idx="61">
                  <c:v>0.1354503095149994</c:v>
                </c:pt>
                <c:pt idx="62">
                  <c:v>0.13517042398452758</c:v>
                </c:pt>
                <c:pt idx="63">
                  <c:v>0.12942816317081451</c:v>
                </c:pt>
                <c:pt idx="64">
                  <c:v>0.12318430691957474</c:v>
                </c:pt>
                <c:pt idx="65">
                  <c:v>0.12062579542398452</c:v>
                </c:pt>
                <c:pt idx="66">
                  <c:v>0.1201731950044632</c:v>
                </c:pt>
                <c:pt idx="67">
                  <c:v>0.12543719112873078</c:v>
                </c:pt>
                <c:pt idx="68">
                  <c:v>0.11251864880323409</c:v>
                </c:pt>
                <c:pt idx="69">
                  <c:v>0.12091517746448516</c:v>
                </c:pt>
                <c:pt idx="70">
                  <c:v>0.124863401055336</c:v>
                </c:pt>
                <c:pt idx="71">
                  <c:v>0.13763301670551301</c:v>
                </c:pt>
                <c:pt idx="72">
                  <c:v>0.14025942683219911</c:v>
                </c:pt>
                <c:pt idx="73">
                  <c:v>0.1445200914144516</c:v>
                </c:pt>
                <c:pt idx="74">
                  <c:v>0.15107145637273789</c:v>
                </c:pt>
                <c:pt idx="75">
                  <c:v>0.15750038743019107</c:v>
                </c:pt>
                <c:pt idx="76">
                  <c:v>0.16709753930568697</c:v>
                </c:pt>
                <c:pt idx="77">
                  <c:v>0.18779650628566741</c:v>
                </c:pt>
                <c:pt idx="78">
                  <c:v>0.18331882059574128</c:v>
                </c:pt>
                <c:pt idx="79">
                  <c:v>0.18866268396377564</c:v>
                </c:pt>
                <c:pt idx="80">
                  <c:v>0.18389424979686736</c:v>
                </c:pt>
                <c:pt idx="81">
                  <c:v>0.17957177907228472</c:v>
                </c:pt>
                <c:pt idx="82">
                  <c:v>0.17387839257717133</c:v>
                </c:pt>
                <c:pt idx="83">
                  <c:v>0.1702402949333191</c:v>
                </c:pt>
                <c:pt idx="84">
                  <c:v>0.16238486170768737</c:v>
                </c:pt>
                <c:pt idx="85">
                  <c:v>0.14966417700052262</c:v>
                </c:pt>
                <c:pt idx="86">
                  <c:v>0.15099021345376967</c:v>
                </c:pt>
                <c:pt idx="87">
                  <c:v>0.15349520146846771</c:v>
                </c:pt>
                <c:pt idx="88">
                  <c:v>0.15073520839214324</c:v>
                </c:pt>
                <c:pt idx="89">
                  <c:v>0.14840870797634126</c:v>
                </c:pt>
                <c:pt idx="90">
                  <c:v>0.13343865275382996</c:v>
                </c:pt>
                <c:pt idx="91">
                  <c:v>0.12905431687831881</c:v>
                </c:pt>
                <c:pt idx="92">
                  <c:v>0.13602865040302276</c:v>
                </c:pt>
                <c:pt idx="93">
                  <c:v>0.11070268750190734</c:v>
                </c:pt>
                <c:pt idx="94">
                  <c:v>9.399598091840744E-2</c:v>
                </c:pt>
                <c:pt idx="95">
                  <c:v>9.3697735667228693E-2</c:v>
                </c:pt>
                <c:pt idx="96">
                  <c:v>9.5341557264327997E-2</c:v>
                </c:pt>
                <c:pt idx="97">
                  <c:v>9.49860319495201E-2</c:v>
                </c:pt>
                <c:pt idx="98">
                  <c:v>0.11644092947244644</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ser>
        <c:ser>
          <c:idx val="0"/>
          <c:order val="2"/>
          <c:tx>
            <c:v>United States (Federal Reserve)</c:v>
          </c:tx>
          <c:spPr>
            <a:ln w="44450">
              <a:solidFill>
                <a:schemeClr val="accent1"/>
              </a:solidFill>
            </a:ln>
          </c:spPr>
          <c:marker>
            <c:symbol val="triangle"/>
            <c:size val="8"/>
            <c:spPr>
              <a:solidFill>
                <a:schemeClr val="accent1"/>
              </a:solidFill>
              <a:ln>
                <a:solidFill>
                  <a:schemeClr val="accent1"/>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DataF13.13!$B$6:$B$124</c:f>
              <c:numCache>
                <c:formatCode>0%</c:formatCode>
                <c:ptCount val="119"/>
                <c:pt idx="14">
                  <c:v>8.9560151100158691E-3</c:v>
                </c:pt>
                <c:pt idx="15">
                  <c:v>1.7845727503299713E-2</c:v>
                </c:pt>
                <c:pt idx="16">
                  <c:v>2.4162819609045982E-2</c:v>
                </c:pt>
                <c:pt idx="17">
                  <c:v>5.2490130066871643E-2</c:v>
                </c:pt>
                <c:pt idx="18">
                  <c:v>6.8570896983146667E-2</c:v>
                </c:pt>
                <c:pt idx="19">
                  <c:v>7.9958491027355194E-2</c:v>
                </c:pt>
                <c:pt idx="20">
                  <c:v>7.0077143609523773E-2</c:v>
                </c:pt>
                <c:pt idx="21">
                  <c:v>6.9315455853939056E-2</c:v>
                </c:pt>
                <c:pt idx="22">
                  <c:v>7.0838533341884613E-2</c:v>
                </c:pt>
                <c:pt idx="23">
                  <c:v>5.8748986572027206E-2</c:v>
                </c:pt>
                <c:pt idx="24">
                  <c:v>5.8054588735103607E-2</c:v>
                </c:pt>
                <c:pt idx="25">
                  <c:v>5.5871620774269104E-2</c:v>
                </c:pt>
                <c:pt idx="26">
                  <c:v>5.2613586187362671E-2</c:v>
                </c:pt>
                <c:pt idx="27">
                  <c:v>5.5414196103811264E-2</c:v>
                </c:pt>
                <c:pt idx="28">
                  <c:v>5.4438155144453049E-2</c:v>
                </c:pt>
                <c:pt idx="29">
                  <c:v>5.2183985710144043E-2</c:v>
                </c:pt>
                <c:pt idx="30">
                  <c:v>5.6406158953905106E-2</c:v>
                </c:pt>
                <c:pt idx="31">
                  <c:v>7.3285855352878571E-2</c:v>
                </c:pt>
                <c:pt idx="32">
                  <c:v>0.10277290642261505</c:v>
                </c:pt>
                <c:pt idx="33">
                  <c:v>0.12308894842863083</c:v>
                </c:pt>
                <c:pt idx="34">
                  <c:v>0.12637941539287567</c:v>
                </c:pt>
                <c:pt idx="35">
                  <c:v>0.14839568734169006</c:v>
                </c:pt>
                <c:pt idx="36">
                  <c:v>0.14752288162708282</c:v>
                </c:pt>
                <c:pt idx="37">
                  <c:v>0.13849064707756042</c:v>
                </c:pt>
                <c:pt idx="38">
                  <c:v>0.17826879024505615</c:v>
                </c:pt>
                <c:pt idx="39">
                  <c:v>0.20350091159343719</c:v>
                </c:pt>
                <c:pt idx="40">
                  <c:v>0.2260628342628479</c:v>
                </c:pt>
                <c:pt idx="41">
                  <c:v>0.18819817900657654</c:v>
                </c:pt>
                <c:pt idx="42">
                  <c:v>0.17481109499931335</c:v>
                </c:pt>
                <c:pt idx="43">
                  <c:v>0.16718152165412903</c:v>
                </c:pt>
                <c:pt idx="44">
                  <c:v>0.17929033935070038</c:v>
                </c:pt>
                <c:pt idx="45">
                  <c:v>0.19747106730937958</c:v>
                </c:pt>
                <c:pt idx="46">
                  <c:v>0.21558384597301483</c:v>
                </c:pt>
                <c:pt idx="47">
                  <c:v>0.20092436671257019</c:v>
                </c:pt>
                <c:pt idx="48">
                  <c:v>0.19168485701084137</c:v>
                </c:pt>
                <c:pt idx="49">
                  <c:v>0.17677052319049835</c:v>
                </c:pt>
                <c:pt idx="50">
                  <c:v>0.1649833470582962</c:v>
                </c:pt>
                <c:pt idx="51">
                  <c:v>0.15089547634124756</c:v>
                </c:pt>
                <c:pt idx="52">
                  <c:v>0.14644002914428711</c:v>
                </c:pt>
                <c:pt idx="53">
                  <c:v>0.13808058202266693</c:v>
                </c:pt>
                <c:pt idx="54">
                  <c:v>0.13444387912750244</c:v>
                </c:pt>
                <c:pt idx="55">
                  <c:v>0.12484513968229294</c:v>
                </c:pt>
                <c:pt idx="56">
                  <c:v>0.11958453804254532</c:v>
                </c:pt>
                <c:pt idx="57">
                  <c:v>0.11335649341344833</c:v>
                </c:pt>
                <c:pt idx="58">
                  <c:v>0.11114729940891266</c:v>
                </c:pt>
                <c:pt idx="59">
                  <c:v>0.10274258255958557</c:v>
                </c:pt>
                <c:pt idx="60">
                  <c:v>9.678630530834198E-2</c:v>
                </c:pt>
                <c:pt idx="61">
                  <c:v>9.5829933881759644E-2</c:v>
                </c:pt>
                <c:pt idx="62">
                  <c:v>9.2057511210441589E-2</c:v>
                </c:pt>
                <c:pt idx="63">
                  <c:v>9.0518318116664886E-2</c:v>
                </c:pt>
                <c:pt idx="64">
                  <c:v>8.92038494348526E-2</c:v>
                </c:pt>
                <c:pt idx="65">
                  <c:v>8.5414819419384003E-2</c:v>
                </c:pt>
                <c:pt idx="66">
                  <c:v>8.3411045372486115E-2</c:v>
                </c:pt>
                <c:pt idx="67">
                  <c:v>8.4441222250461578E-2</c:v>
                </c:pt>
                <c:pt idx="68">
                  <c:v>8.14175084233284E-2</c:v>
                </c:pt>
                <c:pt idx="69">
                  <c:v>7.9162664711475372E-2</c:v>
                </c:pt>
                <c:pt idx="70">
                  <c:v>8.0048330128192902E-2</c:v>
                </c:pt>
                <c:pt idx="71">
                  <c:v>8.1005312502384186E-2</c:v>
                </c:pt>
                <c:pt idx="72">
                  <c:v>7.610417902469635E-2</c:v>
                </c:pt>
                <c:pt idx="73">
                  <c:v>7.4826039373874664E-2</c:v>
                </c:pt>
                <c:pt idx="74">
                  <c:v>7.3236696422100067E-2</c:v>
                </c:pt>
                <c:pt idx="75">
                  <c:v>7.3859319090843201E-2</c:v>
                </c:pt>
                <c:pt idx="76">
                  <c:v>7.1610033512115479E-2</c:v>
                </c:pt>
                <c:pt idx="77">
                  <c:v>6.8540744483470917E-2</c:v>
                </c:pt>
                <c:pt idx="78">
                  <c:v>6.6253073513507843E-2</c:v>
                </c:pt>
                <c:pt idx="79">
                  <c:v>6.3316740095615387E-2</c:v>
                </c:pt>
                <c:pt idx="80">
                  <c:v>6.0690306127071381E-2</c:v>
                </c:pt>
                <c:pt idx="81">
                  <c:v>5.6649331003427505E-2</c:v>
                </c:pt>
                <c:pt idx="82">
                  <c:v>5.8074440807104111E-2</c:v>
                </c:pt>
                <c:pt idx="83">
                  <c:v>5.5981144309043884E-2</c:v>
                </c:pt>
                <c:pt idx="84">
                  <c:v>5.401168018579483E-2</c:v>
                </c:pt>
                <c:pt idx="85">
                  <c:v>5.5941980332136154E-2</c:v>
                </c:pt>
                <c:pt idx="86">
                  <c:v>5.9928324073553085E-2</c:v>
                </c:pt>
                <c:pt idx="87">
                  <c:v>5.8690812438726425E-2</c:v>
                </c:pt>
                <c:pt idx="88">
                  <c:v>5.8043826371431351E-2</c:v>
                </c:pt>
                <c:pt idx="89">
                  <c:v>5.5624015629291534E-2</c:v>
                </c:pt>
                <c:pt idx="90">
                  <c:v>5.7243961840867996E-2</c:v>
                </c:pt>
                <c:pt idx="91">
                  <c:v>5.9054583311080933E-2</c:v>
                </c:pt>
                <c:pt idx="92">
                  <c:v>5.8375973254442215E-2</c:v>
                </c:pt>
                <c:pt idx="93">
                  <c:v>6.1615712940692902E-2</c:v>
                </c:pt>
                <c:pt idx="94">
                  <c:v>6.1854477971792221E-2</c:v>
                </c:pt>
                <c:pt idx="95">
                  <c:v>6.157226487994194E-2</c:v>
                </c:pt>
                <c:pt idx="96">
                  <c:v>6.1134170740842819E-2</c:v>
                </c:pt>
                <c:pt idx="97">
                  <c:v>6.2028810381889343E-2</c:v>
                </c:pt>
                <c:pt idx="98">
                  <c:v>6.2363684177398682E-2</c:v>
                </c:pt>
                <c:pt idx="99">
                  <c:v>7.2133719921112061E-2</c:v>
                </c:pt>
                <c:pt idx="100">
                  <c:v>6.1832509934902191E-2</c:v>
                </c:pt>
                <c:pt idx="101">
                  <c:v>6.4297765493392944E-2</c:v>
                </c:pt>
                <c:pt idx="102">
                  <c:v>6.8653970956802368E-2</c:v>
                </c:pt>
                <c:pt idx="103">
                  <c:v>6.9225937128067017E-2</c:v>
                </c:pt>
                <c:pt idx="104">
                  <c:v>6.8536281585693359E-2</c:v>
                </c:pt>
                <c:pt idx="105">
                  <c:v>6.7105479538440704E-2</c:v>
                </c:pt>
                <c:pt idx="106">
                  <c:v>6.5547458827495575E-2</c:v>
                </c:pt>
                <c:pt idx="107">
                  <c:v>6.1617142960549209E-2</c:v>
                </c:pt>
                <c:pt idx="108">
                  <c:v>0.1531545309237434</c:v>
                </c:pt>
                <c:pt idx="109">
                  <c:v>0.15582131039792721</c:v>
                </c:pt>
                <c:pt idx="110">
                  <c:v>0.16225016982607274</c:v>
                </c:pt>
                <c:pt idx="111">
                  <c:v>0.18809072931373391</c:v>
                </c:pt>
                <c:pt idx="112">
                  <c:v>0.17849960768127204</c:v>
                </c:pt>
                <c:pt idx="113">
                  <c:v>0.23910518949805223</c:v>
                </c:pt>
                <c:pt idx="114">
                  <c:v>0.25545287842291819</c:v>
                </c:pt>
                <c:pt idx="115">
                  <c:v>0.24532088756201434</c:v>
                </c:pt>
                <c:pt idx="116">
                  <c:v>0.23772715426447905</c:v>
                </c:pt>
                <c:pt idx="117">
                  <c:v>0.22705721154311603</c:v>
                </c:pt>
                <c:pt idx="118">
                  <c:v>0.20002682334541175</c:v>
                </c:pt>
              </c:numCache>
            </c:numRef>
          </c:val>
          <c:smooth val="1"/>
        </c:ser>
        <c:dLbls>
          <c:showLegendKey val="0"/>
          <c:showVal val="0"/>
          <c:showCatName val="0"/>
          <c:showSerName val="0"/>
          <c:showPercent val="0"/>
          <c:showBubbleSize val="0"/>
        </c:dLbls>
        <c:marker val="1"/>
        <c:smooth val="0"/>
        <c:axId val="607825224"/>
        <c:axId val="607830320"/>
        <c:extLst>
          <c:ext xmlns:c15="http://schemas.microsoft.com/office/drawing/2012/chart" uri="{02D57815-91ED-43cb-92C2-25804820EDAC}">
            <c15:filteredLineSeries>
              <c15:ser>
                <c:idx val="6"/>
                <c:order val="3"/>
                <c:tx>
                  <c:v>Allemagne</c:v>
                </c:tx>
                <c:marker>
                  <c:symbol val="circle"/>
                  <c:size val="9"/>
                  <c:spPr>
                    <a:solidFill>
                      <a:schemeClr val="accent6"/>
                    </a:solidFill>
                    <a:ln>
                      <a:solidFill>
                        <a:schemeClr val="accent6"/>
                      </a:solidFill>
                    </a:ln>
                  </c:spPr>
                </c:marker>
                <c:cat>
                  <c:numRef>
                    <c:extLst>
                      <c:ex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DataF13.13!$E$6:$E$124</c15:sqref>
                        </c15:formulaRef>
                      </c:ext>
                    </c:extLst>
                    <c:numCache>
                      <c:formatCode>0%</c:formatCode>
                      <c:ptCount val="119"/>
                      <c:pt idx="0">
                        <c:v>6.4234636723995209E-2</c:v>
                      </c:pt>
                      <c:pt idx="1">
                        <c:v>6.3691392540931702E-2</c:v>
                      </c:pt>
                      <c:pt idx="2">
                        <c:v>6.3690707087516785E-2</c:v>
                      </c:pt>
                      <c:pt idx="3">
                        <c:v>6.377805769443512E-2</c:v>
                      </c:pt>
                      <c:pt idx="4">
                        <c:v>6.3559673726558685E-2</c:v>
                      </c:pt>
                      <c:pt idx="5">
                        <c:v>6.7279860377311707E-2</c:v>
                      </c:pt>
                      <c:pt idx="6">
                        <c:v>6.8222284317016602E-2</c:v>
                      </c:pt>
                      <c:pt idx="7">
                        <c:v>6.6827155649662018E-2</c:v>
                      </c:pt>
                      <c:pt idx="8">
                        <c:v>6.8338677287101746E-2</c:v>
                      </c:pt>
                      <c:pt idx="9">
                        <c:v>6.7965582013130188E-2</c:v>
                      </c:pt>
                      <c:pt idx="10">
                        <c:v>6.8803153932094574E-2</c:v>
                      </c:pt>
                      <c:pt idx="11">
                        <c:v>7.3793195188045502E-2</c:v>
                      </c:pt>
                      <c:pt idx="12">
                        <c:v>7.3349431157112122E-2</c:v>
                      </c:pt>
                      <c:pt idx="13">
                        <c:v>0.15000748634338379</c:v>
                      </c:pt>
                      <c:pt idx="14">
                        <c:v>0.17859961092472076</c:v>
                      </c:pt>
                      <c:pt idx="15">
                        <c:v>0.19322437047958374</c:v>
                      </c:pt>
                      <c:pt idx="16">
                        <c:v>0.20300999283790588</c:v>
                      </c:pt>
                      <c:pt idx="17">
                        <c:v>0.3075123131275177</c:v>
                      </c:pt>
                      <c:pt idx="18">
                        <c:v>0.3921448290348053</c:v>
                      </c:pt>
                      <c:pt idx="19">
                        <c:v>0.24018853902816772</c:v>
                      </c:pt>
                      <c:pt idx="20">
                        <c:v>0.2723534107208252</c:v>
                      </c:pt>
                      <c:pt idx="21">
                        <c:v>0.29412275552749634</c:v>
                      </c:pt>
                      <c:pt idx="23">
                        <c:v>8.7729364633560181E-2</c:v>
                      </c:pt>
                      <c:pt idx="24">
                        <c:v>6.7882359027862549E-2</c:v>
                      </c:pt>
                      <c:pt idx="25">
                        <c:v>7.2856500744819641E-2</c:v>
                      </c:pt>
                      <c:pt idx="26">
                        <c:v>7.8977882862091064E-2</c:v>
                      </c:pt>
                      <c:pt idx="27">
                        <c:v>7.9555250704288483E-2</c:v>
                      </c:pt>
                      <c:pt idx="28">
                        <c:v>8.0552011728286743E-2</c:v>
                      </c:pt>
                      <c:pt idx="29">
                        <c:v>8.328661322593689E-2</c:v>
                      </c:pt>
                      <c:pt idx="30">
                        <c:v>0.11176364123821259</c:v>
                      </c:pt>
                      <c:pt idx="31">
                        <c:v>0.10635244101285934</c:v>
                      </c:pt>
                      <c:pt idx="32">
                        <c:v>9.791874885559082E-2</c:v>
                      </c:pt>
                      <c:pt idx="33">
                        <c:v>0.10074177384376526</c:v>
                      </c:pt>
                      <c:pt idx="34">
                        <c:v>9.562162309885025E-2</c:v>
                      </c:pt>
                      <c:pt idx="35">
                        <c:v>9.5730572938919067E-2</c:v>
                      </c:pt>
                      <c:pt idx="36">
                        <c:v>9.26031693816185E-2</c:v>
                      </c:pt>
                      <c:pt idx="37">
                        <c:v>0.11981737613677979</c:v>
                      </c:pt>
                      <c:pt idx="38">
                        <c:v>0.13903990387916565</c:v>
                      </c:pt>
                      <c:pt idx="39">
                        <c:v>0.14666634798049927</c:v>
                      </c:pt>
                      <c:pt idx="40">
                        <c:v>0.18284128606319427</c:v>
                      </c:pt>
                      <c:pt idx="41">
                        <c:v>0.22488802671432495</c:v>
                      </c:pt>
                      <c:pt idx="42">
                        <c:v>0.29128655791282654</c:v>
                      </c:pt>
                      <c:pt idx="43">
                        <c:v>0.4558614194393158</c:v>
                      </c:pt>
                      <c:pt idx="44">
                        <c:v>0.4558614194393158</c:v>
                      </c:pt>
                      <c:pt idx="47">
                        <c:v>0.16710348427295685</c:v>
                      </c:pt>
                      <c:pt idx="48">
                        <c:v>0.14797604084014893</c:v>
                      </c:pt>
                      <c:pt idx="49">
                        <c:v>0.16186439990997314</c:v>
                      </c:pt>
                      <c:pt idx="50">
                        <c:v>0.13983778655529022</c:v>
                      </c:pt>
                      <c:pt idx="51">
                        <c:v>0.12879270315170288</c:v>
                      </c:pt>
                      <c:pt idx="52">
                        <c:v>0.13363726437091827</c:v>
                      </c:pt>
                      <c:pt idx="53">
                        <c:v>0.1414254754781723</c:v>
                      </c:pt>
                      <c:pt idx="54">
                        <c:v>0.19060079753398895</c:v>
                      </c:pt>
                      <c:pt idx="55">
                        <c:v>0.14215683937072754</c:v>
                      </c:pt>
                      <c:pt idx="56">
                        <c:v>0.14894066751003265</c:v>
                      </c:pt>
                      <c:pt idx="57">
                        <c:v>0.14703837037086487</c:v>
                      </c:pt>
                      <c:pt idx="58">
                        <c:v>0.12907318770885468</c:v>
                      </c:pt>
                      <c:pt idx="59">
                        <c:v>0.14250876009464264</c:v>
                      </c:pt>
                      <c:pt idx="60">
                        <c:v>0.13667431473731995</c:v>
                      </c:pt>
                      <c:pt idx="61">
                        <c:v>0.12658777832984924</c:v>
                      </c:pt>
                      <c:pt idx="62">
                        <c:v>0.12758520245552063</c:v>
                      </c:pt>
                      <c:pt idx="63">
                        <c:v>0.11873532831668854</c:v>
                      </c:pt>
                      <c:pt idx="64">
                        <c:v>0.11031921952962875</c:v>
                      </c:pt>
                      <c:pt idx="65">
                        <c:v>0.10942437499761581</c:v>
                      </c:pt>
                      <c:pt idx="66">
                        <c:v>0.1086757630109787</c:v>
                      </c:pt>
                      <c:pt idx="67">
                        <c:v>0.10996107757091522</c:v>
                      </c:pt>
                      <c:pt idx="68">
                        <c:v>9.7394205629825592E-2</c:v>
                      </c:pt>
                      <c:pt idx="69">
                        <c:v>0.12036485970020294</c:v>
                      </c:pt>
                      <c:pt idx="70">
                        <c:v>0.12906849384307861</c:v>
                      </c:pt>
                      <c:pt idx="71">
                        <c:v>0.13558368384838104</c:v>
                      </c:pt>
                      <c:pt idx="72">
                        <c:v>0.13859543204307556</c:v>
                      </c:pt>
                      <c:pt idx="73">
                        <c:v>0.12784726917743683</c:v>
                      </c:pt>
                      <c:pt idx="74">
                        <c:v>0.1209169402718544</c:v>
                      </c:pt>
                      <c:pt idx="75">
                        <c:v>0.11378255486488342</c:v>
                      </c:pt>
                      <c:pt idx="76">
                        <c:v>0.1119285374879837</c:v>
                      </c:pt>
                      <c:pt idx="77">
                        <c:v>0.12857754528522491</c:v>
                      </c:pt>
                      <c:pt idx="78">
                        <c:v>0.12493322789669037</c:v>
                      </c:pt>
                      <c:pt idx="79">
                        <c:v>0.12415939569473267</c:v>
                      </c:pt>
                      <c:pt idx="80">
                        <c:v>0.12151099741458893</c:v>
                      </c:pt>
                      <c:pt idx="81">
                        <c:v>0.1232447549700737</c:v>
                      </c:pt>
                      <c:pt idx="82">
                        <c:v>0.11221589148044586</c:v>
                      </c:pt>
                      <c:pt idx="83">
                        <c:v>0.11304163932800293</c:v>
                      </c:pt>
                      <c:pt idx="84">
                        <c:v>0.11265343427658081</c:v>
                      </c:pt>
                      <c:pt idx="85">
                        <c:v>0.10887672752141953</c:v>
                      </c:pt>
                      <c:pt idx="86">
                        <c:v>0.11063437908887863</c:v>
                      </c:pt>
                      <c:pt idx="87">
                        <c:v>0.12240754067897797</c:v>
                      </c:pt>
                      <c:pt idx="88">
                        <c:v>0.13140259683132172</c:v>
                      </c:pt>
                      <c:pt idx="89">
                        <c:v>0.13679449260234833</c:v>
                      </c:pt>
                      <c:pt idx="90">
                        <c:v>0.11991304159164429</c:v>
                      </c:pt>
                      <c:pt idx="91">
                        <c:v>0.11437292397022247</c:v>
                      </c:pt>
                      <c:pt idx="92">
                        <c:v>0.12238360941410065</c:v>
                      </c:pt>
                      <c:pt idx="93">
                        <c:v>0.10235226154327393</c:v>
                      </c:pt>
                      <c:pt idx="94">
                        <c:v>9.80420783162117E-2</c:v>
                      </c:pt>
                      <c:pt idx="95">
                        <c:v>9.9851503968238831E-2</c:v>
                      </c:pt>
                      <c:pt idx="96">
                        <c:v>0.101567342877388</c:v>
                      </c:pt>
                      <c:pt idx="97">
                        <c:v>9.6500493586063385E-2</c:v>
                      </c:pt>
                      <c:pt idx="98">
                        <c:v>0.1213100478053093</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1"/>
                <c:order val="4"/>
                <c:tx>
                  <c:v>France</c:v>
                </c:tx>
                <c:marker>
                  <c:symbol val="triangle"/>
                  <c:size val="9"/>
                  <c:spPr>
                    <a:solidFill>
                      <a:srgbClr val="C00000"/>
                    </a:solidFill>
                    <a:ln>
                      <a:solidFill>
                        <a:srgbClr val="C00000"/>
                      </a:solidFill>
                    </a:ln>
                  </c:spPr>
                </c:marker>
                <c:cat>
                  <c:numRef>
                    <c:extLst xmlns:c15="http://schemas.microsoft.com/office/drawing/2012/chart">
                      <c:ext xmlns:c15="http://schemas.microsoft.com/office/drawing/2012/char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xmlns:c15="http://schemas.microsoft.com/office/drawing/2012/chart">
                      <c:ext xmlns:c15="http://schemas.microsoft.com/office/drawing/2012/chart" uri="{02D57815-91ED-43cb-92C2-25804820EDAC}">
                        <c15:formulaRef>
                          <c15:sqref>DataF13.13!$F$6:$F$124</c15:sqref>
                        </c15:formulaRef>
                      </c:ext>
                    </c:extLst>
                    <c:numCache>
                      <c:formatCode>0%</c:formatCode>
                      <c:ptCount val="119"/>
                      <c:pt idx="0">
                        <c:v>0.13704136459857877</c:v>
                      </c:pt>
                      <c:pt idx="1">
                        <c:v>0.14588913060156744</c:v>
                      </c:pt>
                      <c:pt idx="2">
                        <c:v>0.15003491578584247</c:v>
                      </c:pt>
                      <c:pt idx="3">
                        <c:v>0.14429462504214419</c:v>
                      </c:pt>
                      <c:pt idx="4">
                        <c:v>0.15195389777883861</c:v>
                      </c:pt>
                      <c:pt idx="5">
                        <c:v>0.14935499232890714</c:v>
                      </c:pt>
                      <c:pt idx="6">
                        <c:v>0.1572483325459314</c:v>
                      </c:pt>
                      <c:pt idx="7">
                        <c:v>0.14232598947171593</c:v>
                      </c:pt>
                      <c:pt idx="8">
                        <c:v>0.14741100948906136</c:v>
                      </c:pt>
                      <c:pt idx="9">
                        <c:v>0.15064056609639931</c:v>
                      </c:pt>
                      <c:pt idx="10">
                        <c:v>0.14873435920845549</c:v>
                      </c:pt>
                      <c:pt idx="11">
                        <c:v>0.1355617193904862</c:v>
                      </c:pt>
                      <c:pt idx="12">
                        <c:v>0.12777493616149493</c:v>
                      </c:pt>
                      <c:pt idx="13">
                        <c:v>0.1396284079048177</c:v>
                      </c:pt>
                      <c:pt idx="14">
                        <c:v>0.16271189677474032</c:v>
                      </c:pt>
                      <c:pt idx="15">
                        <c:v>0.28894370720624146</c:v>
                      </c:pt>
                      <c:pt idx="16">
                        <c:v>0.28394445745772356</c:v>
                      </c:pt>
                      <c:pt idx="17">
                        <c:v>0.30136301762455087</c:v>
                      </c:pt>
                      <c:pt idx="18">
                        <c:v>0.37468083714247136</c:v>
                      </c:pt>
                      <c:pt idx="19">
                        <c:v>0.25649699568748474</c:v>
                      </c:pt>
                      <c:pt idx="20">
                        <c:v>0.3182671070098877</c:v>
                      </c:pt>
                      <c:pt idx="21">
                        <c:v>0.26615872979164124</c:v>
                      </c:pt>
                      <c:pt idx="22">
                        <c:v>0.2282903790473938</c:v>
                      </c:pt>
                      <c:pt idx="23">
                        <c:v>0.20980958640575409</c:v>
                      </c:pt>
                      <c:pt idx="24">
                        <c:v>0.23561254143714905</c:v>
                      </c:pt>
                      <c:pt idx="25">
                        <c:v>0.18962378799915314</c:v>
                      </c:pt>
                      <c:pt idx="26">
                        <c:v>0.23081649839878082</c:v>
                      </c:pt>
                      <c:pt idx="27">
                        <c:v>0.25614529848098755</c:v>
                      </c:pt>
                      <c:pt idx="28">
                        <c:v>0.25971013307571411</c:v>
                      </c:pt>
                      <c:pt idx="29">
                        <c:v>0.30830532312393188</c:v>
                      </c:pt>
                      <c:pt idx="30">
                        <c:v>0.38755378127098083</c:v>
                      </c:pt>
                      <c:pt idx="31">
                        <c:v>0.41112753748893738</c:v>
                      </c:pt>
                      <c:pt idx="32">
                        <c:v>0.40319082140922546</c:v>
                      </c:pt>
                      <c:pt idx="33">
                        <c:v>0.45391198992729187</c:v>
                      </c:pt>
                      <c:pt idx="34">
                        <c:v>0.46397119760513306</c:v>
                      </c:pt>
                      <c:pt idx="35">
                        <c:v>0.43701028823852539</c:v>
                      </c:pt>
                      <c:pt idx="36">
                        <c:v>0.34543305635452271</c:v>
                      </c:pt>
                      <c:pt idx="37">
                        <c:v>0.34861409664154053</c:v>
                      </c:pt>
                      <c:pt idx="38">
                        <c:v>0.29190270887087988</c:v>
                      </c:pt>
                      <c:pt idx="39">
                        <c:v>0.29295142878817459</c:v>
                      </c:pt>
                      <c:pt idx="40">
                        <c:v>0.44050557600368168</c:v>
                      </c:pt>
                      <c:pt idx="41">
                        <c:v>0.76683717297651821</c:v>
                      </c:pt>
                      <c:pt idx="42">
                        <c:v>0.7441747462177386</c:v>
                      </c:pt>
                      <c:pt idx="43">
                        <c:v>0.7315714044399384</c:v>
                      </c:pt>
                      <c:pt idx="44">
                        <c:v>0.86385167542682506</c:v>
                      </c:pt>
                      <c:pt idx="45">
                        <c:v>0.54457973956211259</c:v>
                      </c:pt>
                      <c:pt idx="46">
                        <c:v>0.26297920665191199</c:v>
                      </c:pt>
                      <c:pt idx="47">
                        <c:v>0.2157079190189842</c:v>
                      </c:pt>
                      <c:pt idx="48">
                        <c:v>0.14842969929968272</c:v>
                      </c:pt>
                      <c:pt idx="49">
                        <c:v>0.17459310591220856</c:v>
                      </c:pt>
                      <c:pt idx="50">
                        <c:v>0.16664904356002808</c:v>
                      </c:pt>
                      <c:pt idx="51">
                        <c:v>0.15569703280925751</c:v>
                      </c:pt>
                      <c:pt idx="52">
                        <c:v>0.16545774042606354</c:v>
                      </c:pt>
                      <c:pt idx="53">
                        <c:v>0.17201673984527588</c:v>
                      </c:pt>
                      <c:pt idx="54">
                        <c:v>0.17654237151145935</c:v>
                      </c:pt>
                      <c:pt idx="55">
                        <c:v>0.17379526793956757</c:v>
                      </c:pt>
                      <c:pt idx="56">
                        <c:v>0.1773952841758728</c:v>
                      </c:pt>
                      <c:pt idx="57">
                        <c:v>0.16591088473796844</c:v>
                      </c:pt>
                      <c:pt idx="58">
                        <c:v>0.14656607806682587</c:v>
                      </c:pt>
                      <c:pt idx="59">
                        <c:v>0.14193731546401978</c:v>
                      </c:pt>
                      <c:pt idx="60">
                        <c:v>0.14695249497890472</c:v>
                      </c:pt>
                      <c:pt idx="61">
                        <c:v>0.14874410629272461</c:v>
                      </c:pt>
                      <c:pt idx="62">
                        <c:v>0.14654825627803802</c:v>
                      </c:pt>
                      <c:pt idx="63">
                        <c:v>0.14546741545200348</c:v>
                      </c:pt>
                      <c:pt idx="64">
                        <c:v>0.14248193800449371</c:v>
                      </c:pt>
                      <c:pt idx="65">
                        <c:v>0.1374279260635376</c:v>
                      </c:pt>
                      <c:pt idx="66">
                        <c:v>0.13741934299468994</c:v>
                      </c:pt>
                      <c:pt idx="67">
                        <c:v>0.1486513614654541</c:v>
                      </c:pt>
                      <c:pt idx="68">
                        <c:v>0.13520531356334686</c:v>
                      </c:pt>
                      <c:pt idx="69">
                        <c:v>0.12174065411090851</c:v>
                      </c:pt>
                      <c:pt idx="70">
                        <c:v>0.11855576187372208</c:v>
                      </c:pt>
                      <c:pt idx="71">
                        <c:v>0.14070701599121094</c:v>
                      </c:pt>
                      <c:pt idx="72">
                        <c:v>0.1427554190158844</c:v>
                      </c:pt>
                      <c:pt idx="73">
                        <c:v>0.16952932476997376</c:v>
                      </c:pt>
                      <c:pt idx="74">
                        <c:v>0.19630323052406312</c:v>
                      </c:pt>
                      <c:pt idx="75">
                        <c:v>0.22307713627815248</c:v>
                      </c:pt>
                      <c:pt idx="76">
                        <c:v>0.24985104203224184</c:v>
                      </c:pt>
                      <c:pt idx="77">
                        <c:v>0.27662494778633118</c:v>
                      </c:pt>
                      <c:pt idx="78">
                        <c:v>0.27089720964431763</c:v>
                      </c:pt>
                      <c:pt idx="79">
                        <c:v>0.28541761636734009</c:v>
                      </c:pt>
                      <c:pt idx="80">
                        <c:v>0.27746912837028503</c:v>
                      </c:pt>
                      <c:pt idx="81">
                        <c:v>0.2640623152256012</c:v>
                      </c:pt>
                      <c:pt idx="82">
                        <c:v>0.26637214422225952</c:v>
                      </c:pt>
                      <c:pt idx="83">
                        <c:v>0.25603827834129333</c:v>
                      </c:pt>
                      <c:pt idx="84">
                        <c:v>0.23698200285434723</c:v>
                      </c:pt>
                      <c:pt idx="85">
                        <c:v>0.21084535121917725</c:v>
                      </c:pt>
                      <c:pt idx="86">
                        <c:v>0.21152396500110626</c:v>
                      </c:pt>
                      <c:pt idx="87">
                        <c:v>0.20012669265270233</c:v>
                      </c:pt>
                      <c:pt idx="88">
                        <c:v>0.17973412573337555</c:v>
                      </c:pt>
                      <c:pt idx="89">
                        <c:v>0.16583003103733063</c:v>
                      </c:pt>
                      <c:pt idx="90">
                        <c:v>0.15372706949710846</c:v>
                      </c:pt>
                      <c:pt idx="91">
                        <c:v>0.15107640624046326</c:v>
                      </c:pt>
                      <c:pt idx="92">
                        <c:v>0.15649621188640594</c:v>
                      </c:pt>
                      <c:pt idx="93">
                        <c:v>0.12322832643985748</c:v>
                      </c:pt>
                      <c:pt idx="94">
                        <c:v>8.792683482170105E-2</c:v>
                      </c:pt>
                      <c:pt idx="95">
                        <c:v>8.4467083215713501E-2</c:v>
                      </c:pt>
                      <c:pt idx="96">
                        <c:v>8.6002878844738007E-2</c:v>
                      </c:pt>
                      <c:pt idx="97">
                        <c:v>9.27143394947052E-2</c:v>
                      </c:pt>
                      <c:pt idx="98">
                        <c:v>0.10913725197315216</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2"/>
                <c:order val="5"/>
                <c:tx>
                  <c:v>Japon</c:v>
                </c:tx>
                <c:val>
                  <c:numRef>
                    <c:extLst xmlns:c15="http://schemas.microsoft.com/office/drawing/2012/chart">
                      <c:ext xmlns:c15="http://schemas.microsoft.com/office/drawing/2012/chart" uri="{02D57815-91ED-43cb-92C2-25804820EDAC}">
                        <c15:formulaRef>
                          <c15:sqref>DataF13.13!$H$6:$H$124</c15:sqref>
                        </c15:formulaRef>
                      </c:ext>
                    </c:extLst>
                    <c:numCache>
                      <c:formatCode>0%</c:formatCode>
                      <c:ptCount val="119"/>
                      <c:pt idx="0">
                        <c:v>0.12519215047359467</c:v>
                      </c:pt>
                      <c:pt idx="1">
                        <c:v>0.11237061768770218</c:v>
                      </c:pt>
                      <c:pt idx="2">
                        <c:v>0.12229319661855698</c:v>
                      </c:pt>
                      <c:pt idx="3">
                        <c:v>0.10643947869539261</c:v>
                      </c:pt>
                      <c:pt idx="4">
                        <c:v>0.12960349023342133</c:v>
                      </c:pt>
                      <c:pt idx="5">
                        <c:v>0.26619315147399902</c:v>
                      </c:pt>
                      <c:pt idx="6">
                        <c:v>0.22604355216026306</c:v>
                      </c:pt>
                      <c:pt idx="7">
                        <c:v>0.23140504956245422</c:v>
                      </c:pt>
                      <c:pt idx="8">
                        <c:v>0.15822276473045349</c:v>
                      </c:pt>
                      <c:pt idx="9">
                        <c:v>0.15635323524475098</c:v>
                      </c:pt>
                      <c:pt idx="10">
                        <c:v>0.20435065031051636</c:v>
                      </c:pt>
                      <c:pt idx="11">
                        <c:v>0.15215498208999634</c:v>
                      </c:pt>
                      <c:pt idx="12">
                        <c:v>0.13254670798778534</c:v>
                      </c:pt>
                      <c:pt idx="13">
                        <c:v>0.1271490603685379</c:v>
                      </c:pt>
                      <c:pt idx="14">
                        <c:v>0.12541253864765167</c:v>
                      </c:pt>
                      <c:pt idx="15">
                        <c:v>0.15095815062522888</c:v>
                      </c:pt>
                      <c:pt idx="16">
                        <c:v>0.16392944753170013</c:v>
                      </c:pt>
                      <c:pt idx="17">
                        <c:v>0.17674684524536133</c:v>
                      </c:pt>
                      <c:pt idx="18">
                        <c:v>0.20203764736652374</c:v>
                      </c:pt>
                      <c:pt idx="19">
                        <c:v>0.19132767617702484</c:v>
                      </c:pt>
                      <c:pt idx="20">
                        <c:v>0.18111304938793182</c:v>
                      </c:pt>
                      <c:pt idx="21">
                        <c:v>0.18817487359046936</c:v>
                      </c:pt>
                      <c:pt idx="22">
                        <c:v>0.16721566021442413</c:v>
                      </c:pt>
                      <c:pt idx="23">
                        <c:v>0.18147134780883789</c:v>
                      </c:pt>
                      <c:pt idx="24">
                        <c:v>0.16345049440860748</c:v>
                      </c:pt>
                      <c:pt idx="25">
                        <c:v>0.14542911946773529</c:v>
                      </c:pt>
                      <c:pt idx="26">
                        <c:v>0.14102178812026978</c:v>
                      </c:pt>
                      <c:pt idx="27">
                        <c:v>0.15819139778614044</c:v>
                      </c:pt>
                      <c:pt idx="28">
                        <c:v>0.14396841824054718</c:v>
                      </c:pt>
                      <c:pt idx="29">
                        <c:v>0.141336590051651</c:v>
                      </c:pt>
                      <c:pt idx="30">
                        <c:v>0.15047737956047058</c:v>
                      </c:pt>
                      <c:pt idx="31">
                        <c:v>0.15262590348720551</c:v>
                      </c:pt>
                      <c:pt idx="32">
                        <c:v>0.14811697602272034</c:v>
                      </c:pt>
                      <c:pt idx="33">
                        <c:v>0.13767711818218231</c:v>
                      </c:pt>
                      <c:pt idx="34">
                        <c:v>0.13340793550014496</c:v>
                      </c:pt>
                      <c:pt idx="35">
                        <c:v>0.13621298968791962</c:v>
                      </c:pt>
                      <c:pt idx="36">
                        <c:v>0.12621846795082092</c:v>
                      </c:pt>
                      <c:pt idx="37">
                        <c:v>0.13032850623130798</c:v>
                      </c:pt>
                      <c:pt idx="38">
                        <c:v>0.1277088075876236</c:v>
                      </c:pt>
                      <c:pt idx="39">
                        <c:v>0.13972263038158417</c:v>
                      </c:pt>
                      <c:pt idx="40">
                        <c:v>0.15539190173149109</c:v>
                      </c:pt>
                      <c:pt idx="41">
                        <c:v>0.17159925401210785</c:v>
                      </c:pt>
                      <c:pt idx="42">
                        <c:v>0.18868647515773773</c:v>
                      </c:pt>
                      <c:pt idx="43">
                        <c:v>0.22726438939571381</c:v>
                      </c:pt>
                      <c:pt idx="44">
                        <c:v>0.33398792147636414</c:v>
                      </c:pt>
                      <c:pt idx="46">
                        <c:v>0.23489187657833099</c:v>
                      </c:pt>
                      <c:pt idx="47">
                        <c:v>0.18838129937648773</c:v>
                      </c:pt>
                      <c:pt idx="48">
                        <c:v>0.1504627913236618</c:v>
                      </c:pt>
                      <c:pt idx="49">
                        <c:v>0.11474525183439255</c:v>
                      </c:pt>
                      <c:pt idx="50">
                        <c:v>0.12522098422050476</c:v>
                      </c:pt>
                      <c:pt idx="51">
                        <c:v>0.10576167702674866</c:v>
                      </c:pt>
                      <c:pt idx="52">
                        <c:v>0.1193346232175827</c:v>
                      </c:pt>
                      <c:pt idx="53">
                        <c:v>0.11478307098150253</c:v>
                      </c:pt>
                      <c:pt idx="54">
                        <c:v>0.10691142827272415</c:v>
                      </c:pt>
                      <c:pt idx="55">
                        <c:v>9.7030304372310638E-2</c:v>
                      </c:pt>
                      <c:pt idx="56">
                        <c:v>9.592854231595993E-2</c:v>
                      </c:pt>
                      <c:pt idx="57">
                        <c:v>9.4831719994544983E-2</c:v>
                      </c:pt>
                      <c:pt idx="58">
                        <c:v>9.1714076697826385E-2</c:v>
                      </c:pt>
                      <c:pt idx="59">
                        <c:v>9.3200571835041046E-2</c:v>
                      </c:pt>
                      <c:pt idx="60">
                        <c:v>8.9670635759830475E-2</c:v>
                      </c:pt>
                      <c:pt idx="61">
                        <c:v>9.6666924655437469E-2</c:v>
                      </c:pt>
                      <c:pt idx="62">
                        <c:v>9.4158880412578583E-2</c:v>
                      </c:pt>
                      <c:pt idx="63">
                        <c:v>9.5419935882091522E-2</c:v>
                      </c:pt>
                      <c:pt idx="64">
                        <c:v>9.1126658022403717E-2</c:v>
                      </c:pt>
                      <c:pt idx="65">
                        <c:v>9.5931969583034515E-2</c:v>
                      </c:pt>
                      <c:pt idx="66">
                        <c:v>8.8069163262844086E-2</c:v>
                      </c:pt>
                      <c:pt idx="67">
                        <c:v>8.9109219610691071E-2</c:v>
                      </c:pt>
                      <c:pt idx="68">
                        <c:v>8.8136076927185059E-2</c:v>
                      </c:pt>
                      <c:pt idx="69">
                        <c:v>8.9088834822177887E-2</c:v>
                      </c:pt>
                      <c:pt idx="70">
                        <c:v>8.7655723094940186E-2</c:v>
                      </c:pt>
                      <c:pt idx="71">
                        <c:v>9.5655210316181183E-2</c:v>
                      </c:pt>
                      <c:pt idx="72">
                        <c:v>9.7863070666790009E-2</c:v>
                      </c:pt>
                      <c:pt idx="73">
                        <c:v>0.11087120324373245</c:v>
                      </c:pt>
                      <c:pt idx="74">
                        <c:v>0.11191727221012115</c:v>
                      </c:pt>
                      <c:pt idx="75">
                        <c:v>0.10533139109611511</c:v>
                      </c:pt>
                      <c:pt idx="76">
                        <c:v>0.10219224542379379</c:v>
                      </c:pt>
                      <c:pt idx="77">
                        <c:v>9.9937506020069122E-2</c:v>
                      </c:pt>
                      <c:pt idx="78">
                        <c:v>0.10221125930547714</c:v>
                      </c:pt>
                      <c:pt idx="79">
                        <c:v>0.10049939900636673</c:v>
                      </c:pt>
                      <c:pt idx="80">
                        <c:v>9.9261358380317688E-2</c:v>
                      </c:pt>
                      <c:pt idx="81">
                        <c:v>9.6005946397781372E-2</c:v>
                      </c:pt>
                      <c:pt idx="82">
                        <c:v>9.631955623626709E-2</c:v>
                      </c:pt>
                      <c:pt idx="83">
                        <c:v>9.7201168537139893E-2</c:v>
                      </c:pt>
                      <c:pt idx="84">
                        <c:v>9.9318459630012512E-2</c:v>
                      </c:pt>
                      <c:pt idx="85">
                        <c:v>9.56377312541008E-2</c:v>
                      </c:pt>
                      <c:pt idx="86">
                        <c:v>9.5628514885902405E-2</c:v>
                      </c:pt>
                      <c:pt idx="87">
                        <c:v>9.8087869584560394E-2</c:v>
                      </c:pt>
                      <c:pt idx="88">
                        <c:v>0.10412143915891647</c:v>
                      </c:pt>
                      <c:pt idx="89">
                        <c:v>0.11004208028316498</c:v>
                      </c:pt>
                      <c:pt idx="90">
                        <c:v>0.1110178604722023</c:v>
                      </c:pt>
                      <c:pt idx="91">
                        <c:v>0.1056433692574501</c:v>
                      </c:pt>
                      <c:pt idx="92">
                        <c:v>9.981430321931839E-2</c:v>
                      </c:pt>
                      <c:pt idx="93">
                        <c:v>0.10372064262628555</c:v>
                      </c:pt>
                      <c:pt idx="94">
                        <c:v>0.10168910026550293</c:v>
                      </c:pt>
                      <c:pt idx="95">
                        <c:v>0.10822214931249619</c:v>
                      </c:pt>
                      <c:pt idx="96">
                        <c:v>0.12103709578514099</c:v>
                      </c:pt>
                      <c:pt idx="97">
                        <c:v>0.1365799605846405</c:v>
                      </c:pt>
                      <c:pt idx="98">
                        <c:v>0.17804709076881409</c:v>
                      </c:pt>
                      <c:pt idx="99">
                        <c:v>0.22053296864032745</c:v>
                      </c:pt>
                      <c:pt idx="100">
                        <c:v>0.20946180820465088</c:v>
                      </c:pt>
                      <c:pt idx="101">
                        <c:v>0.23243889212608337</c:v>
                      </c:pt>
                      <c:pt idx="102">
                        <c:v>0.25068026781082153</c:v>
                      </c:pt>
                      <c:pt idx="103">
                        <c:v>0.26334014534950256</c:v>
                      </c:pt>
                      <c:pt idx="104">
                        <c:v>0.28695541620254517</c:v>
                      </c:pt>
                      <c:pt idx="105">
                        <c:v>0.30880367755889893</c:v>
                      </c:pt>
                      <c:pt idx="106">
                        <c:v>0.22803743183612823</c:v>
                      </c:pt>
                      <c:pt idx="107">
                        <c:v>0.21693913638591766</c:v>
                      </c:pt>
                      <c:pt idx="108">
                        <c:v>0.24494916200637817</c:v>
                      </c:pt>
                      <c:pt idx="109">
                        <c:v>0.26007968187332153</c:v>
                      </c:pt>
                      <c:pt idx="110">
                        <c:v>0.2668212354183197</c:v>
                      </c:pt>
                      <c:pt idx="111">
                        <c:v>0.30345559120178223</c:v>
                      </c:pt>
                      <c:pt idx="112">
                        <c:v>0.33425569534301758</c:v>
                      </c:pt>
                      <c:pt idx="113">
                        <c:v>0.46865501999855042</c:v>
                      </c:pt>
                      <c:pt idx="114">
                        <c:v>0.49932750999927522</c:v>
                      </c:pt>
                      <c:pt idx="115">
                        <c:v>0.53</c:v>
                      </c:pt>
                      <c:pt idx="116">
                        <c:v>0.66</c:v>
                      </c:pt>
                      <c:pt idx="117">
                        <c:v>0.83499999999999996</c:v>
                      </c:pt>
                      <c:pt idx="118">
                        <c:v>1.01</c:v>
                      </c:pt>
                    </c:numCache>
                  </c:numRef>
                </c:val>
                <c:smooth val="0"/>
              </c15:ser>
            </c15:filteredLineSeries>
            <c15:filteredLineSeries>
              <c15:ser>
                <c:idx val="3"/>
                <c:order val="6"/>
                <c:tx>
                  <c:v>Royaume-Uni</c:v>
                </c:tx>
                <c:val>
                  <c:numRef>
                    <c:extLst xmlns:c15="http://schemas.microsoft.com/office/drawing/2012/chart">
                      <c:ext xmlns:c15="http://schemas.microsoft.com/office/drawing/2012/chart" uri="{02D57815-91ED-43cb-92C2-25804820EDAC}">
                        <c15:formulaRef>
                          <c15:sqref>DataF13.13!$G$6:$G$124</c15:sqref>
                        </c15:formulaRef>
                      </c:ext>
                    </c:extLst>
                    <c:numCache>
                      <c:formatCode>0%</c:formatCode>
                      <c:ptCount val="119"/>
                      <c:pt idx="0">
                        <c:v>6.6810525953769684E-2</c:v>
                      </c:pt>
                      <c:pt idx="1">
                        <c:v>6.6257156431674957E-2</c:v>
                      </c:pt>
                      <c:pt idx="2">
                        <c:v>6.9610618054866791E-2</c:v>
                      </c:pt>
                      <c:pt idx="3">
                        <c:v>6.7225649952888489E-2</c:v>
                      </c:pt>
                      <c:pt idx="4">
                        <c:v>6.6441237926483154E-2</c:v>
                      </c:pt>
                      <c:pt idx="5">
                        <c:v>6.642596423625946E-2</c:v>
                      </c:pt>
                      <c:pt idx="6">
                        <c:v>6.7309163510799408E-2</c:v>
                      </c:pt>
                      <c:pt idx="7">
                        <c:v>6.1852447688579559E-2</c:v>
                      </c:pt>
                      <c:pt idx="8">
                        <c:v>6.7900590598583221E-2</c:v>
                      </c:pt>
                      <c:pt idx="9">
                        <c:v>6.3964061439037323E-2</c:v>
                      </c:pt>
                      <c:pt idx="10">
                        <c:v>5.8696627616882324E-2</c:v>
                      </c:pt>
                      <c:pt idx="11">
                        <c:v>5.9088274836540222E-2</c:v>
                      </c:pt>
                      <c:pt idx="12">
                        <c:v>6.1373036354780197E-2</c:v>
                      </c:pt>
                      <c:pt idx="13">
                        <c:v>5.7635925710201263E-2</c:v>
                      </c:pt>
                      <c:pt idx="14">
                        <c:v>5.8357976377010345E-2</c:v>
                      </c:pt>
                      <c:pt idx="15">
                        <c:v>8.8380627334117889E-2</c:v>
                      </c:pt>
                      <c:pt idx="16">
                        <c:v>7.0254452526569366E-2</c:v>
                      </c:pt>
                      <c:pt idx="17">
                        <c:v>7.1777872741222382E-2</c:v>
                      </c:pt>
                      <c:pt idx="18">
                        <c:v>5.1708802580833435E-2</c:v>
                      </c:pt>
                      <c:pt idx="19">
                        <c:v>4.8086192458868027E-2</c:v>
                      </c:pt>
                      <c:pt idx="20">
                        <c:v>5.585581436753273E-2</c:v>
                      </c:pt>
                      <c:pt idx="21">
                        <c:v>6.1264138668775558E-2</c:v>
                      </c:pt>
                      <c:pt idx="22">
                        <c:v>6.9974616169929504E-2</c:v>
                      </c:pt>
                      <c:pt idx="23">
                        <c:v>7.1841686964035034E-2</c:v>
                      </c:pt>
                      <c:pt idx="24">
                        <c:v>6.8241283297538757E-2</c:v>
                      </c:pt>
                      <c:pt idx="25">
                        <c:v>6.5778829157352448E-2</c:v>
                      </c:pt>
                      <c:pt idx="26">
                        <c:v>7.2230271995067596E-2</c:v>
                      </c:pt>
                      <c:pt idx="27">
                        <c:v>6.8244867026805878E-2</c:v>
                      </c:pt>
                      <c:pt idx="28">
                        <c:v>6.8240359425544739E-2</c:v>
                      </c:pt>
                      <c:pt idx="29">
                        <c:v>0.11848187446594238</c:v>
                      </c:pt>
                      <c:pt idx="30">
                        <c:v>0.11858711391687393</c:v>
                      </c:pt>
                      <c:pt idx="31">
                        <c:v>0.12658050656318665</c:v>
                      </c:pt>
                      <c:pt idx="32">
                        <c:v>0.12953007221221924</c:v>
                      </c:pt>
                      <c:pt idx="33">
                        <c:v>0.1433258056640625</c:v>
                      </c:pt>
                      <c:pt idx="34">
                        <c:v>0.14424809813499451</c:v>
                      </c:pt>
                      <c:pt idx="35">
                        <c:v>0.1374087780714035</c:v>
                      </c:pt>
                      <c:pt idx="36">
                        <c:v>0.1306648850440979</c:v>
                      </c:pt>
                      <c:pt idx="37">
                        <c:v>0.13261616230010986</c:v>
                      </c:pt>
                      <c:pt idx="38">
                        <c:v>0.13221871852874756</c:v>
                      </c:pt>
                      <c:pt idx="39">
                        <c:v>0.12233885377645493</c:v>
                      </c:pt>
                      <c:pt idx="40">
                        <c:v>0.11278329789638519</c:v>
                      </c:pt>
                      <c:pt idx="41">
                        <c:v>0.10023327171802521</c:v>
                      </c:pt>
                      <c:pt idx="42">
                        <c:v>0.1090131402015686</c:v>
                      </c:pt>
                      <c:pt idx="43">
                        <c:v>0.1238858625292778</c:v>
                      </c:pt>
                      <c:pt idx="44">
                        <c:v>0.14049385488033295</c:v>
                      </c:pt>
                      <c:pt idx="45">
                        <c:v>0.16247943043708801</c:v>
                      </c:pt>
                      <c:pt idx="46">
                        <c:v>0.17892466485500336</c:v>
                      </c:pt>
                      <c:pt idx="47">
                        <c:v>0.17652930319309235</c:v>
                      </c:pt>
                      <c:pt idx="48">
                        <c:v>0.15243043005466461</c:v>
                      </c:pt>
                      <c:pt idx="49">
                        <c:v>0.1405763179063797</c:v>
                      </c:pt>
                      <c:pt idx="50">
                        <c:v>0.1447838693857193</c:v>
                      </c:pt>
                      <c:pt idx="51">
                        <c:v>0.12255432456731796</c:v>
                      </c:pt>
                      <c:pt idx="52">
                        <c:v>0.11435462534427643</c:v>
                      </c:pt>
                      <c:pt idx="53">
                        <c:v>0.11486436426639557</c:v>
                      </c:pt>
                      <c:pt idx="54">
                        <c:v>0.11035057157278061</c:v>
                      </c:pt>
                      <c:pt idx="55">
                        <c:v>0.10857507586479187</c:v>
                      </c:pt>
                      <c:pt idx="56">
                        <c:v>0.10445372760295868</c:v>
                      </c:pt>
                      <c:pt idx="57">
                        <c:v>0.10172342509031296</c:v>
                      </c:pt>
                      <c:pt idx="58">
                        <c:v>0.10000842809677124</c:v>
                      </c:pt>
                      <c:pt idx="59">
                        <c:v>9.8291665315628052E-2</c:v>
                      </c:pt>
                      <c:pt idx="60">
                        <c:v>9.5951497554779053E-2</c:v>
                      </c:pt>
                      <c:pt idx="61">
                        <c:v>9.9633626639842987E-2</c:v>
                      </c:pt>
                      <c:pt idx="62">
                        <c:v>0.10064879059791565</c:v>
                      </c:pt>
                      <c:pt idx="63">
                        <c:v>8.7801560759544373E-2</c:v>
                      </c:pt>
                      <c:pt idx="64">
                        <c:v>8.3965979516506195E-2</c:v>
                      </c:pt>
                      <c:pt idx="65">
                        <c:v>8.367551863193512E-2</c:v>
                      </c:pt>
                      <c:pt idx="66">
                        <c:v>8.4970086812973022E-2</c:v>
                      </c:pt>
                      <c:pt idx="67">
                        <c:v>8.6247555911540985E-2</c:v>
                      </c:pt>
                      <c:pt idx="68">
                        <c:v>8.3349667489528656E-2</c:v>
                      </c:pt>
                      <c:pt idx="69">
                        <c:v>7.9763844609260559E-2</c:v>
                      </c:pt>
                      <c:pt idx="70">
                        <c:v>7.1385279297828674E-2</c:v>
                      </c:pt>
                      <c:pt idx="71">
                        <c:v>7.670062780380249E-2</c:v>
                      </c:pt>
                      <c:pt idx="72">
                        <c:v>6.2332853674888611E-2</c:v>
                      </c:pt>
                      <c:pt idx="73">
                        <c:v>6.9776318967342377E-2</c:v>
                      </c:pt>
                      <c:pt idx="74">
                        <c:v>7.4436113238334656E-2</c:v>
                      </c:pt>
                      <c:pt idx="75">
                        <c:v>6.3555829226970673E-2</c:v>
                      </c:pt>
                      <c:pt idx="76">
                        <c:v>5.9304751455783844E-2</c:v>
                      </c:pt>
                      <c:pt idx="77">
                        <c:v>5.4079141467809677E-2</c:v>
                      </c:pt>
                      <c:pt idx="78">
                        <c:v>5.7112518697977066E-2</c:v>
                      </c:pt>
                      <c:pt idx="79">
                        <c:v>4.9171943217515945E-2</c:v>
                      </c:pt>
                      <c:pt idx="80">
                        <c:v>4.5516811311244965E-2</c:v>
                      </c:pt>
                      <c:pt idx="81">
                        <c:v>4.5011799782514572E-2</c:v>
                      </c:pt>
                      <c:pt idx="82">
                        <c:v>4.308139905333519E-2</c:v>
                      </c:pt>
                      <c:pt idx="83">
                        <c:v>4.9414709210395813E-2</c:v>
                      </c:pt>
                      <c:pt idx="84">
                        <c:v>4.1260022670030594E-2</c:v>
                      </c:pt>
                      <c:pt idx="85">
                        <c:v>5.1312454044818878E-2</c:v>
                      </c:pt>
                      <c:pt idx="86">
                        <c:v>4.6736881136894226E-2</c:v>
                      </c:pt>
                      <c:pt idx="87">
                        <c:v>3.7778064608573914E-2</c:v>
                      </c:pt>
                      <c:pt idx="88">
                        <c:v>3.2952539622783661E-2</c:v>
                      </c:pt>
                      <c:pt idx="89">
                        <c:v>3.0575219541788101E-2</c:v>
                      </c:pt>
                      <c:pt idx="90">
                        <c:v>3.0282691121101379E-2</c:v>
                      </c:pt>
                      <c:pt idx="91">
                        <c:v>3.034089133143425E-2</c:v>
                      </c:pt>
                      <c:pt idx="92">
                        <c:v>3.0119586735963821E-2</c:v>
                      </c:pt>
                      <c:pt idx="93">
                        <c:v>3.4658115357160568E-2</c:v>
                      </c:pt>
                      <c:pt idx="94">
                        <c:v>3.5302992910146713E-2</c:v>
                      </c:pt>
                      <c:pt idx="95">
                        <c:v>3.085140697658062E-2</c:v>
                      </c:pt>
                      <c:pt idx="96">
                        <c:v>3.0066326260566711E-2</c:v>
                      </c:pt>
                      <c:pt idx="97">
                        <c:v>3.0466740950942039E-2</c:v>
                      </c:pt>
                      <c:pt idx="98">
                        <c:v>3.5212688148021698E-2</c:v>
                      </c:pt>
                      <c:pt idx="99">
                        <c:v>0.10537227243185043</c:v>
                      </c:pt>
                      <c:pt idx="100">
                        <c:v>7.8589446842670441E-2</c:v>
                      </c:pt>
                      <c:pt idx="101">
                        <c:v>3.5472657531499863E-2</c:v>
                      </c:pt>
                      <c:pt idx="102">
                        <c:v>3.6886285990476608E-2</c:v>
                      </c:pt>
                      <c:pt idx="103">
                        <c:v>3.9250385016202927E-2</c:v>
                      </c:pt>
                      <c:pt idx="104">
                        <c:v>3.8693912327289581E-2</c:v>
                      </c:pt>
                      <c:pt idx="105">
                        <c:v>4.1877064853906631E-2</c:v>
                      </c:pt>
                      <c:pt idx="106">
                        <c:v>4.3934397399425507E-2</c:v>
                      </c:pt>
                      <c:pt idx="107">
                        <c:v>5.1871184259653091E-2</c:v>
                      </c:pt>
                      <c:pt idx="108">
                        <c:v>6.4238086342811584E-2</c:v>
                      </c:pt>
                      <c:pt idx="109">
                        <c:v>0.11334787309169769</c:v>
                      </c:pt>
                      <c:pt idx="110">
                        <c:v>0.15896648168563843</c:v>
                      </c:pt>
                      <c:pt idx="111">
                        <c:v>0.14920961856842041</c:v>
                      </c:pt>
                      <c:pt idx="112">
                        <c:v>0.18703854084014893</c:v>
                      </c:pt>
                      <c:pt idx="113">
                        <c:v>0.2329912930727005</c:v>
                      </c:pt>
                      <c:pt idx="114">
                        <c:v>0.21001491695642471</c:v>
                      </c:pt>
                      <c:pt idx="115">
                        <c:v>0.22150310501456261</c:v>
                      </c:pt>
                      <c:pt idx="116">
                        <c:v>0.21575901098549366</c:v>
                      </c:pt>
                      <c:pt idx="117">
                        <c:v>0.21863105800002813</c:v>
                      </c:pt>
                      <c:pt idx="118">
                        <c:v>0.2171950344927609</c:v>
                      </c:pt>
                    </c:numCache>
                  </c:numRef>
                </c:val>
                <c:smooth val="0"/>
              </c15:ser>
            </c15:filteredLineSeries>
            <c15:filteredLineSeries>
              <c15:ser>
                <c:idx val="5"/>
                <c:order val="7"/>
                <c:tx>
                  <c:v>Suisse</c:v>
                </c:tx>
                <c:spPr>
                  <a:ln w="44450">
                    <a:solidFill>
                      <a:srgbClr val="C00000"/>
                    </a:solidFill>
                  </a:ln>
                </c:spPr>
                <c:marker>
                  <c:symbol val="triangle"/>
                  <c:size val="9"/>
                  <c:spPr>
                    <a:solidFill>
                      <a:srgbClr val="C00000"/>
                    </a:solidFill>
                    <a:ln>
                      <a:solidFill>
                        <a:srgbClr val="C00000"/>
                      </a:solidFill>
                    </a:ln>
                  </c:spPr>
                </c:marker>
                <c:val>
                  <c:numRef>
                    <c:extLst xmlns:c15="http://schemas.microsoft.com/office/drawing/2012/chart">
                      <c:ext xmlns:c15="http://schemas.microsoft.com/office/drawing/2012/chart" uri="{02D57815-91ED-43cb-92C2-25804820EDAC}">
                        <c15:formulaRef>
                          <c15:sqref>DataF13.13!$I$6:$I$124</c15:sqref>
                        </c15:formulaRef>
                      </c:ext>
                    </c:extLst>
                    <c:numCache>
                      <c:formatCode>0%</c:formatCode>
                      <c:ptCount val="119"/>
                      <c:pt idx="6">
                        <c:v>5.71620874106884E-2</c:v>
                      </c:pt>
                      <c:pt idx="7">
                        <c:v>6.8282365798950195E-2</c:v>
                      </c:pt>
                      <c:pt idx="8">
                        <c:v>8.415435254573822E-2</c:v>
                      </c:pt>
                      <c:pt idx="9">
                        <c:v>8.7395258247852325E-2</c:v>
                      </c:pt>
                      <c:pt idx="10">
                        <c:v>8.4044910967350006E-2</c:v>
                      </c:pt>
                      <c:pt idx="11">
                        <c:v>8.6996793746948242E-2</c:v>
                      </c:pt>
                      <c:pt idx="12">
                        <c:v>8.2794047892093658E-2</c:v>
                      </c:pt>
                      <c:pt idx="13">
                        <c:v>0.12126678973436356</c:v>
                      </c:pt>
                      <c:pt idx="14">
                        <c:v>0.11654865741729736</c:v>
                      </c:pt>
                      <c:pt idx="15">
                        <c:v>0.11244139820337296</c:v>
                      </c:pt>
                      <c:pt idx="16">
                        <c:v>0.11479906737804413</c:v>
                      </c:pt>
                      <c:pt idx="17">
                        <c:v>0.12948067486286163</c:v>
                      </c:pt>
                      <c:pt idx="18">
                        <c:v>0.13303592801094055</c:v>
                      </c:pt>
                      <c:pt idx="19">
                        <c:v>0.11497650295495987</c:v>
                      </c:pt>
                      <c:pt idx="20">
                        <c:v>0.14854311943054199</c:v>
                      </c:pt>
                      <c:pt idx="21">
                        <c:v>0.159001424908638</c:v>
                      </c:pt>
                      <c:pt idx="22">
                        <c:v>0.1395709365606308</c:v>
                      </c:pt>
                      <c:pt idx="23">
                        <c:v>0.12211905419826508</c:v>
                      </c:pt>
                      <c:pt idx="24">
                        <c:v>0.11578766256570816</c:v>
                      </c:pt>
                      <c:pt idx="25">
                        <c:v>0.11827071011066437</c:v>
                      </c:pt>
                      <c:pt idx="26">
                        <c:v>0.11965519934892654</c:v>
                      </c:pt>
                      <c:pt idx="27">
                        <c:v>0.12013470381498337</c:v>
                      </c:pt>
                      <c:pt idx="28">
                        <c:v>0.12304147332906723</c:v>
                      </c:pt>
                      <c:pt idx="29">
                        <c:v>0.13506665825843811</c:v>
                      </c:pt>
                      <c:pt idx="30">
                        <c:v>0.26823687553405762</c:v>
                      </c:pt>
                      <c:pt idx="31">
                        <c:v>0.30693376064300537</c:v>
                      </c:pt>
                      <c:pt idx="32">
                        <c:v>0.26194626092910767</c:v>
                      </c:pt>
                      <c:pt idx="33">
                        <c:v>0.25252163410186768</c:v>
                      </c:pt>
                      <c:pt idx="34">
                        <c:v>0.23068436980247498</c:v>
                      </c:pt>
                      <c:pt idx="35">
                        <c:v>0.42915695905685425</c:v>
                      </c:pt>
                      <c:pt idx="36">
                        <c:v>0.41470152139663696</c:v>
                      </c:pt>
                      <c:pt idx="37">
                        <c:v>0.44013229012489319</c:v>
                      </c:pt>
                      <c:pt idx="38">
                        <c:v>0.36107832193374634</c:v>
                      </c:pt>
                      <c:pt idx="39">
                        <c:v>0.34363073110580444</c:v>
                      </c:pt>
                      <c:pt idx="40">
                        <c:v>0.32775643467903137</c:v>
                      </c:pt>
                      <c:pt idx="41">
                        <c:v>0.33030968904495239</c:v>
                      </c:pt>
                      <c:pt idx="42">
                        <c:v>0.34156909584999084</c:v>
                      </c:pt>
                      <c:pt idx="43">
                        <c:v>0.34924477338790894</c:v>
                      </c:pt>
                      <c:pt idx="44">
                        <c:v>0.3548886775970459</c:v>
                      </c:pt>
                      <c:pt idx="45">
                        <c:v>0.30323880910873413</c:v>
                      </c:pt>
                      <c:pt idx="46">
                        <c:v>0.29327550530433655</c:v>
                      </c:pt>
                      <c:pt idx="47">
                        <c:v>0.31875669956207275</c:v>
                      </c:pt>
                      <c:pt idx="48">
                        <c:v>0.3176608681678772</c:v>
                      </c:pt>
                      <c:pt idx="49">
                        <c:v>0.28710287809371948</c:v>
                      </c:pt>
                      <c:pt idx="50">
                        <c:v>0.27242493629455566</c:v>
                      </c:pt>
                      <c:pt idx="51">
                        <c:v>0.26424810290336609</c:v>
                      </c:pt>
                      <c:pt idx="52">
                        <c:v>0.25670760869979858</c:v>
                      </c:pt>
                      <c:pt idx="53">
                        <c:v>0.24921470880508423</c:v>
                      </c:pt>
                      <c:pt idx="54">
                        <c:v>0.24479268491268158</c:v>
                      </c:pt>
                      <c:pt idx="55">
                        <c:v>0.24801948666572571</c:v>
                      </c:pt>
                      <c:pt idx="56">
                        <c:v>0.24801844358444214</c:v>
                      </c:pt>
                      <c:pt idx="57">
                        <c:v>0.24780711531639099</c:v>
                      </c:pt>
                      <c:pt idx="58">
                        <c:v>0.22634907066822052</c:v>
                      </c:pt>
                      <c:pt idx="59">
                        <c:v>0.2259598970413208</c:v>
                      </c:pt>
                      <c:pt idx="60">
                        <c:v>0.24227398633956909</c:v>
                      </c:pt>
                      <c:pt idx="61">
                        <c:v>0.23454686999320984</c:v>
                      </c:pt>
                      <c:pt idx="62">
                        <c:v>0.22650524973869324</c:v>
                      </c:pt>
                      <c:pt idx="63">
                        <c:v>0.224827840924263</c:v>
                      </c:pt>
                      <c:pt idx="64">
                        <c:v>0.21644364297389984</c:v>
                      </c:pt>
                      <c:pt idx="65">
                        <c:v>0.20942381024360657</c:v>
                      </c:pt>
                      <c:pt idx="66">
                        <c:v>0.20347568392753601</c:v>
                      </c:pt>
                      <c:pt idx="67">
                        <c:v>0.21985501050949097</c:v>
                      </c:pt>
                      <c:pt idx="68">
                        <c:v>0.20903915166854858</c:v>
                      </c:pt>
                      <c:pt idx="69">
                        <c:v>0.20748744904994965</c:v>
                      </c:pt>
                      <c:pt idx="70">
                        <c:v>0.2221062183380127</c:v>
                      </c:pt>
                      <c:pt idx="71">
                        <c:v>0.22312940657138824</c:v>
                      </c:pt>
                      <c:pt idx="72">
                        <c:v>0.21180211007595062</c:v>
                      </c:pt>
                      <c:pt idx="73">
                        <c:v>0.21958659589290619</c:v>
                      </c:pt>
                      <c:pt idx="74">
                        <c:v>0.22807343304157257</c:v>
                      </c:pt>
                      <c:pt idx="75">
                        <c:v>0.24958260357379913</c:v>
                      </c:pt>
                      <c:pt idx="76">
                        <c:v>0.23744024336338043</c:v>
                      </c:pt>
                      <c:pt idx="77">
                        <c:v>0.27092325687408447</c:v>
                      </c:pt>
                      <c:pt idx="78">
                        <c:v>0.23492221534252167</c:v>
                      </c:pt>
                      <c:pt idx="79">
                        <c:v>0.2242671400308609</c:v>
                      </c:pt>
                      <c:pt idx="80">
                        <c:v>0.21295738220214844</c:v>
                      </c:pt>
                      <c:pt idx="81">
                        <c:v>0.22891946136951447</c:v>
                      </c:pt>
                      <c:pt idx="82">
                        <c:v>0.22500433027744293</c:v>
                      </c:pt>
                      <c:pt idx="83">
                        <c:v>0.24035923182964325</c:v>
                      </c:pt>
                      <c:pt idx="84">
                        <c:v>0.22823555767536163</c:v>
                      </c:pt>
                      <c:pt idx="85">
                        <c:v>0.21396934986114502</c:v>
                      </c:pt>
                      <c:pt idx="86">
                        <c:v>0.20415595173835754</c:v>
                      </c:pt>
                      <c:pt idx="87">
                        <c:v>0.17673525214195251</c:v>
                      </c:pt>
                      <c:pt idx="88">
                        <c:v>0.17010074853897095</c:v>
                      </c:pt>
                      <c:pt idx="89">
                        <c:v>0.15020480751991272</c:v>
                      </c:pt>
                      <c:pt idx="90">
                        <c:v>0.15194928646087646</c:v>
                      </c:pt>
                      <c:pt idx="91">
                        <c:v>0.16745150089263916</c:v>
                      </c:pt>
                      <c:pt idx="92">
                        <c:v>0.16898816823959351</c:v>
                      </c:pt>
                      <c:pt idx="93">
                        <c:v>0.16234749555587769</c:v>
                      </c:pt>
                      <c:pt idx="94">
                        <c:v>0.15341416001319885</c:v>
                      </c:pt>
                      <c:pt idx="95">
                        <c:v>0.17799025774002075</c:v>
                      </c:pt>
                      <c:pt idx="96">
                        <c:v>0.18252182006835938</c:v>
                      </c:pt>
                      <c:pt idx="97">
                        <c:v>0.21736644208431244</c:v>
                      </c:pt>
                      <c:pt idx="98">
                        <c:v>0.2410692572593689</c:v>
                      </c:pt>
                      <c:pt idx="99">
                        <c:v>0.25945737957954407</c:v>
                      </c:pt>
                      <c:pt idx="100">
                        <c:v>0.25542238354682922</c:v>
                      </c:pt>
                      <c:pt idx="101">
                        <c:v>0.25977319478988647</c:v>
                      </c:pt>
                      <c:pt idx="102">
                        <c:v>0.25884413719177246</c:v>
                      </c:pt>
                      <c:pt idx="103">
                        <c:v>0.24124619364738464</c:v>
                      </c:pt>
                      <c:pt idx="104">
                        <c:v>0.2147749662399292</c:v>
                      </c:pt>
                      <c:pt idx="105">
                        <c:v>0.20768105983734131</c:v>
                      </c:pt>
                      <c:pt idx="106">
                        <c:v>0.22135919332504272</c:v>
                      </c:pt>
                      <c:pt idx="107">
                        <c:v>0.35912182927131653</c:v>
                      </c:pt>
                      <c:pt idx="108">
                        <c:v>0.35287228226661682</c:v>
                      </c:pt>
                      <c:pt idx="109">
                        <c:v>0.44575631618499756</c:v>
                      </c:pt>
                      <c:pt idx="110">
                        <c:v>0.55950427055358887</c:v>
                      </c:pt>
                      <c:pt idx="111">
                        <c:v>0.79985916614532471</c:v>
                      </c:pt>
                      <c:pt idx="112">
                        <c:v>0.77136057615280151</c:v>
                      </c:pt>
                      <c:pt idx="113">
                        <c:v>0.77136057615280151</c:v>
                      </c:pt>
                      <c:pt idx="114">
                        <c:v>0.84708846092224122</c:v>
                      </c:pt>
                      <c:pt idx="115">
                        <c:v>0.92</c:v>
                      </c:pt>
                      <c:pt idx="116">
                        <c:v>0.99572788476943974</c:v>
                      </c:pt>
                      <c:pt idx="117">
                        <c:v>1.1200000000000001</c:v>
                      </c:pt>
                      <c:pt idx="118">
                        <c:v>1.1499999999999999</c:v>
                      </c:pt>
                    </c:numCache>
                  </c:numRef>
                </c:val>
                <c:smooth val="0"/>
              </c15:ser>
            </c15:filteredLineSeries>
          </c:ext>
        </c:extLst>
      </c:lineChart>
      <c:catAx>
        <c:axId val="60782522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7830320"/>
        <c:crossesAt val="0"/>
        <c:auto val="1"/>
        <c:lblAlgn val="ctr"/>
        <c:lblOffset val="100"/>
        <c:tickLblSkip val="10"/>
        <c:tickMarkSkip val="10"/>
        <c:noMultiLvlLbl val="0"/>
      </c:catAx>
      <c:valAx>
        <c:axId val="607830320"/>
        <c:scaling>
          <c:orientation val="minMax"/>
          <c:max val="0.64"/>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Total</a:t>
                </a:r>
                <a:r>
                  <a:rPr lang="fr-FR" sz="1300" baseline="0"/>
                  <a:t> central bank assets as % GDP</a:t>
                </a:r>
                <a:endParaRPr lang="fr-FR" sz="1300"/>
              </a:p>
            </c:rich>
          </c:tx>
          <c:layout>
            <c:manualLayout>
              <c:xMode val="edge"/>
              <c:yMode val="edge"/>
              <c:x val="2.7835105753684E-3"/>
              <c:y val="0.1693639698961849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782522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9037404861120198"/>
          <c:y val="0.124484388707163"/>
          <c:w val="0.39446671837138902"/>
          <c:h val="0.248482911219318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13.14. Central banks and financial globalization</a:t>
            </a:r>
            <a:endParaRPr lang="fr-FR" sz="1800"/>
          </a:p>
        </c:rich>
      </c:tx>
      <c:layout>
        <c:manualLayout>
          <c:xMode val="edge"/>
          <c:yMode val="edge"/>
          <c:x val="0.17702875756043401"/>
          <c:y val="6.7293178339175802E-3"/>
        </c:manualLayout>
      </c:layout>
      <c:overlay val="0"/>
      <c:spPr>
        <a:noFill/>
        <a:ln w="25400">
          <a:noFill/>
        </a:ln>
      </c:spPr>
    </c:title>
    <c:autoTitleDeleted val="0"/>
    <c:plotArea>
      <c:layout>
        <c:manualLayout>
          <c:layoutTarget val="inner"/>
          <c:xMode val="edge"/>
          <c:yMode val="edge"/>
          <c:x val="0.100752924024614"/>
          <c:y val="6.3377125220646494E-2"/>
          <c:w val="0.86616395114914202"/>
          <c:h val="0.70856126069491598"/>
        </c:manualLayout>
      </c:layout>
      <c:lineChart>
        <c:grouping val="standard"/>
        <c:varyColors val="0"/>
        <c:ser>
          <c:idx val="5"/>
          <c:order val="0"/>
          <c:tx>
            <c:v>Switzerland</c:v>
          </c:tx>
          <c:spPr>
            <a:ln w="44450">
              <a:solidFill>
                <a:schemeClr val="accent2"/>
              </a:solidFill>
            </a:ln>
          </c:spPr>
          <c:marker>
            <c:symbol val="triangle"/>
            <c:size val="9"/>
            <c:spPr>
              <a:solidFill>
                <a:schemeClr val="accent2"/>
              </a:solidFill>
              <a:ln>
                <a:solidFill>
                  <a:schemeClr val="accent2"/>
                </a:solidFill>
              </a:ln>
            </c:spPr>
          </c:marker>
          <c:val>
            <c:numRef>
              <c:f>DataF13.13!$I$6:$I$124</c:f>
              <c:numCache>
                <c:formatCode>0%</c:formatCode>
                <c:ptCount val="119"/>
                <c:pt idx="6">
                  <c:v>5.71620874106884E-2</c:v>
                </c:pt>
                <c:pt idx="7">
                  <c:v>6.8282365798950195E-2</c:v>
                </c:pt>
                <c:pt idx="8">
                  <c:v>8.415435254573822E-2</c:v>
                </c:pt>
                <c:pt idx="9">
                  <c:v>8.7395258247852325E-2</c:v>
                </c:pt>
                <c:pt idx="10">
                  <c:v>8.4044910967350006E-2</c:v>
                </c:pt>
                <c:pt idx="11">
                  <c:v>8.6996793746948242E-2</c:v>
                </c:pt>
                <c:pt idx="12">
                  <c:v>8.2794047892093658E-2</c:v>
                </c:pt>
                <c:pt idx="13">
                  <c:v>0.12126678973436356</c:v>
                </c:pt>
                <c:pt idx="14">
                  <c:v>0.11654865741729736</c:v>
                </c:pt>
                <c:pt idx="15">
                  <c:v>0.11244139820337296</c:v>
                </c:pt>
                <c:pt idx="16">
                  <c:v>0.11479906737804413</c:v>
                </c:pt>
                <c:pt idx="17">
                  <c:v>0.12948067486286163</c:v>
                </c:pt>
                <c:pt idx="18">
                  <c:v>0.13303592801094055</c:v>
                </c:pt>
                <c:pt idx="19">
                  <c:v>0.11497650295495987</c:v>
                </c:pt>
                <c:pt idx="20">
                  <c:v>0.14854311943054199</c:v>
                </c:pt>
                <c:pt idx="21">
                  <c:v>0.159001424908638</c:v>
                </c:pt>
                <c:pt idx="22">
                  <c:v>0.1395709365606308</c:v>
                </c:pt>
                <c:pt idx="23">
                  <c:v>0.12211905419826508</c:v>
                </c:pt>
                <c:pt idx="24">
                  <c:v>0.11578766256570816</c:v>
                </c:pt>
                <c:pt idx="25">
                  <c:v>0.11827071011066437</c:v>
                </c:pt>
                <c:pt idx="26">
                  <c:v>0.11965519934892654</c:v>
                </c:pt>
                <c:pt idx="27">
                  <c:v>0.12013470381498337</c:v>
                </c:pt>
                <c:pt idx="28">
                  <c:v>0.12304147332906723</c:v>
                </c:pt>
                <c:pt idx="29">
                  <c:v>0.13506665825843811</c:v>
                </c:pt>
                <c:pt idx="30">
                  <c:v>0.26823687553405762</c:v>
                </c:pt>
                <c:pt idx="31">
                  <c:v>0.30693376064300537</c:v>
                </c:pt>
                <c:pt idx="32">
                  <c:v>0.26194626092910767</c:v>
                </c:pt>
                <c:pt idx="33">
                  <c:v>0.25252163410186768</c:v>
                </c:pt>
                <c:pt idx="34">
                  <c:v>0.23068436980247498</c:v>
                </c:pt>
                <c:pt idx="35">
                  <c:v>0.42915695905685425</c:v>
                </c:pt>
                <c:pt idx="36">
                  <c:v>0.41470152139663696</c:v>
                </c:pt>
                <c:pt idx="37">
                  <c:v>0.44013229012489319</c:v>
                </c:pt>
                <c:pt idx="38">
                  <c:v>0.36107832193374634</c:v>
                </c:pt>
                <c:pt idx="39">
                  <c:v>0.34363073110580444</c:v>
                </c:pt>
                <c:pt idx="40">
                  <c:v>0.32775643467903137</c:v>
                </c:pt>
                <c:pt idx="41">
                  <c:v>0.33030968904495239</c:v>
                </c:pt>
                <c:pt idx="42">
                  <c:v>0.34156909584999084</c:v>
                </c:pt>
                <c:pt idx="43">
                  <c:v>0.34924477338790894</c:v>
                </c:pt>
                <c:pt idx="44">
                  <c:v>0.3548886775970459</c:v>
                </c:pt>
                <c:pt idx="45">
                  <c:v>0.30323880910873413</c:v>
                </c:pt>
                <c:pt idx="46">
                  <c:v>0.29327550530433655</c:v>
                </c:pt>
                <c:pt idx="47">
                  <c:v>0.31875669956207275</c:v>
                </c:pt>
                <c:pt idx="48">
                  <c:v>0.3176608681678772</c:v>
                </c:pt>
                <c:pt idx="49">
                  <c:v>0.28710287809371948</c:v>
                </c:pt>
                <c:pt idx="50">
                  <c:v>0.27242493629455566</c:v>
                </c:pt>
                <c:pt idx="51">
                  <c:v>0.26424810290336609</c:v>
                </c:pt>
                <c:pt idx="52">
                  <c:v>0.25670760869979858</c:v>
                </c:pt>
                <c:pt idx="53">
                  <c:v>0.24921470880508423</c:v>
                </c:pt>
                <c:pt idx="54">
                  <c:v>0.24479268491268158</c:v>
                </c:pt>
                <c:pt idx="55">
                  <c:v>0.24801948666572571</c:v>
                </c:pt>
                <c:pt idx="56">
                  <c:v>0.24801844358444214</c:v>
                </c:pt>
                <c:pt idx="57">
                  <c:v>0.24780711531639099</c:v>
                </c:pt>
                <c:pt idx="58">
                  <c:v>0.22634907066822052</c:v>
                </c:pt>
                <c:pt idx="59">
                  <c:v>0.2259598970413208</c:v>
                </c:pt>
                <c:pt idx="60">
                  <c:v>0.24227398633956909</c:v>
                </c:pt>
                <c:pt idx="61">
                  <c:v>0.23454686999320984</c:v>
                </c:pt>
                <c:pt idx="62">
                  <c:v>0.22650524973869324</c:v>
                </c:pt>
                <c:pt idx="63">
                  <c:v>0.224827840924263</c:v>
                </c:pt>
                <c:pt idx="64">
                  <c:v>0.21644364297389984</c:v>
                </c:pt>
                <c:pt idx="65">
                  <c:v>0.20942381024360657</c:v>
                </c:pt>
                <c:pt idx="66">
                  <c:v>0.20347568392753601</c:v>
                </c:pt>
                <c:pt idx="67">
                  <c:v>0.21985501050949097</c:v>
                </c:pt>
                <c:pt idx="68">
                  <c:v>0.20903915166854858</c:v>
                </c:pt>
                <c:pt idx="69">
                  <c:v>0.20748744904994965</c:v>
                </c:pt>
                <c:pt idx="70">
                  <c:v>0.2221062183380127</c:v>
                </c:pt>
                <c:pt idx="71">
                  <c:v>0.22312940657138824</c:v>
                </c:pt>
                <c:pt idx="72">
                  <c:v>0.21180211007595062</c:v>
                </c:pt>
                <c:pt idx="73">
                  <c:v>0.21958659589290619</c:v>
                </c:pt>
                <c:pt idx="74">
                  <c:v>0.22807343304157257</c:v>
                </c:pt>
                <c:pt idx="75">
                  <c:v>0.24958260357379913</c:v>
                </c:pt>
                <c:pt idx="76">
                  <c:v>0.23744024336338043</c:v>
                </c:pt>
                <c:pt idx="77">
                  <c:v>0.27092325687408447</c:v>
                </c:pt>
                <c:pt idx="78">
                  <c:v>0.23492221534252167</c:v>
                </c:pt>
                <c:pt idx="79">
                  <c:v>0.2242671400308609</c:v>
                </c:pt>
                <c:pt idx="80">
                  <c:v>0.21295738220214844</c:v>
                </c:pt>
                <c:pt idx="81">
                  <c:v>0.22891946136951447</c:v>
                </c:pt>
                <c:pt idx="82">
                  <c:v>0.22500433027744293</c:v>
                </c:pt>
                <c:pt idx="83">
                  <c:v>0.24035923182964325</c:v>
                </c:pt>
                <c:pt idx="84">
                  <c:v>0.22823555767536163</c:v>
                </c:pt>
                <c:pt idx="85">
                  <c:v>0.21396934986114502</c:v>
                </c:pt>
                <c:pt idx="86">
                  <c:v>0.20415595173835754</c:v>
                </c:pt>
                <c:pt idx="87">
                  <c:v>0.17673525214195251</c:v>
                </c:pt>
                <c:pt idx="88">
                  <c:v>0.17010074853897095</c:v>
                </c:pt>
                <c:pt idx="89">
                  <c:v>0.15020480751991272</c:v>
                </c:pt>
                <c:pt idx="90">
                  <c:v>0.15194928646087646</c:v>
                </c:pt>
                <c:pt idx="91">
                  <c:v>0.16745150089263916</c:v>
                </c:pt>
                <c:pt idx="92">
                  <c:v>0.16898816823959351</c:v>
                </c:pt>
                <c:pt idx="93">
                  <c:v>0.16234749555587769</c:v>
                </c:pt>
                <c:pt idx="94">
                  <c:v>0.15341416001319885</c:v>
                </c:pt>
                <c:pt idx="95">
                  <c:v>0.17799025774002075</c:v>
                </c:pt>
                <c:pt idx="96">
                  <c:v>0.18252182006835938</c:v>
                </c:pt>
                <c:pt idx="97">
                  <c:v>0.21736644208431244</c:v>
                </c:pt>
                <c:pt idx="98">
                  <c:v>0.2410692572593689</c:v>
                </c:pt>
                <c:pt idx="99">
                  <c:v>0.25945737957954407</c:v>
                </c:pt>
                <c:pt idx="100">
                  <c:v>0.25542238354682922</c:v>
                </c:pt>
                <c:pt idx="101">
                  <c:v>0.25977319478988647</c:v>
                </c:pt>
                <c:pt idx="102">
                  <c:v>0.25884413719177246</c:v>
                </c:pt>
                <c:pt idx="103">
                  <c:v>0.24124619364738464</c:v>
                </c:pt>
                <c:pt idx="104">
                  <c:v>0.2147749662399292</c:v>
                </c:pt>
                <c:pt idx="105">
                  <c:v>0.20768105983734131</c:v>
                </c:pt>
                <c:pt idx="106">
                  <c:v>0.22135919332504272</c:v>
                </c:pt>
                <c:pt idx="107">
                  <c:v>0.35912182927131653</c:v>
                </c:pt>
                <c:pt idx="108">
                  <c:v>0.35287228226661682</c:v>
                </c:pt>
                <c:pt idx="109">
                  <c:v>0.44575631618499756</c:v>
                </c:pt>
                <c:pt idx="110">
                  <c:v>0.55950427055358887</c:v>
                </c:pt>
                <c:pt idx="111">
                  <c:v>0.79985916614532471</c:v>
                </c:pt>
                <c:pt idx="112">
                  <c:v>0.77136057615280151</c:v>
                </c:pt>
                <c:pt idx="113">
                  <c:v>0.77136057615280151</c:v>
                </c:pt>
                <c:pt idx="114">
                  <c:v>0.84708846092224122</c:v>
                </c:pt>
                <c:pt idx="115">
                  <c:v>0.92</c:v>
                </c:pt>
                <c:pt idx="116">
                  <c:v>0.99572788476943974</c:v>
                </c:pt>
                <c:pt idx="117">
                  <c:v>1.1200000000000001</c:v>
                </c:pt>
                <c:pt idx="118">
                  <c:v>1.1499999999999999</c:v>
                </c:pt>
              </c:numCache>
            </c:numRef>
          </c:val>
          <c:smooth val="0"/>
        </c:ser>
        <c:ser>
          <c:idx val="2"/>
          <c:order val="1"/>
          <c:tx>
            <c:v>Japan</c:v>
          </c:tx>
          <c:spPr>
            <a:ln w="38100">
              <a:solidFill>
                <a:srgbClr val="FFFF00"/>
              </a:solidFill>
            </a:ln>
          </c:spPr>
          <c:marker>
            <c:spPr>
              <a:solidFill>
                <a:srgbClr val="FFFF00"/>
              </a:solidFill>
              <a:ln>
                <a:solidFill>
                  <a:srgbClr val="FFFF00"/>
                </a:solidFill>
              </a:ln>
            </c:spPr>
          </c:marker>
          <c:val>
            <c:numRef>
              <c:f>DataF13.13!$H$6:$H$124</c:f>
              <c:numCache>
                <c:formatCode>0%</c:formatCode>
                <c:ptCount val="119"/>
                <c:pt idx="0">
                  <c:v>0.12519215047359467</c:v>
                </c:pt>
                <c:pt idx="1">
                  <c:v>0.11237061768770218</c:v>
                </c:pt>
                <c:pt idx="2">
                  <c:v>0.12229319661855698</c:v>
                </c:pt>
                <c:pt idx="3">
                  <c:v>0.10643947869539261</c:v>
                </c:pt>
                <c:pt idx="4">
                  <c:v>0.12960349023342133</c:v>
                </c:pt>
                <c:pt idx="5">
                  <c:v>0.26619315147399902</c:v>
                </c:pt>
                <c:pt idx="6">
                  <c:v>0.22604355216026306</c:v>
                </c:pt>
                <c:pt idx="7">
                  <c:v>0.23140504956245422</c:v>
                </c:pt>
                <c:pt idx="8">
                  <c:v>0.15822276473045349</c:v>
                </c:pt>
                <c:pt idx="9">
                  <c:v>0.15635323524475098</c:v>
                </c:pt>
                <c:pt idx="10">
                  <c:v>0.20435065031051636</c:v>
                </c:pt>
                <c:pt idx="11">
                  <c:v>0.15215498208999634</c:v>
                </c:pt>
                <c:pt idx="12">
                  <c:v>0.13254670798778534</c:v>
                </c:pt>
                <c:pt idx="13">
                  <c:v>0.1271490603685379</c:v>
                </c:pt>
                <c:pt idx="14">
                  <c:v>0.12541253864765167</c:v>
                </c:pt>
                <c:pt idx="15">
                  <c:v>0.15095815062522888</c:v>
                </c:pt>
                <c:pt idx="16">
                  <c:v>0.16392944753170013</c:v>
                </c:pt>
                <c:pt idx="17">
                  <c:v>0.17674684524536133</c:v>
                </c:pt>
                <c:pt idx="18">
                  <c:v>0.20203764736652374</c:v>
                </c:pt>
                <c:pt idx="19">
                  <c:v>0.19132767617702484</c:v>
                </c:pt>
                <c:pt idx="20">
                  <c:v>0.18111304938793182</c:v>
                </c:pt>
                <c:pt idx="21">
                  <c:v>0.18817487359046936</c:v>
                </c:pt>
                <c:pt idx="22">
                  <c:v>0.16721566021442413</c:v>
                </c:pt>
                <c:pt idx="23">
                  <c:v>0.18147134780883789</c:v>
                </c:pt>
                <c:pt idx="24">
                  <c:v>0.16345049440860748</c:v>
                </c:pt>
                <c:pt idx="25">
                  <c:v>0.14542911946773529</c:v>
                </c:pt>
                <c:pt idx="26">
                  <c:v>0.14102178812026978</c:v>
                </c:pt>
                <c:pt idx="27">
                  <c:v>0.15819139778614044</c:v>
                </c:pt>
                <c:pt idx="28">
                  <c:v>0.14396841824054718</c:v>
                </c:pt>
                <c:pt idx="29">
                  <c:v>0.141336590051651</c:v>
                </c:pt>
                <c:pt idx="30">
                  <c:v>0.15047737956047058</c:v>
                </c:pt>
                <c:pt idx="31">
                  <c:v>0.15262590348720551</c:v>
                </c:pt>
                <c:pt idx="32">
                  <c:v>0.14811697602272034</c:v>
                </c:pt>
                <c:pt idx="33">
                  <c:v>0.13767711818218231</c:v>
                </c:pt>
                <c:pt idx="34">
                  <c:v>0.13340793550014496</c:v>
                </c:pt>
                <c:pt idx="35">
                  <c:v>0.13621298968791962</c:v>
                </c:pt>
                <c:pt idx="36">
                  <c:v>0.12621846795082092</c:v>
                </c:pt>
                <c:pt idx="37">
                  <c:v>0.13032850623130798</c:v>
                </c:pt>
                <c:pt idx="38">
                  <c:v>0.1277088075876236</c:v>
                </c:pt>
                <c:pt idx="39">
                  <c:v>0.13972263038158417</c:v>
                </c:pt>
                <c:pt idx="40">
                  <c:v>0.15539190173149109</c:v>
                </c:pt>
                <c:pt idx="41">
                  <c:v>0.17159925401210785</c:v>
                </c:pt>
                <c:pt idx="42">
                  <c:v>0.18868647515773773</c:v>
                </c:pt>
                <c:pt idx="43">
                  <c:v>0.22726438939571381</c:v>
                </c:pt>
                <c:pt idx="44">
                  <c:v>0.33398792147636414</c:v>
                </c:pt>
                <c:pt idx="46">
                  <c:v>0.23489187657833099</c:v>
                </c:pt>
                <c:pt idx="47">
                  <c:v>0.18838129937648773</c:v>
                </c:pt>
                <c:pt idx="48">
                  <c:v>0.1504627913236618</c:v>
                </c:pt>
                <c:pt idx="49">
                  <c:v>0.11474525183439255</c:v>
                </c:pt>
                <c:pt idx="50">
                  <c:v>0.12522098422050476</c:v>
                </c:pt>
                <c:pt idx="51">
                  <c:v>0.10576167702674866</c:v>
                </c:pt>
                <c:pt idx="52">
                  <c:v>0.1193346232175827</c:v>
                </c:pt>
                <c:pt idx="53">
                  <c:v>0.11478307098150253</c:v>
                </c:pt>
                <c:pt idx="54">
                  <c:v>0.10691142827272415</c:v>
                </c:pt>
                <c:pt idx="55">
                  <c:v>9.7030304372310638E-2</c:v>
                </c:pt>
                <c:pt idx="56">
                  <c:v>9.592854231595993E-2</c:v>
                </c:pt>
                <c:pt idx="57">
                  <c:v>9.4831719994544983E-2</c:v>
                </c:pt>
                <c:pt idx="58">
                  <c:v>9.1714076697826385E-2</c:v>
                </c:pt>
                <c:pt idx="59">
                  <c:v>9.3200571835041046E-2</c:v>
                </c:pt>
                <c:pt idx="60">
                  <c:v>8.9670635759830475E-2</c:v>
                </c:pt>
                <c:pt idx="61">
                  <c:v>9.6666924655437469E-2</c:v>
                </c:pt>
                <c:pt idx="62">
                  <c:v>9.4158880412578583E-2</c:v>
                </c:pt>
                <c:pt idx="63">
                  <c:v>9.5419935882091522E-2</c:v>
                </c:pt>
                <c:pt idx="64">
                  <c:v>9.1126658022403717E-2</c:v>
                </c:pt>
                <c:pt idx="65">
                  <c:v>9.5931969583034515E-2</c:v>
                </c:pt>
                <c:pt idx="66">
                  <c:v>8.8069163262844086E-2</c:v>
                </c:pt>
                <c:pt idx="67">
                  <c:v>8.9109219610691071E-2</c:v>
                </c:pt>
                <c:pt idx="68">
                  <c:v>8.8136076927185059E-2</c:v>
                </c:pt>
                <c:pt idx="69">
                  <c:v>8.9088834822177887E-2</c:v>
                </c:pt>
                <c:pt idx="70">
                  <c:v>8.7655723094940186E-2</c:v>
                </c:pt>
                <c:pt idx="71">
                  <c:v>9.5655210316181183E-2</c:v>
                </c:pt>
                <c:pt idx="72">
                  <c:v>9.7863070666790009E-2</c:v>
                </c:pt>
                <c:pt idx="73">
                  <c:v>0.11087120324373245</c:v>
                </c:pt>
                <c:pt idx="74">
                  <c:v>0.11191727221012115</c:v>
                </c:pt>
                <c:pt idx="75">
                  <c:v>0.10533139109611511</c:v>
                </c:pt>
                <c:pt idx="76">
                  <c:v>0.10219224542379379</c:v>
                </c:pt>
                <c:pt idx="77">
                  <c:v>9.9937506020069122E-2</c:v>
                </c:pt>
                <c:pt idx="78">
                  <c:v>0.10221125930547714</c:v>
                </c:pt>
                <c:pt idx="79">
                  <c:v>0.10049939900636673</c:v>
                </c:pt>
                <c:pt idx="80">
                  <c:v>9.9261358380317688E-2</c:v>
                </c:pt>
                <c:pt idx="81">
                  <c:v>9.6005946397781372E-2</c:v>
                </c:pt>
                <c:pt idx="82">
                  <c:v>9.631955623626709E-2</c:v>
                </c:pt>
                <c:pt idx="83">
                  <c:v>9.7201168537139893E-2</c:v>
                </c:pt>
                <c:pt idx="84">
                  <c:v>9.9318459630012512E-2</c:v>
                </c:pt>
                <c:pt idx="85">
                  <c:v>9.56377312541008E-2</c:v>
                </c:pt>
                <c:pt idx="86">
                  <c:v>9.5628514885902405E-2</c:v>
                </c:pt>
                <c:pt idx="87">
                  <c:v>9.8087869584560394E-2</c:v>
                </c:pt>
                <c:pt idx="88">
                  <c:v>0.10412143915891647</c:v>
                </c:pt>
                <c:pt idx="89">
                  <c:v>0.11004208028316498</c:v>
                </c:pt>
                <c:pt idx="90">
                  <c:v>0.1110178604722023</c:v>
                </c:pt>
                <c:pt idx="91">
                  <c:v>0.1056433692574501</c:v>
                </c:pt>
                <c:pt idx="92">
                  <c:v>9.981430321931839E-2</c:v>
                </c:pt>
                <c:pt idx="93">
                  <c:v>0.10372064262628555</c:v>
                </c:pt>
                <c:pt idx="94">
                  <c:v>0.10168910026550293</c:v>
                </c:pt>
                <c:pt idx="95">
                  <c:v>0.10822214931249619</c:v>
                </c:pt>
                <c:pt idx="96">
                  <c:v>0.12103709578514099</c:v>
                </c:pt>
                <c:pt idx="97">
                  <c:v>0.1365799605846405</c:v>
                </c:pt>
                <c:pt idx="98">
                  <c:v>0.17804709076881409</c:v>
                </c:pt>
                <c:pt idx="99">
                  <c:v>0.22053296864032745</c:v>
                </c:pt>
                <c:pt idx="100">
                  <c:v>0.20946180820465088</c:v>
                </c:pt>
                <c:pt idx="101">
                  <c:v>0.23243889212608337</c:v>
                </c:pt>
                <c:pt idx="102">
                  <c:v>0.25068026781082153</c:v>
                </c:pt>
                <c:pt idx="103">
                  <c:v>0.26334014534950256</c:v>
                </c:pt>
                <c:pt idx="104">
                  <c:v>0.28695541620254517</c:v>
                </c:pt>
                <c:pt idx="105">
                  <c:v>0.30880367755889893</c:v>
                </c:pt>
                <c:pt idx="106">
                  <c:v>0.22803743183612823</c:v>
                </c:pt>
                <c:pt idx="107">
                  <c:v>0.21693913638591766</c:v>
                </c:pt>
                <c:pt idx="108">
                  <c:v>0.24494916200637817</c:v>
                </c:pt>
                <c:pt idx="109">
                  <c:v>0.26007968187332153</c:v>
                </c:pt>
                <c:pt idx="110">
                  <c:v>0.2668212354183197</c:v>
                </c:pt>
                <c:pt idx="111">
                  <c:v>0.30345559120178223</c:v>
                </c:pt>
                <c:pt idx="112">
                  <c:v>0.33425569534301758</c:v>
                </c:pt>
                <c:pt idx="113">
                  <c:v>0.46865501999855042</c:v>
                </c:pt>
                <c:pt idx="114">
                  <c:v>0.49932750999927522</c:v>
                </c:pt>
                <c:pt idx="115">
                  <c:v>0.53</c:v>
                </c:pt>
                <c:pt idx="116">
                  <c:v>0.66</c:v>
                </c:pt>
                <c:pt idx="117">
                  <c:v>0.83499999999999996</c:v>
                </c:pt>
                <c:pt idx="118">
                  <c:v>1.01</c:v>
                </c:pt>
              </c:numCache>
            </c:numRef>
          </c:val>
          <c:smooth val="0"/>
        </c:ser>
        <c:ser>
          <c:idx val="7"/>
          <c:order val="2"/>
          <c:tx>
            <c:v>Average rich countries (17 countries)</c:v>
          </c:tx>
          <c:spPr>
            <a:ln w="41275">
              <a:solidFill>
                <a:srgbClr val="FF0000"/>
              </a:solidFill>
            </a:ln>
          </c:spPr>
          <c:marker>
            <c:symbol val="circle"/>
            <c:size val="9"/>
            <c:spPr>
              <a:solidFill>
                <a:srgbClr val="FF0000"/>
              </a:solidFill>
              <a:ln>
                <a:solidFill>
                  <a:srgbClr val="FF0000"/>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DataF13.13!$D$6:$D$124</c:f>
              <c:numCache>
                <c:formatCode>0%</c:formatCode>
                <c:ptCount val="119"/>
                <c:pt idx="0">
                  <c:v>0.11456780379363142</c:v>
                </c:pt>
                <c:pt idx="1">
                  <c:v>0.11741247072086934</c:v>
                </c:pt>
                <c:pt idx="2">
                  <c:v>0.12034543977369444</c:v>
                </c:pt>
                <c:pt idx="3">
                  <c:v>0.11802333236808703</c:v>
                </c:pt>
                <c:pt idx="4">
                  <c:v>0.11882383912843734</c:v>
                </c:pt>
                <c:pt idx="5">
                  <c:v>0.13239019346226574</c:v>
                </c:pt>
                <c:pt idx="6">
                  <c:v>0.11998690256606996</c:v>
                </c:pt>
                <c:pt idx="7">
                  <c:v>0.12149978301316849</c:v>
                </c:pt>
                <c:pt idx="8">
                  <c:v>0.11384116658059773</c:v>
                </c:pt>
                <c:pt idx="9">
                  <c:v>0.11486957875769122</c:v>
                </c:pt>
                <c:pt idx="10">
                  <c:v>0.11844085390896524</c:v>
                </c:pt>
                <c:pt idx="11">
                  <c:v>0.11442402500681866</c:v>
                </c:pt>
                <c:pt idx="12">
                  <c:v>0.1112718427721044</c:v>
                </c:pt>
                <c:pt idx="13">
                  <c:v>0.12078220687387005</c:v>
                </c:pt>
                <c:pt idx="14">
                  <c:v>0.12229188613867474</c:v>
                </c:pt>
                <c:pt idx="15">
                  <c:v>0.1555700785675041</c:v>
                </c:pt>
                <c:pt idx="16">
                  <c:v>0.15687882729483271</c:v>
                </c:pt>
                <c:pt idx="17">
                  <c:v>0.17959676573335467</c:v>
                </c:pt>
                <c:pt idx="18">
                  <c:v>0.21051377183675807</c:v>
                </c:pt>
                <c:pt idx="19">
                  <c:v>0.17372665442526342</c:v>
                </c:pt>
                <c:pt idx="20">
                  <c:v>0.1867373182692311</c:v>
                </c:pt>
                <c:pt idx="21">
                  <c:v>0.18869046152879795</c:v>
                </c:pt>
                <c:pt idx="22">
                  <c:v>0.17137119783596558</c:v>
                </c:pt>
                <c:pt idx="23">
                  <c:v>0.15740169988324246</c:v>
                </c:pt>
                <c:pt idx="24">
                  <c:v>0.14553661271929741</c:v>
                </c:pt>
                <c:pt idx="25">
                  <c:v>0.13859060406684875</c:v>
                </c:pt>
                <c:pt idx="26">
                  <c:v>0.13695986196398735</c:v>
                </c:pt>
                <c:pt idx="27">
                  <c:v>0.13808070278416076</c:v>
                </c:pt>
                <c:pt idx="28">
                  <c:v>0.13231776685764393</c:v>
                </c:pt>
                <c:pt idx="29">
                  <c:v>0.13801785372197628</c:v>
                </c:pt>
                <c:pt idx="30">
                  <c:v>0.16413549861560264</c:v>
                </c:pt>
                <c:pt idx="31">
                  <c:v>0.18462630733847618</c:v>
                </c:pt>
                <c:pt idx="32">
                  <c:v>0.18260241610308489</c:v>
                </c:pt>
                <c:pt idx="33">
                  <c:v>0.19308996759355068</c:v>
                </c:pt>
                <c:pt idx="34">
                  <c:v>0.18884777153531709</c:v>
                </c:pt>
                <c:pt idx="35">
                  <c:v>0.20150826814082953</c:v>
                </c:pt>
                <c:pt idx="36">
                  <c:v>0.19911685700599963</c:v>
                </c:pt>
                <c:pt idx="37">
                  <c:v>0.20349099257817635</c:v>
                </c:pt>
                <c:pt idx="38">
                  <c:v>0.202504456262001</c:v>
                </c:pt>
                <c:pt idx="39">
                  <c:v>0.20425371034002224</c:v>
                </c:pt>
                <c:pt idx="40">
                  <c:v>0.21672732828865368</c:v>
                </c:pt>
                <c:pt idx="41">
                  <c:v>0.25895843865035018</c:v>
                </c:pt>
                <c:pt idx="42">
                  <c:v>0.28334886558511135</c:v>
                </c:pt>
                <c:pt idx="43">
                  <c:v>0.31254643931558024</c:v>
                </c:pt>
                <c:pt idx="44">
                  <c:v>0.35125991512752519</c:v>
                </c:pt>
                <c:pt idx="45">
                  <c:v>0.40226595353995148</c:v>
                </c:pt>
                <c:pt idx="46">
                  <c:v>0.31437458447370809</c:v>
                </c:pt>
                <c:pt idx="47">
                  <c:v>0.25363111771203922</c:v>
                </c:pt>
                <c:pt idx="48">
                  <c:v>0.20132979063330167</c:v>
                </c:pt>
                <c:pt idx="49">
                  <c:v>0.19597611232445791</c:v>
                </c:pt>
                <c:pt idx="50">
                  <c:v>0.18918821616814688</c:v>
                </c:pt>
                <c:pt idx="51">
                  <c:v>0.17698169614260012</c:v>
                </c:pt>
                <c:pt idx="52">
                  <c:v>0.17671353026078299</c:v>
                </c:pt>
                <c:pt idx="53">
                  <c:v>0.17829367174552038</c:v>
                </c:pt>
                <c:pt idx="54">
                  <c:v>0.17475341432369673</c:v>
                </c:pt>
                <c:pt idx="55">
                  <c:v>0.16689026355743408</c:v>
                </c:pt>
                <c:pt idx="56">
                  <c:v>0.16116922234113401</c:v>
                </c:pt>
                <c:pt idx="57">
                  <c:v>0.15688380484397596</c:v>
                </c:pt>
                <c:pt idx="58">
                  <c:v>0.15203509938258392</c:v>
                </c:pt>
                <c:pt idx="59">
                  <c:v>0.14681047602341726</c:v>
                </c:pt>
                <c:pt idx="60">
                  <c:v>0.14854395733429834</c:v>
                </c:pt>
                <c:pt idx="61">
                  <c:v>0.14660117202080214</c:v>
                </c:pt>
                <c:pt idx="62">
                  <c:v>0.1407360784136332</c:v>
                </c:pt>
                <c:pt idx="63">
                  <c:v>0.14179259825211304</c:v>
                </c:pt>
                <c:pt idx="64">
                  <c:v>0.13728086707683709</c:v>
                </c:pt>
                <c:pt idx="65">
                  <c:v>0.13307316085466972</c:v>
                </c:pt>
                <c:pt idx="66">
                  <c:v>0.1306988877745775</c:v>
                </c:pt>
                <c:pt idx="67">
                  <c:v>0.13276558541334593</c:v>
                </c:pt>
                <c:pt idx="68">
                  <c:v>0.12763670172828895</c:v>
                </c:pt>
                <c:pt idx="69">
                  <c:v>0.12610802828119352</c:v>
                </c:pt>
                <c:pt idx="70">
                  <c:v>0.12542992400435302</c:v>
                </c:pt>
                <c:pt idx="71">
                  <c:v>0.12860909390908021</c:v>
                </c:pt>
                <c:pt idx="72">
                  <c:v>0.12578845138733202</c:v>
                </c:pt>
                <c:pt idx="73">
                  <c:v>0.12998638347937511</c:v>
                </c:pt>
                <c:pt idx="74">
                  <c:v>0.12907975803201016</c:v>
                </c:pt>
                <c:pt idx="75">
                  <c:v>0.13491870170602432</c:v>
                </c:pt>
                <c:pt idx="76">
                  <c:v>0.1322226651586019</c:v>
                </c:pt>
                <c:pt idx="77">
                  <c:v>0.13768357984148538</c:v>
                </c:pt>
                <c:pt idx="78">
                  <c:v>0.13183833945256013</c:v>
                </c:pt>
                <c:pt idx="79">
                  <c:v>0.13912422369633401</c:v>
                </c:pt>
                <c:pt idx="80">
                  <c:v>0.14346783129232271</c:v>
                </c:pt>
                <c:pt idx="81">
                  <c:v>0.14748623967170715</c:v>
                </c:pt>
                <c:pt idx="82">
                  <c:v>0.15559455672545092</c:v>
                </c:pt>
                <c:pt idx="83">
                  <c:v>0.158475663246853</c:v>
                </c:pt>
                <c:pt idx="84">
                  <c:v>0.16509883983858994</c:v>
                </c:pt>
                <c:pt idx="85">
                  <c:v>0.1595117005386523</c:v>
                </c:pt>
                <c:pt idx="86">
                  <c:v>0.15306011161633901</c:v>
                </c:pt>
                <c:pt idx="87">
                  <c:v>0.14448522217571735</c:v>
                </c:pt>
                <c:pt idx="88">
                  <c:v>0.142301651516131</c:v>
                </c:pt>
                <c:pt idx="89">
                  <c:v>0.14342992832618101</c:v>
                </c:pt>
                <c:pt idx="90">
                  <c:v>0.1324616071901151</c:v>
                </c:pt>
                <c:pt idx="91">
                  <c:v>0.13912555947899818</c:v>
                </c:pt>
                <c:pt idx="92">
                  <c:v>0.14965839843664849</c:v>
                </c:pt>
                <c:pt idx="93">
                  <c:v>0.13790066274149076</c:v>
                </c:pt>
                <c:pt idx="94">
                  <c:v>0.12660955344992025</c:v>
                </c:pt>
                <c:pt idx="95">
                  <c:v>0.12330882237958056</c:v>
                </c:pt>
                <c:pt idx="96">
                  <c:v>0.12027353447462831</c:v>
                </c:pt>
                <c:pt idx="97">
                  <c:v>0.12063294742256403</c:v>
                </c:pt>
                <c:pt idx="98">
                  <c:v>0.12988392343478544</c:v>
                </c:pt>
                <c:pt idx="99">
                  <c:v>0.14620126863675459</c:v>
                </c:pt>
                <c:pt idx="100">
                  <c:v>0.12917773372360639</c:v>
                </c:pt>
                <c:pt idx="101">
                  <c:v>0.12842350213655404</c:v>
                </c:pt>
                <c:pt idx="102">
                  <c:v>0.13209314910428865</c:v>
                </c:pt>
                <c:pt idx="103">
                  <c:v>0.1339910522635494</c:v>
                </c:pt>
                <c:pt idx="104">
                  <c:v>0.13983393141201564</c:v>
                </c:pt>
                <c:pt idx="105">
                  <c:v>0.14446617290377617</c:v>
                </c:pt>
                <c:pt idx="106">
                  <c:v>0.14917233639529773</c:v>
                </c:pt>
                <c:pt idx="107">
                  <c:v>0.18912161005076347</c:v>
                </c:pt>
                <c:pt idx="108">
                  <c:v>0.21973854605294263</c:v>
                </c:pt>
                <c:pt idx="109">
                  <c:v>0.22462497532133149</c:v>
                </c:pt>
                <c:pt idx="110">
                  <c:v>0.26512647322334859</c:v>
                </c:pt>
                <c:pt idx="111">
                  <c:v>0.3522335984591673</c:v>
                </c:pt>
                <c:pt idx="112">
                  <c:v>0.32312350070469703</c:v>
                </c:pt>
                <c:pt idx="113">
                  <c:v>0.30627741174369943</c:v>
                </c:pt>
                <c:pt idx="114">
                  <c:v>0.30430791728668311</c:v>
                </c:pt>
                <c:pt idx="115">
                  <c:v>0.34634982988569446</c:v>
                </c:pt>
                <c:pt idx="116">
                  <c:v>0.4157239791399362</c:v>
                </c:pt>
                <c:pt idx="117">
                  <c:v>0.48189640679748097</c:v>
                </c:pt>
                <c:pt idx="118">
                  <c:v>0.49781486933871999</c:v>
                </c:pt>
              </c:numCache>
            </c:numRef>
          </c:val>
          <c:smooth val="0"/>
        </c:ser>
        <c:ser>
          <c:idx val="8"/>
          <c:order val="4"/>
          <c:tx>
            <c:v>Euro zone</c:v>
          </c:tx>
          <c:spPr>
            <a:ln w="38100">
              <a:solidFill>
                <a:srgbClr val="00B050"/>
              </a:solidFill>
            </a:ln>
          </c:spPr>
          <c:marker>
            <c:symbol val="square"/>
            <c:size val="7"/>
            <c:spPr>
              <a:solidFill>
                <a:srgbClr val="00B050"/>
              </a:solidFill>
              <a:ln>
                <a:solidFill>
                  <a:srgbClr val="00B050"/>
                </a:solidFill>
              </a:ln>
            </c:spPr>
          </c:marker>
          <c:val>
            <c:numRef>
              <c:f>DataF13.13!$C$6:$C$124</c:f>
              <c:numCache>
                <c:formatCode>0%</c:formatCode>
                <c:ptCount val="119"/>
                <c:pt idx="0">
                  <c:v>9.3357327873828638E-2</c:v>
                </c:pt>
                <c:pt idx="1">
                  <c:v>9.6570487765185994E-2</c:v>
                </c:pt>
                <c:pt idx="2">
                  <c:v>9.8228390566847068E-2</c:v>
                </c:pt>
                <c:pt idx="3">
                  <c:v>9.5984684633518752E-2</c:v>
                </c:pt>
                <c:pt idx="4">
                  <c:v>9.8917363347470658E-2</c:v>
                </c:pt>
                <c:pt idx="5">
                  <c:v>0.10010991315794988</c:v>
                </c:pt>
                <c:pt idx="6">
                  <c:v>0.10383270360858253</c:v>
                </c:pt>
                <c:pt idx="7">
                  <c:v>9.7026689178483588E-2</c:v>
                </c:pt>
                <c:pt idx="8">
                  <c:v>9.9967610167885593E-2</c:v>
                </c:pt>
                <c:pt idx="9">
                  <c:v>0.10103557564643784</c:v>
                </c:pt>
                <c:pt idx="10">
                  <c:v>0.10077563604263895</c:v>
                </c:pt>
                <c:pt idx="11">
                  <c:v>9.8500604869021791E-2</c:v>
                </c:pt>
                <c:pt idx="12">
                  <c:v>9.5119633158865236E-2</c:v>
                </c:pt>
                <c:pt idx="13">
                  <c:v>0.14585585496795736</c:v>
                </c:pt>
                <c:pt idx="14">
                  <c:v>0.17224452526472861</c:v>
                </c:pt>
                <c:pt idx="15">
                  <c:v>0.23151210517024684</c:v>
                </c:pt>
                <c:pt idx="16">
                  <c:v>0.23538377868583296</c:v>
                </c:pt>
                <c:pt idx="17">
                  <c:v>0.30505259492633097</c:v>
                </c:pt>
                <c:pt idx="18">
                  <c:v>0.38515923227787174</c:v>
                </c:pt>
                <c:pt idx="19">
                  <c:v>0.24671192169189454</c:v>
                </c:pt>
                <c:pt idx="20">
                  <c:v>0.29071888923645017</c:v>
                </c:pt>
                <c:pt idx="21">
                  <c:v>0.28293714523315427</c:v>
                </c:pt>
                <c:pt idx="22">
                  <c:v>9.1316151618957522E-2</c:v>
                </c:pt>
                <c:pt idx="23">
                  <c:v>0.13656145334243774</c:v>
                </c:pt>
                <c:pt idx="24">
                  <c:v>0.13497443199157716</c:v>
                </c:pt>
                <c:pt idx="25">
                  <c:v>0.11956341564655304</c:v>
                </c:pt>
                <c:pt idx="26">
                  <c:v>0.13971332907676698</c:v>
                </c:pt>
                <c:pt idx="27">
                  <c:v>0.15019126981496811</c:v>
                </c:pt>
                <c:pt idx="28">
                  <c:v>0.15221526026725771</c:v>
                </c:pt>
                <c:pt idx="29">
                  <c:v>0.17329409718513489</c:v>
                </c:pt>
                <c:pt idx="30">
                  <c:v>0.2220796972513199</c:v>
                </c:pt>
                <c:pt idx="31">
                  <c:v>0.22826247960329055</c:v>
                </c:pt>
                <c:pt idx="32">
                  <c:v>0.22002757787704469</c:v>
                </c:pt>
                <c:pt idx="33">
                  <c:v>0.24200986027717591</c:v>
                </c:pt>
                <c:pt idx="34">
                  <c:v>0.24296145290136337</c:v>
                </c:pt>
                <c:pt idx="35">
                  <c:v>0.23224245905876162</c:v>
                </c:pt>
                <c:pt idx="36">
                  <c:v>0.19373512417078018</c:v>
                </c:pt>
                <c:pt idx="37">
                  <c:v>0.21133606433868407</c:v>
                </c:pt>
                <c:pt idx="38">
                  <c:v>0.20018502587585135</c:v>
                </c:pt>
                <c:pt idx="39">
                  <c:v>0.20518038030356939</c:v>
                </c:pt>
                <c:pt idx="40">
                  <c:v>0.28590700203938924</c:v>
                </c:pt>
                <c:pt idx="41">
                  <c:v>0.4416676852192023</c:v>
                </c:pt>
                <c:pt idx="42">
                  <c:v>0.47244183323479139</c:v>
                </c:pt>
                <c:pt idx="43">
                  <c:v>0.50953087209560832</c:v>
                </c:pt>
                <c:pt idx="44">
                  <c:v>0.6190575218343195</c:v>
                </c:pt>
                <c:pt idx="45">
                  <c:v>0.21783189582484505</c:v>
                </c:pt>
                <c:pt idx="46">
                  <c:v>0.1051916826607648</c:v>
                </c:pt>
                <c:pt idx="47">
                  <c:v>0.1865452581713678</c:v>
                </c:pt>
                <c:pt idx="48">
                  <c:v>0.14815750422396246</c:v>
                </c:pt>
                <c:pt idx="49">
                  <c:v>0.1669558823108673</c:v>
                </c:pt>
                <c:pt idx="50">
                  <c:v>0.15056228935718535</c:v>
                </c:pt>
                <c:pt idx="51">
                  <c:v>0.13955443501472475</c:v>
                </c:pt>
                <c:pt idx="52">
                  <c:v>0.14636545479297638</c:v>
                </c:pt>
                <c:pt idx="53">
                  <c:v>0.15366198122501373</c:v>
                </c:pt>
                <c:pt idx="54">
                  <c:v>0.18497742712497711</c:v>
                </c:pt>
                <c:pt idx="55">
                  <c:v>0.15481221079826354</c:v>
                </c:pt>
                <c:pt idx="56">
                  <c:v>0.16032251417636872</c:v>
                </c:pt>
                <c:pt idx="57">
                  <c:v>0.15458737611770629</c:v>
                </c:pt>
                <c:pt idx="58">
                  <c:v>0.13607034385204314</c:v>
                </c:pt>
                <c:pt idx="59">
                  <c:v>0.1422801822423935</c:v>
                </c:pt>
                <c:pt idx="60">
                  <c:v>0.14078558683395387</c:v>
                </c:pt>
                <c:pt idx="61">
                  <c:v>0.1354503095149994</c:v>
                </c:pt>
                <c:pt idx="62">
                  <c:v>0.13517042398452758</c:v>
                </c:pt>
                <c:pt idx="63">
                  <c:v>0.12942816317081451</c:v>
                </c:pt>
                <c:pt idx="64">
                  <c:v>0.12318430691957474</c:v>
                </c:pt>
                <c:pt idx="65">
                  <c:v>0.12062579542398452</c:v>
                </c:pt>
                <c:pt idx="66">
                  <c:v>0.1201731950044632</c:v>
                </c:pt>
                <c:pt idx="67">
                  <c:v>0.12543719112873078</c:v>
                </c:pt>
                <c:pt idx="68">
                  <c:v>0.11251864880323409</c:v>
                </c:pt>
                <c:pt idx="69">
                  <c:v>0.12091517746448516</c:v>
                </c:pt>
                <c:pt idx="70">
                  <c:v>0.124863401055336</c:v>
                </c:pt>
                <c:pt idx="71">
                  <c:v>0.13763301670551301</c:v>
                </c:pt>
                <c:pt idx="72">
                  <c:v>0.14025942683219911</c:v>
                </c:pt>
                <c:pt idx="73">
                  <c:v>0.1445200914144516</c:v>
                </c:pt>
                <c:pt idx="74">
                  <c:v>0.15107145637273789</c:v>
                </c:pt>
                <c:pt idx="75">
                  <c:v>0.15750038743019107</c:v>
                </c:pt>
                <c:pt idx="76">
                  <c:v>0.16709753930568697</c:v>
                </c:pt>
                <c:pt idx="77">
                  <c:v>0.18779650628566741</c:v>
                </c:pt>
                <c:pt idx="78">
                  <c:v>0.18331882059574128</c:v>
                </c:pt>
                <c:pt idx="79">
                  <c:v>0.18866268396377564</c:v>
                </c:pt>
                <c:pt idx="80">
                  <c:v>0.18389424979686736</c:v>
                </c:pt>
                <c:pt idx="81">
                  <c:v>0.17957177907228472</c:v>
                </c:pt>
                <c:pt idx="82">
                  <c:v>0.17387839257717133</c:v>
                </c:pt>
                <c:pt idx="83">
                  <c:v>0.1702402949333191</c:v>
                </c:pt>
                <c:pt idx="84">
                  <c:v>0.16238486170768737</c:v>
                </c:pt>
                <c:pt idx="85">
                  <c:v>0.14966417700052262</c:v>
                </c:pt>
                <c:pt idx="86">
                  <c:v>0.15099021345376967</c:v>
                </c:pt>
                <c:pt idx="87">
                  <c:v>0.15349520146846771</c:v>
                </c:pt>
                <c:pt idx="88">
                  <c:v>0.15073520839214324</c:v>
                </c:pt>
                <c:pt idx="89">
                  <c:v>0.14840870797634126</c:v>
                </c:pt>
                <c:pt idx="90">
                  <c:v>0.13343865275382996</c:v>
                </c:pt>
                <c:pt idx="91">
                  <c:v>0.12905431687831881</c:v>
                </c:pt>
                <c:pt idx="92">
                  <c:v>0.13602865040302276</c:v>
                </c:pt>
                <c:pt idx="93">
                  <c:v>0.11070268750190734</c:v>
                </c:pt>
                <c:pt idx="94">
                  <c:v>9.399598091840744E-2</c:v>
                </c:pt>
                <c:pt idx="95">
                  <c:v>9.3697735667228693E-2</c:v>
                </c:pt>
                <c:pt idx="96">
                  <c:v>9.5341557264327997E-2</c:v>
                </c:pt>
                <c:pt idx="97">
                  <c:v>9.49860319495201E-2</c:v>
                </c:pt>
                <c:pt idx="98">
                  <c:v>0.11644092947244644</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ser>
        <c:ser>
          <c:idx val="0"/>
          <c:order val="5"/>
          <c:tx>
            <c:v>United States (Federal Reserve)</c:v>
          </c:tx>
          <c:spPr>
            <a:ln w="44450">
              <a:solidFill>
                <a:schemeClr val="accent1"/>
              </a:solidFill>
            </a:ln>
          </c:spPr>
          <c:marker>
            <c:symbol val="triangle"/>
            <c:size val="8"/>
            <c:spPr>
              <a:solidFill>
                <a:schemeClr val="accent1"/>
              </a:solidFill>
              <a:ln>
                <a:solidFill>
                  <a:schemeClr val="accent1"/>
                </a:solidFill>
              </a:ln>
            </c:spPr>
          </c:marker>
          <c:cat>
            <c:numRef>
              <c:f>DataF13.13!$A$6:$A$124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DataF13.13!$B$6:$B$124</c:f>
              <c:numCache>
                <c:formatCode>0%</c:formatCode>
                <c:ptCount val="119"/>
                <c:pt idx="14">
                  <c:v>8.9560151100158691E-3</c:v>
                </c:pt>
                <c:pt idx="15">
                  <c:v>1.7845727503299713E-2</c:v>
                </c:pt>
                <c:pt idx="16">
                  <c:v>2.4162819609045982E-2</c:v>
                </c:pt>
                <c:pt idx="17">
                  <c:v>5.2490130066871643E-2</c:v>
                </c:pt>
                <c:pt idx="18">
                  <c:v>6.8570896983146667E-2</c:v>
                </c:pt>
                <c:pt idx="19">
                  <c:v>7.9958491027355194E-2</c:v>
                </c:pt>
                <c:pt idx="20">
                  <c:v>7.0077143609523773E-2</c:v>
                </c:pt>
                <c:pt idx="21">
                  <c:v>6.9315455853939056E-2</c:v>
                </c:pt>
                <c:pt idx="22">
                  <c:v>7.0838533341884613E-2</c:v>
                </c:pt>
                <c:pt idx="23">
                  <c:v>5.8748986572027206E-2</c:v>
                </c:pt>
                <c:pt idx="24">
                  <c:v>5.8054588735103607E-2</c:v>
                </c:pt>
                <c:pt idx="25">
                  <c:v>5.5871620774269104E-2</c:v>
                </c:pt>
                <c:pt idx="26">
                  <c:v>5.2613586187362671E-2</c:v>
                </c:pt>
                <c:pt idx="27">
                  <c:v>5.5414196103811264E-2</c:v>
                </c:pt>
                <c:pt idx="28">
                  <c:v>5.4438155144453049E-2</c:v>
                </c:pt>
                <c:pt idx="29">
                  <c:v>5.2183985710144043E-2</c:v>
                </c:pt>
                <c:pt idx="30">
                  <c:v>5.6406158953905106E-2</c:v>
                </c:pt>
                <c:pt idx="31">
                  <c:v>7.3285855352878571E-2</c:v>
                </c:pt>
                <c:pt idx="32">
                  <c:v>0.10277290642261505</c:v>
                </c:pt>
                <c:pt idx="33">
                  <c:v>0.12308894842863083</c:v>
                </c:pt>
                <c:pt idx="34">
                  <c:v>0.12637941539287567</c:v>
                </c:pt>
                <c:pt idx="35">
                  <c:v>0.14839568734169006</c:v>
                </c:pt>
                <c:pt idx="36">
                  <c:v>0.14752288162708282</c:v>
                </c:pt>
                <c:pt idx="37">
                  <c:v>0.13849064707756042</c:v>
                </c:pt>
                <c:pt idx="38">
                  <c:v>0.17826879024505615</c:v>
                </c:pt>
                <c:pt idx="39">
                  <c:v>0.20350091159343719</c:v>
                </c:pt>
                <c:pt idx="40">
                  <c:v>0.2260628342628479</c:v>
                </c:pt>
                <c:pt idx="41">
                  <c:v>0.18819817900657654</c:v>
                </c:pt>
                <c:pt idx="42">
                  <c:v>0.17481109499931335</c:v>
                </c:pt>
                <c:pt idx="43">
                  <c:v>0.16718152165412903</c:v>
                </c:pt>
                <c:pt idx="44">
                  <c:v>0.17929033935070038</c:v>
                </c:pt>
                <c:pt idx="45">
                  <c:v>0.19747106730937958</c:v>
                </c:pt>
                <c:pt idx="46">
                  <c:v>0.21558384597301483</c:v>
                </c:pt>
                <c:pt idx="47">
                  <c:v>0.20092436671257019</c:v>
                </c:pt>
                <c:pt idx="48">
                  <c:v>0.19168485701084137</c:v>
                </c:pt>
                <c:pt idx="49">
                  <c:v>0.17677052319049835</c:v>
                </c:pt>
                <c:pt idx="50">
                  <c:v>0.1649833470582962</c:v>
                </c:pt>
                <c:pt idx="51">
                  <c:v>0.15089547634124756</c:v>
                </c:pt>
                <c:pt idx="52">
                  <c:v>0.14644002914428711</c:v>
                </c:pt>
                <c:pt idx="53">
                  <c:v>0.13808058202266693</c:v>
                </c:pt>
                <c:pt idx="54">
                  <c:v>0.13444387912750244</c:v>
                </c:pt>
                <c:pt idx="55">
                  <c:v>0.12484513968229294</c:v>
                </c:pt>
                <c:pt idx="56">
                  <c:v>0.11958453804254532</c:v>
                </c:pt>
                <c:pt idx="57">
                  <c:v>0.11335649341344833</c:v>
                </c:pt>
                <c:pt idx="58">
                  <c:v>0.11114729940891266</c:v>
                </c:pt>
                <c:pt idx="59">
                  <c:v>0.10274258255958557</c:v>
                </c:pt>
                <c:pt idx="60">
                  <c:v>9.678630530834198E-2</c:v>
                </c:pt>
                <c:pt idx="61">
                  <c:v>9.5829933881759644E-2</c:v>
                </c:pt>
                <c:pt idx="62">
                  <c:v>9.2057511210441589E-2</c:v>
                </c:pt>
                <c:pt idx="63">
                  <c:v>9.0518318116664886E-2</c:v>
                </c:pt>
                <c:pt idx="64">
                  <c:v>8.92038494348526E-2</c:v>
                </c:pt>
                <c:pt idx="65">
                  <c:v>8.5414819419384003E-2</c:v>
                </c:pt>
                <c:pt idx="66">
                  <c:v>8.3411045372486115E-2</c:v>
                </c:pt>
                <c:pt idx="67">
                  <c:v>8.4441222250461578E-2</c:v>
                </c:pt>
                <c:pt idx="68">
                  <c:v>8.14175084233284E-2</c:v>
                </c:pt>
                <c:pt idx="69">
                  <c:v>7.9162664711475372E-2</c:v>
                </c:pt>
                <c:pt idx="70">
                  <c:v>8.0048330128192902E-2</c:v>
                </c:pt>
                <c:pt idx="71">
                  <c:v>8.1005312502384186E-2</c:v>
                </c:pt>
                <c:pt idx="72">
                  <c:v>7.610417902469635E-2</c:v>
                </c:pt>
                <c:pt idx="73">
                  <c:v>7.4826039373874664E-2</c:v>
                </c:pt>
                <c:pt idx="74">
                  <c:v>7.3236696422100067E-2</c:v>
                </c:pt>
                <c:pt idx="75">
                  <c:v>7.3859319090843201E-2</c:v>
                </c:pt>
                <c:pt idx="76">
                  <c:v>7.1610033512115479E-2</c:v>
                </c:pt>
                <c:pt idx="77">
                  <c:v>6.8540744483470917E-2</c:v>
                </c:pt>
                <c:pt idx="78">
                  <c:v>6.6253073513507843E-2</c:v>
                </c:pt>
                <c:pt idx="79">
                  <c:v>6.3316740095615387E-2</c:v>
                </c:pt>
                <c:pt idx="80">
                  <c:v>6.0690306127071381E-2</c:v>
                </c:pt>
                <c:pt idx="81">
                  <c:v>5.6649331003427505E-2</c:v>
                </c:pt>
                <c:pt idx="82">
                  <c:v>5.8074440807104111E-2</c:v>
                </c:pt>
                <c:pt idx="83">
                  <c:v>5.5981144309043884E-2</c:v>
                </c:pt>
                <c:pt idx="84">
                  <c:v>5.401168018579483E-2</c:v>
                </c:pt>
                <c:pt idx="85">
                  <c:v>5.5941980332136154E-2</c:v>
                </c:pt>
                <c:pt idx="86">
                  <c:v>5.9928324073553085E-2</c:v>
                </c:pt>
                <c:pt idx="87">
                  <c:v>5.8690812438726425E-2</c:v>
                </c:pt>
                <c:pt idx="88">
                  <c:v>5.8043826371431351E-2</c:v>
                </c:pt>
                <c:pt idx="89">
                  <c:v>5.5624015629291534E-2</c:v>
                </c:pt>
                <c:pt idx="90">
                  <c:v>5.7243961840867996E-2</c:v>
                </c:pt>
                <c:pt idx="91">
                  <c:v>5.9054583311080933E-2</c:v>
                </c:pt>
                <c:pt idx="92">
                  <c:v>5.8375973254442215E-2</c:v>
                </c:pt>
                <c:pt idx="93">
                  <c:v>6.1615712940692902E-2</c:v>
                </c:pt>
                <c:pt idx="94">
                  <c:v>6.1854477971792221E-2</c:v>
                </c:pt>
                <c:pt idx="95">
                  <c:v>6.157226487994194E-2</c:v>
                </c:pt>
                <c:pt idx="96">
                  <c:v>6.1134170740842819E-2</c:v>
                </c:pt>
                <c:pt idx="97">
                  <c:v>6.2028810381889343E-2</c:v>
                </c:pt>
                <c:pt idx="98">
                  <c:v>6.2363684177398682E-2</c:v>
                </c:pt>
                <c:pt idx="99">
                  <c:v>7.2133719921112061E-2</c:v>
                </c:pt>
                <c:pt idx="100">
                  <c:v>6.1832509934902191E-2</c:v>
                </c:pt>
                <c:pt idx="101">
                  <c:v>6.4297765493392944E-2</c:v>
                </c:pt>
                <c:pt idx="102">
                  <c:v>6.8653970956802368E-2</c:v>
                </c:pt>
                <c:pt idx="103">
                  <c:v>6.9225937128067017E-2</c:v>
                </c:pt>
                <c:pt idx="104">
                  <c:v>6.8536281585693359E-2</c:v>
                </c:pt>
                <c:pt idx="105">
                  <c:v>6.7105479538440704E-2</c:v>
                </c:pt>
                <c:pt idx="106">
                  <c:v>6.5547458827495575E-2</c:v>
                </c:pt>
                <c:pt idx="107">
                  <c:v>6.1617142960549209E-2</c:v>
                </c:pt>
                <c:pt idx="108">
                  <c:v>0.1531545309237434</c:v>
                </c:pt>
                <c:pt idx="109">
                  <c:v>0.15582131039792721</c:v>
                </c:pt>
                <c:pt idx="110">
                  <c:v>0.16225016982607274</c:v>
                </c:pt>
                <c:pt idx="111">
                  <c:v>0.18809072931373391</c:v>
                </c:pt>
                <c:pt idx="112">
                  <c:v>0.17849960768127204</c:v>
                </c:pt>
                <c:pt idx="113">
                  <c:v>0.23910518949805223</c:v>
                </c:pt>
                <c:pt idx="114">
                  <c:v>0.25545287842291819</c:v>
                </c:pt>
                <c:pt idx="115">
                  <c:v>0.24532088756201434</c:v>
                </c:pt>
                <c:pt idx="116">
                  <c:v>0.23772715426447905</c:v>
                </c:pt>
                <c:pt idx="117">
                  <c:v>0.22705721154311603</c:v>
                </c:pt>
                <c:pt idx="118">
                  <c:v>0.20002682334541175</c:v>
                </c:pt>
              </c:numCache>
            </c:numRef>
          </c:val>
          <c:smooth val="1"/>
        </c:ser>
        <c:dLbls>
          <c:showLegendKey val="0"/>
          <c:showVal val="0"/>
          <c:showCatName val="0"/>
          <c:showSerName val="0"/>
          <c:showPercent val="0"/>
          <c:showBubbleSize val="0"/>
        </c:dLbls>
        <c:marker val="1"/>
        <c:smooth val="0"/>
        <c:axId val="607832672"/>
        <c:axId val="607827968"/>
        <c:extLst>
          <c:ext xmlns:c15="http://schemas.microsoft.com/office/drawing/2012/chart" uri="{02D57815-91ED-43cb-92C2-25804820EDAC}">
            <c15:filteredLineSeries>
              <c15:ser>
                <c:idx val="4"/>
                <c:order val="3"/>
                <c:tx>
                  <c:v>Zone euro 1999-2018 (moyenne Allemagne-France 1900-1998)</c:v>
                </c:tx>
                <c:marker>
                  <c:symbol val="square"/>
                  <c:size val="7"/>
                  <c:spPr>
                    <a:solidFill>
                      <a:srgbClr val="00B050"/>
                    </a:solidFill>
                    <a:ln>
                      <a:solidFill>
                        <a:srgbClr val="00B050"/>
                      </a:solidFill>
                    </a:ln>
                  </c:spPr>
                </c:marker>
                <c:cat>
                  <c:numRef>
                    <c:extLst>
                      <c:ex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DataF13.13!$C$6:$C$124</c15:sqref>
                        </c15:formulaRef>
                      </c:ext>
                    </c:extLst>
                    <c:numCache>
                      <c:formatCode>0%</c:formatCode>
                      <c:ptCount val="119"/>
                      <c:pt idx="0">
                        <c:v>9.3357327873828638E-2</c:v>
                      </c:pt>
                      <c:pt idx="1">
                        <c:v>9.6570487765185994E-2</c:v>
                      </c:pt>
                      <c:pt idx="2">
                        <c:v>9.8228390566847068E-2</c:v>
                      </c:pt>
                      <c:pt idx="3">
                        <c:v>9.5984684633518752E-2</c:v>
                      </c:pt>
                      <c:pt idx="4">
                        <c:v>9.8917363347470658E-2</c:v>
                      </c:pt>
                      <c:pt idx="5">
                        <c:v>0.10010991315794988</c:v>
                      </c:pt>
                      <c:pt idx="6">
                        <c:v>0.10383270360858253</c:v>
                      </c:pt>
                      <c:pt idx="7">
                        <c:v>9.7026689178483588E-2</c:v>
                      </c:pt>
                      <c:pt idx="8">
                        <c:v>9.9967610167885593E-2</c:v>
                      </c:pt>
                      <c:pt idx="9">
                        <c:v>0.10103557564643784</c:v>
                      </c:pt>
                      <c:pt idx="10">
                        <c:v>0.10077563604263895</c:v>
                      </c:pt>
                      <c:pt idx="11">
                        <c:v>9.8500604869021791E-2</c:v>
                      </c:pt>
                      <c:pt idx="12">
                        <c:v>9.5119633158865236E-2</c:v>
                      </c:pt>
                      <c:pt idx="13">
                        <c:v>0.14585585496795736</c:v>
                      </c:pt>
                      <c:pt idx="14">
                        <c:v>0.17224452526472861</c:v>
                      </c:pt>
                      <c:pt idx="15">
                        <c:v>0.23151210517024684</c:v>
                      </c:pt>
                      <c:pt idx="16">
                        <c:v>0.23538377868583296</c:v>
                      </c:pt>
                      <c:pt idx="17">
                        <c:v>0.30505259492633097</c:v>
                      </c:pt>
                      <c:pt idx="18">
                        <c:v>0.38515923227787174</c:v>
                      </c:pt>
                      <c:pt idx="19">
                        <c:v>0.24671192169189454</c:v>
                      </c:pt>
                      <c:pt idx="20">
                        <c:v>0.29071888923645017</c:v>
                      </c:pt>
                      <c:pt idx="21">
                        <c:v>0.28293714523315427</c:v>
                      </c:pt>
                      <c:pt idx="22">
                        <c:v>9.1316151618957522E-2</c:v>
                      </c:pt>
                      <c:pt idx="23">
                        <c:v>0.13656145334243774</c:v>
                      </c:pt>
                      <c:pt idx="24">
                        <c:v>0.13497443199157716</c:v>
                      </c:pt>
                      <c:pt idx="25">
                        <c:v>0.11956341564655304</c:v>
                      </c:pt>
                      <c:pt idx="26">
                        <c:v>0.13971332907676698</c:v>
                      </c:pt>
                      <c:pt idx="27">
                        <c:v>0.15019126981496811</c:v>
                      </c:pt>
                      <c:pt idx="28">
                        <c:v>0.15221526026725771</c:v>
                      </c:pt>
                      <c:pt idx="29">
                        <c:v>0.17329409718513489</c:v>
                      </c:pt>
                      <c:pt idx="30">
                        <c:v>0.2220796972513199</c:v>
                      </c:pt>
                      <c:pt idx="31">
                        <c:v>0.22826247960329055</c:v>
                      </c:pt>
                      <c:pt idx="32">
                        <c:v>0.22002757787704469</c:v>
                      </c:pt>
                      <c:pt idx="33">
                        <c:v>0.24200986027717591</c:v>
                      </c:pt>
                      <c:pt idx="34">
                        <c:v>0.24296145290136337</c:v>
                      </c:pt>
                      <c:pt idx="35">
                        <c:v>0.23224245905876162</c:v>
                      </c:pt>
                      <c:pt idx="36">
                        <c:v>0.19373512417078018</c:v>
                      </c:pt>
                      <c:pt idx="37">
                        <c:v>0.21133606433868407</c:v>
                      </c:pt>
                      <c:pt idx="38">
                        <c:v>0.20018502587585135</c:v>
                      </c:pt>
                      <c:pt idx="39">
                        <c:v>0.20518038030356939</c:v>
                      </c:pt>
                      <c:pt idx="40">
                        <c:v>0.28590700203938924</c:v>
                      </c:pt>
                      <c:pt idx="41">
                        <c:v>0.4416676852192023</c:v>
                      </c:pt>
                      <c:pt idx="42">
                        <c:v>0.47244183323479139</c:v>
                      </c:pt>
                      <c:pt idx="43">
                        <c:v>0.50953087209560832</c:v>
                      </c:pt>
                      <c:pt idx="44">
                        <c:v>0.6190575218343195</c:v>
                      </c:pt>
                      <c:pt idx="45">
                        <c:v>0.21783189582484505</c:v>
                      </c:pt>
                      <c:pt idx="46">
                        <c:v>0.1051916826607648</c:v>
                      </c:pt>
                      <c:pt idx="47">
                        <c:v>0.1865452581713678</c:v>
                      </c:pt>
                      <c:pt idx="48">
                        <c:v>0.14815750422396246</c:v>
                      </c:pt>
                      <c:pt idx="49">
                        <c:v>0.1669558823108673</c:v>
                      </c:pt>
                      <c:pt idx="50">
                        <c:v>0.15056228935718535</c:v>
                      </c:pt>
                      <c:pt idx="51">
                        <c:v>0.13955443501472475</c:v>
                      </c:pt>
                      <c:pt idx="52">
                        <c:v>0.14636545479297638</c:v>
                      </c:pt>
                      <c:pt idx="53">
                        <c:v>0.15366198122501373</c:v>
                      </c:pt>
                      <c:pt idx="54">
                        <c:v>0.18497742712497711</c:v>
                      </c:pt>
                      <c:pt idx="55">
                        <c:v>0.15481221079826354</c:v>
                      </c:pt>
                      <c:pt idx="56">
                        <c:v>0.16032251417636872</c:v>
                      </c:pt>
                      <c:pt idx="57">
                        <c:v>0.15458737611770629</c:v>
                      </c:pt>
                      <c:pt idx="58">
                        <c:v>0.13607034385204314</c:v>
                      </c:pt>
                      <c:pt idx="59">
                        <c:v>0.1422801822423935</c:v>
                      </c:pt>
                      <c:pt idx="60">
                        <c:v>0.14078558683395387</c:v>
                      </c:pt>
                      <c:pt idx="61">
                        <c:v>0.1354503095149994</c:v>
                      </c:pt>
                      <c:pt idx="62">
                        <c:v>0.13517042398452758</c:v>
                      </c:pt>
                      <c:pt idx="63">
                        <c:v>0.12942816317081451</c:v>
                      </c:pt>
                      <c:pt idx="64">
                        <c:v>0.12318430691957474</c:v>
                      </c:pt>
                      <c:pt idx="65">
                        <c:v>0.12062579542398452</c:v>
                      </c:pt>
                      <c:pt idx="66">
                        <c:v>0.1201731950044632</c:v>
                      </c:pt>
                      <c:pt idx="67">
                        <c:v>0.12543719112873078</c:v>
                      </c:pt>
                      <c:pt idx="68">
                        <c:v>0.11251864880323409</c:v>
                      </c:pt>
                      <c:pt idx="69">
                        <c:v>0.12091517746448516</c:v>
                      </c:pt>
                      <c:pt idx="70">
                        <c:v>0.124863401055336</c:v>
                      </c:pt>
                      <c:pt idx="71">
                        <c:v>0.13763301670551301</c:v>
                      </c:pt>
                      <c:pt idx="72">
                        <c:v>0.14025942683219911</c:v>
                      </c:pt>
                      <c:pt idx="73">
                        <c:v>0.1445200914144516</c:v>
                      </c:pt>
                      <c:pt idx="74">
                        <c:v>0.15107145637273789</c:v>
                      </c:pt>
                      <c:pt idx="75">
                        <c:v>0.15750038743019107</c:v>
                      </c:pt>
                      <c:pt idx="76">
                        <c:v>0.16709753930568697</c:v>
                      </c:pt>
                      <c:pt idx="77">
                        <c:v>0.18779650628566741</c:v>
                      </c:pt>
                      <c:pt idx="78">
                        <c:v>0.18331882059574128</c:v>
                      </c:pt>
                      <c:pt idx="79">
                        <c:v>0.18866268396377564</c:v>
                      </c:pt>
                      <c:pt idx="80">
                        <c:v>0.18389424979686736</c:v>
                      </c:pt>
                      <c:pt idx="81">
                        <c:v>0.17957177907228472</c:v>
                      </c:pt>
                      <c:pt idx="82">
                        <c:v>0.17387839257717133</c:v>
                      </c:pt>
                      <c:pt idx="83">
                        <c:v>0.1702402949333191</c:v>
                      </c:pt>
                      <c:pt idx="84">
                        <c:v>0.16238486170768737</c:v>
                      </c:pt>
                      <c:pt idx="85">
                        <c:v>0.14966417700052262</c:v>
                      </c:pt>
                      <c:pt idx="86">
                        <c:v>0.15099021345376967</c:v>
                      </c:pt>
                      <c:pt idx="87">
                        <c:v>0.15349520146846771</c:v>
                      </c:pt>
                      <c:pt idx="88">
                        <c:v>0.15073520839214324</c:v>
                      </c:pt>
                      <c:pt idx="89">
                        <c:v>0.14840870797634126</c:v>
                      </c:pt>
                      <c:pt idx="90">
                        <c:v>0.13343865275382996</c:v>
                      </c:pt>
                      <c:pt idx="91">
                        <c:v>0.12905431687831881</c:v>
                      </c:pt>
                      <c:pt idx="92">
                        <c:v>0.13602865040302276</c:v>
                      </c:pt>
                      <c:pt idx="93">
                        <c:v>0.11070268750190734</c:v>
                      </c:pt>
                      <c:pt idx="94">
                        <c:v>9.399598091840744E-2</c:v>
                      </c:pt>
                      <c:pt idx="95">
                        <c:v>9.3697735667228693E-2</c:v>
                      </c:pt>
                      <c:pt idx="96">
                        <c:v>9.5341557264327997E-2</c:v>
                      </c:pt>
                      <c:pt idx="97">
                        <c:v>9.49860319495201E-2</c:v>
                      </c:pt>
                      <c:pt idx="98">
                        <c:v>0.11644092947244644</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6"/>
                <c:order val="6"/>
                <c:tx>
                  <c:v>Allemagne</c:v>
                </c:tx>
                <c:spPr>
                  <a:ln w="38100">
                    <a:solidFill>
                      <a:srgbClr val="00B050"/>
                    </a:solidFill>
                  </a:ln>
                </c:spPr>
                <c:marker>
                  <c:symbol val="circle"/>
                  <c:size val="8"/>
                  <c:spPr>
                    <a:solidFill>
                      <a:srgbClr val="00B050"/>
                    </a:solidFill>
                    <a:ln>
                      <a:solidFill>
                        <a:srgbClr val="00B050"/>
                      </a:solidFill>
                    </a:ln>
                  </c:spPr>
                </c:marker>
                <c:cat>
                  <c:numRef>
                    <c:extLst xmlns:c15="http://schemas.microsoft.com/office/drawing/2012/chart">
                      <c:ext xmlns:c15="http://schemas.microsoft.com/office/drawing/2012/char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xmlns:c15="http://schemas.microsoft.com/office/drawing/2012/chart">
                      <c:ext xmlns:c15="http://schemas.microsoft.com/office/drawing/2012/chart" uri="{02D57815-91ED-43cb-92C2-25804820EDAC}">
                        <c15:formulaRef>
                          <c15:sqref>DataF13.13!$E$6:$E$124</c15:sqref>
                        </c15:formulaRef>
                      </c:ext>
                    </c:extLst>
                    <c:numCache>
                      <c:formatCode>0%</c:formatCode>
                      <c:ptCount val="119"/>
                      <c:pt idx="0">
                        <c:v>6.4234636723995209E-2</c:v>
                      </c:pt>
                      <c:pt idx="1">
                        <c:v>6.3691392540931702E-2</c:v>
                      </c:pt>
                      <c:pt idx="2">
                        <c:v>6.3690707087516785E-2</c:v>
                      </c:pt>
                      <c:pt idx="3">
                        <c:v>6.377805769443512E-2</c:v>
                      </c:pt>
                      <c:pt idx="4">
                        <c:v>6.3559673726558685E-2</c:v>
                      </c:pt>
                      <c:pt idx="5">
                        <c:v>6.7279860377311707E-2</c:v>
                      </c:pt>
                      <c:pt idx="6">
                        <c:v>6.8222284317016602E-2</c:v>
                      </c:pt>
                      <c:pt idx="7">
                        <c:v>6.6827155649662018E-2</c:v>
                      </c:pt>
                      <c:pt idx="8">
                        <c:v>6.8338677287101746E-2</c:v>
                      </c:pt>
                      <c:pt idx="9">
                        <c:v>6.7965582013130188E-2</c:v>
                      </c:pt>
                      <c:pt idx="10">
                        <c:v>6.8803153932094574E-2</c:v>
                      </c:pt>
                      <c:pt idx="11">
                        <c:v>7.3793195188045502E-2</c:v>
                      </c:pt>
                      <c:pt idx="12">
                        <c:v>7.3349431157112122E-2</c:v>
                      </c:pt>
                      <c:pt idx="13">
                        <c:v>0.15000748634338379</c:v>
                      </c:pt>
                      <c:pt idx="14">
                        <c:v>0.17859961092472076</c:v>
                      </c:pt>
                      <c:pt idx="15">
                        <c:v>0.19322437047958374</c:v>
                      </c:pt>
                      <c:pt idx="16">
                        <c:v>0.20300999283790588</c:v>
                      </c:pt>
                      <c:pt idx="17">
                        <c:v>0.3075123131275177</c:v>
                      </c:pt>
                      <c:pt idx="18">
                        <c:v>0.3921448290348053</c:v>
                      </c:pt>
                      <c:pt idx="19">
                        <c:v>0.24018853902816772</c:v>
                      </c:pt>
                      <c:pt idx="20">
                        <c:v>0.2723534107208252</c:v>
                      </c:pt>
                      <c:pt idx="21">
                        <c:v>0.29412275552749634</c:v>
                      </c:pt>
                      <c:pt idx="23">
                        <c:v>8.7729364633560181E-2</c:v>
                      </c:pt>
                      <c:pt idx="24">
                        <c:v>6.7882359027862549E-2</c:v>
                      </c:pt>
                      <c:pt idx="25">
                        <c:v>7.2856500744819641E-2</c:v>
                      </c:pt>
                      <c:pt idx="26">
                        <c:v>7.8977882862091064E-2</c:v>
                      </c:pt>
                      <c:pt idx="27">
                        <c:v>7.9555250704288483E-2</c:v>
                      </c:pt>
                      <c:pt idx="28">
                        <c:v>8.0552011728286743E-2</c:v>
                      </c:pt>
                      <c:pt idx="29">
                        <c:v>8.328661322593689E-2</c:v>
                      </c:pt>
                      <c:pt idx="30">
                        <c:v>0.11176364123821259</c:v>
                      </c:pt>
                      <c:pt idx="31">
                        <c:v>0.10635244101285934</c:v>
                      </c:pt>
                      <c:pt idx="32">
                        <c:v>9.791874885559082E-2</c:v>
                      </c:pt>
                      <c:pt idx="33">
                        <c:v>0.10074177384376526</c:v>
                      </c:pt>
                      <c:pt idx="34">
                        <c:v>9.562162309885025E-2</c:v>
                      </c:pt>
                      <c:pt idx="35">
                        <c:v>9.5730572938919067E-2</c:v>
                      </c:pt>
                      <c:pt idx="36">
                        <c:v>9.26031693816185E-2</c:v>
                      </c:pt>
                      <c:pt idx="37">
                        <c:v>0.11981737613677979</c:v>
                      </c:pt>
                      <c:pt idx="38">
                        <c:v>0.13903990387916565</c:v>
                      </c:pt>
                      <c:pt idx="39">
                        <c:v>0.14666634798049927</c:v>
                      </c:pt>
                      <c:pt idx="40">
                        <c:v>0.18284128606319427</c:v>
                      </c:pt>
                      <c:pt idx="41">
                        <c:v>0.22488802671432495</c:v>
                      </c:pt>
                      <c:pt idx="42">
                        <c:v>0.29128655791282654</c:v>
                      </c:pt>
                      <c:pt idx="43">
                        <c:v>0.4558614194393158</c:v>
                      </c:pt>
                      <c:pt idx="44">
                        <c:v>0.4558614194393158</c:v>
                      </c:pt>
                      <c:pt idx="47">
                        <c:v>0.16710348427295685</c:v>
                      </c:pt>
                      <c:pt idx="48">
                        <c:v>0.14797604084014893</c:v>
                      </c:pt>
                      <c:pt idx="49">
                        <c:v>0.16186439990997314</c:v>
                      </c:pt>
                      <c:pt idx="50">
                        <c:v>0.13983778655529022</c:v>
                      </c:pt>
                      <c:pt idx="51">
                        <c:v>0.12879270315170288</c:v>
                      </c:pt>
                      <c:pt idx="52">
                        <c:v>0.13363726437091827</c:v>
                      </c:pt>
                      <c:pt idx="53">
                        <c:v>0.1414254754781723</c:v>
                      </c:pt>
                      <c:pt idx="54">
                        <c:v>0.19060079753398895</c:v>
                      </c:pt>
                      <c:pt idx="55">
                        <c:v>0.14215683937072754</c:v>
                      </c:pt>
                      <c:pt idx="56">
                        <c:v>0.14894066751003265</c:v>
                      </c:pt>
                      <c:pt idx="57">
                        <c:v>0.14703837037086487</c:v>
                      </c:pt>
                      <c:pt idx="58">
                        <c:v>0.12907318770885468</c:v>
                      </c:pt>
                      <c:pt idx="59">
                        <c:v>0.14250876009464264</c:v>
                      </c:pt>
                      <c:pt idx="60">
                        <c:v>0.13667431473731995</c:v>
                      </c:pt>
                      <c:pt idx="61">
                        <c:v>0.12658777832984924</c:v>
                      </c:pt>
                      <c:pt idx="62">
                        <c:v>0.12758520245552063</c:v>
                      </c:pt>
                      <c:pt idx="63">
                        <c:v>0.11873532831668854</c:v>
                      </c:pt>
                      <c:pt idx="64">
                        <c:v>0.11031921952962875</c:v>
                      </c:pt>
                      <c:pt idx="65">
                        <c:v>0.10942437499761581</c:v>
                      </c:pt>
                      <c:pt idx="66">
                        <c:v>0.1086757630109787</c:v>
                      </c:pt>
                      <c:pt idx="67">
                        <c:v>0.10996107757091522</c:v>
                      </c:pt>
                      <c:pt idx="68">
                        <c:v>9.7394205629825592E-2</c:v>
                      </c:pt>
                      <c:pt idx="69">
                        <c:v>0.12036485970020294</c:v>
                      </c:pt>
                      <c:pt idx="70">
                        <c:v>0.12906849384307861</c:v>
                      </c:pt>
                      <c:pt idx="71">
                        <c:v>0.13558368384838104</c:v>
                      </c:pt>
                      <c:pt idx="72">
                        <c:v>0.13859543204307556</c:v>
                      </c:pt>
                      <c:pt idx="73">
                        <c:v>0.12784726917743683</c:v>
                      </c:pt>
                      <c:pt idx="74">
                        <c:v>0.1209169402718544</c:v>
                      </c:pt>
                      <c:pt idx="75">
                        <c:v>0.11378255486488342</c:v>
                      </c:pt>
                      <c:pt idx="76">
                        <c:v>0.1119285374879837</c:v>
                      </c:pt>
                      <c:pt idx="77">
                        <c:v>0.12857754528522491</c:v>
                      </c:pt>
                      <c:pt idx="78">
                        <c:v>0.12493322789669037</c:v>
                      </c:pt>
                      <c:pt idx="79">
                        <c:v>0.12415939569473267</c:v>
                      </c:pt>
                      <c:pt idx="80">
                        <c:v>0.12151099741458893</c:v>
                      </c:pt>
                      <c:pt idx="81">
                        <c:v>0.1232447549700737</c:v>
                      </c:pt>
                      <c:pt idx="82">
                        <c:v>0.11221589148044586</c:v>
                      </c:pt>
                      <c:pt idx="83">
                        <c:v>0.11304163932800293</c:v>
                      </c:pt>
                      <c:pt idx="84">
                        <c:v>0.11265343427658081</c:v>
                      </c:pt>
                      <c:pt idx="85">
                        <c:v>0.10887672752141953</c:v>
                      </c:pt>
                      <c:pt idx="86">
                        <c:v>0.11063437908887863</c:v>
                      </c:pt>
                      <c:pt idx="87">
                        <c:v>0.12240754067897797</c:v>
                      </c:pt>
                      <c:pt idx="88">
                        <c:v>0.13140259683132172</c:v>
                      </c:pt>
                      <c:pt idx="89">
                        <c:v>0.13679449260234833</c:v>
                      </c:pt>
                      <c:pt idx="90">
                        <c:v>0.11991304159164429</c:v>
                      </c:pt>
                      <c:pt idx="91">
                        <c:v>0.11437292397022247</c:v>
                      </c:pt>
                      <c:pt idx="92">
                        <c:v>0.12238360941410065</c:v>
                      </c:pt>
                      <c:pt idx="93">
                        <c:v>0.10235226154327393</c:v>
                      </c:pt>
                      <c:pt idx="94">
                        <c:v>9.80420783162117E-2</c:v>
                      </c:pt>
                      <c:pt idx="95">
                        <c:v>9.9851503968238831E-2</c:v>
                      </c:pt>
                      <c:pt idx="96">
                        <c:v>0.101567342877388</c:v>
                      </c:pt>
                      <c:pt idx="97">
                        <c:v>9.6500493586063385E-2</c:v>
                      </c:pt>
                      <c:pt idx="98">
                        <c:v>0.1213100478053093</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1"/>
                <c:order val="7"/>
                <c:tx>
                  <c:v>France</c:v>
                </c:tx>
                <c:spPr>
                  <a:ln w="38100">
                    <a:solidFill>
                      <a:srgbClr val="7030A0"/>
                    </a:solidFill>
                  </a:ln>
                </c:spPr>
                <c:marker>
                  <c:symbol val="circle"/>
                  <c:size val="9"/>
                  <c:spPr>
                    <a:solidFill>
                      <a:srgbClr val="7030A0"/>
                    </a:solidFill>
                    <a:ln>
                      <a:solidFill>
                        <a:srgbClr val="7030A0"/>
                      </a:solidFill>
                    </a:ln>
                  </c:spPr>
                </c:marker>
                <c:cat>
                  <c:numRef>
                    <c:extLst xmlns:c15="http://schemas.microsoft.com/office/drawing/2012/chart">
                      <c:ext xmlns:c15="http://schemas.microsoft.com/office/drawing/2012/chart" uri="{02D57815-91ED-43cb-92C2-25804820EDAC}">
                        <c15:formulaRef>
                          <c15:sqref>DataF13.13!$A$6:$A$124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xmlns:c15="http://schemas.microsoft.com/office/drawing/2012/chart">
                      <c:ext xmlns:c15="http://schemas.microsoft.com/office/drawing/2012/chart" uri="{02D57815-91ED-43cb-92C2-25804820EDAC}">
                        <c15:formulaRef>
                          <c15:sqref>DataF13.13!$F$6:$F$124</c15:sqref>
                        </c15:formulaRef>
                      </c:ext>
                    </c:extLst>
                    <c:numCache>
                      <c:formatCode>0%</c:formatCode>
                      <c:ptCount val="119"/>
                      <c:pt idx="0">
                        <c:v>0.13704136459857877</c:v>
                      </c:pt>
                      <c:pt idx="1">
                        <c:v>0.14588913060156744</c:v>
                      </c:pt>
                      <c:pt idx="2">
                        <c:v>0.15003491578584247</c:v>
                      </c:pt>
                      <c:pt idx="3">
                        <c:v>0.14429462504214419</c:v>
                      </c:pt>
                      <c:pt idx="4">
                        <c:v>0.15195389777883861</c:v>
                      </c:pt>
                      <c:pt idx="5">
                        <c:v>0.14935499232890714</c:v>
                      </c:pt>
                      <c:pt idx="6">
                        <c:v>0.1572483325459314</c:v>
                      </c:pt>
                      <c:pt idx="7">
                        <c:v>0.14232598947171593</c:v>
                      </c:pt>
                      <c:pt idx="8">
                        <c:v>0.14741100948906136</c:v>
                      </c:pt>
                      <c:pt idx="9">
                        <c:v>0.15064056609639931</c:v>
                      </c:pt>
                      <c:pt idx="10">
                        <c:v>0.14873435920845549</c:v>
                      </c:pt>
                      <c:pt idx="11">
                        <c:v>0.1355617193904862</c:v>
                      </c:pt>
                      <c:pt idx="12">
                        <c:v>0.12777493616149493</c:v>
                      </c:pt>
                      <c:pt idx="13">
                        <c:v>0.1396284079048177</c:v>
                      </c:pt>
                      <c:pt idx="14">
                        <c:v>0.16271189677474032</c:v>
                      </c:pt>
                      <c:pt idx="15">
                        <c:v>0.28894370720624146</c:v>
                      </c:pt>
                      <c:pt idx="16">
                        <c:v>0.28394445745772356</c:v>
                      </c:pt>
                      <c:pt idx="17">
                        <c:v>0.30136301762455087</c:v>
                      </c:pt>
                      <c:pt idx="18">
                        <c:v>0.37468083714247136</c:v>
                      </c:pt>
                      <c:pt idx="19">
                        <c:v>0.25649699568748474</c:v>
                      </c:pt>
                      <c:pt idx="20">
                        <c:v>0.3182671070098877</c:v>
                      </c:pt>
                      <c:pt idx="21">
                        <c:v>0.26615872979164124</c:v>
                      </c:pt>
                      <c:pt idx="22">
                        <c:v>0.2282903790473938</c:v>
                      </c:pt>
                      <c:pt idx="23">
                        <c:v>0.20980958640575409</c:v>
                      </c:pt>
                      <c:pt idx="24">
                        <c:v>0.23561254143714905</c:v>
                      </c:pt>
                      <c:pt idx="25">
                        <c:v>0.18962378799915314</c:v>
                      </c:pt>
                      <c:pt idx="26">
                        <c:v>0.23081649839878082</c:v>
                      </c:pt>
                      <c:pt idx="27">
                        <c:v>0.25614529848098755</c:v>
                      </c:pt>
                      <c:pt idx="28">
                        <c:v>0.25971013307571411</c:v>
                      </c:pt>
                      <c:pt idx="29">
                        <c:v>0.30830532312393188</c:v>
                      </c:pt>
                      <c:pt idx="30">
                        <c:v>0.38755378127098083</c:v>
                      </c:pt>
                      <c:pt idx="31">
                        <c:v>0.41112753748893738</c:v>
                      </c:pt>
                      <c:pt idx="32">
                        <c:v>0.40319082140922546</c:v>
                      </c:pt>
                      <c:pt idx="33">
                        <c:v>0.45391198992729187</c:v>
                      </c:pt>
                      <c:pt idx="34">
                        <c:v>0.46397119760513306</c:v>
                      </c:pt>
                      <c:pt idx="35">
                        <c:v>0.43701028823852539</c:v>
                      </c:pt>
                      <c:pt idx="36">
                        <c:v>0.34543305635452271</c:v>
                      </c:pt>
                      <c:pt idx="37">
                        <c:v>0.34861409664154053</c:v>
                      </c:pt>
                      <c:pt idx="38">
                        <c:v>0.29190270887087988</c:v>
                      </c:pt>
                      <c:pt idx="39">
                        <c:v>0.29295142878817459</c:v>
                      </c:pt>
                      <c:pt idx="40">
                        <c:v>0.44050557600368168</c:v>
                      </c:pt>
                      <c:pt idx="41">
                        <c:v>0.76683717297651821</c:v>
                      </c:pt>
                      <c:pt idx="42">
                        <c:v>0.7441747462177386</c:v>
                      </c:pt>
                      <c:pt idx="43">
                        <c:v>0.7315714044399384</c:v>
                      </c:pt>
                      <c:pt idx="44">
                        <c:v>0.86385167542682506</c:v>
                      </c:pt>
                      <c:pt idx="45">
                        <c:v>0.54457973956211259</c:v>
                      </c:pt>
                      <c:pt idx="46">
                        <c:v>0.26297920665191199</c:v>
                      </c:pt>
                      <c:pt idx="47">
                        <c:v>0.2157079190189842</c:v>
                      </c:pt>
                      <c:pt idx="48">
                        <c:v>0.14842969929968272</c:v>
                      </c:pt>
                      <c:pt idx="49">
                        <c:v>0.17459310591220856</c:v>
                      </c:pt>
                      <c:pt idx="50">
                        <c:v>0.16664904356002808</c:v>
                      </c:pt>
                      <c:pt idx="51">
                        <c:v>0.15569703280925751</c:v>
                      </c:pt>
                      <c:pt idx="52">
                        <c:v>0.16545774042606354</c:v>
                      </c:pt>
                      <c:pt idx="53">
                        <c:v>0.17201673984527588</c:v>
                      </c:pt>
                      <c:pt idx="54">
                        <c:v>0.17654237151145935</c:v>
                      </c:pt>
                      <c:pt idx="55">
                        <c:v>0.17379526793956757</c:v>
                      </c:pt>
                      <c:pt idx="56">
                        <c:v>0.1773952841758728</c:v>
                      </c:pt>
                      <c:pt idx="57">
                        <c:v>0.16591088473796844</c:v>
                      </c:pt>
                      <c:pt idx="58">
                        <c:v>0.14656607806682587</c:v>
                      </c:pt>
                      <c:pt idx="59">
                        <c:v>0.14193731546401978</c:v>
                      </c:pt>
                      <c:pt idx="60">
                        <c:v>0.14695249497890472</c:v>
                      </c:pt>
                      <c:pt idx="61">
                        <c:v>0.14874410629272461</c:v>
                      </c:pt>
                      <c:pt idx="62">
                        <c:v>0.14654825627803802</c:v>
                      </c:pt>
                      <c:pt idx="63">
                        <c:v>0.14546741545200348</c:v>
                      </c:pt>
                      <c:pt idx="64">
                        <c:v>0.14248193800449371</c:v>
                      </c:pt>
                      <c:pt idx="65">
                        <c:v>0.1374279260635376</c:v>
                      </c:pt>
                      <c:pt idx="66">
                        <c:v>0.13741934299468994</c:v>
                      </c:pt>
                      <c:pt idx="67">
                        <c:v>0.1486513614654541</c:v>
                      </c:pt>
                      <c:pt idx="68">
                        <c:v>0.13520531356334686</c:v>
                      </c:pt>
                      <c:pt idx="69">
                        <c:v>0.12174065411090851</c:v>
                      </c:pt>
                      <c:pt idx="70">
                        <c:v>0.11855576187372208</c:v>
                      </c:pt>
                      <c:pt idx="71">
                        <c:v>0.14070701599121094</c:v>
                      </c:pt>
                      <c:pt idx="72">
                        <c:v>0.1427554190158844</c:v>
                      </c:pt>
                      <c:pt idx="73">
                        <c:v>0.16952932476997376</c:v>
                      </c:pt>
                      <c:pt idx="74">
                        <c:v>0.19630323052406312</c:v>
                      </c:pt>
                      <c:pt idx="75">
                        <c:v>0.22307713627815248</c:v>
                      </c:pt>
                      <c:pt idx="76">
                        <c:v>0.24985104203224184</c:v>
                      </c:pt>
                      <c:pt idx="77">
                        <c:v>0.27662494778633118</c:v>
                      </c:pt>
                      <c:pt idx="78">
                        <c:v>0.27089720964431763</c:v>
                      </c:pt>
                      <c:pt idx="79">
                        <c:v>0.28541761636734009</c:v>
                      </c:pt>
                      <c:pt idx="80">
                        <c:v>0.27746912837028503</c:v>
                      </c:pt>
                      <c:pt idx="81">
                        <c:v>0.2640623152256012</c:v>
                      </c:pt>
                      <c:pt idx="82">
                        <c:v>0.26637214422225952</c:v>
                      </c:pt>
                      <c:pt idx="83">
                        <c:v>0.25603827834129333</c:v>
                      </c:pt>
                      <c:pt idx="84">
                        <c:v>0.23698200285434723</c:v>
                      </c:pt>
                      <c:pt idx="85">
                        <c:v>0.21084535121917725</c:v>
                      </c:pt>
                      <c:pt idx="86">
                        <c:v>0.21152396500110626</c:v>
                      </c:pt>
                      <c:pt idx="87">
                        <c:v>0.20012669265270233</c:v>
                      </c:pt>
                      <c:pt idx="88">
                        <c:v>0.17973412573337555</c:v>
                      </c:pt>
                      <c:pt idx="89">
                        <c:v>0.16583003103733063</c:v>
                      </c:pt>
                      <c:pt idx="90">
                        <c:v>0.15372706949710846</c:v>
                      </c:pt>
                      <c:pt idx="91">
                        <c:v>0.15107640624046326</c:v>
                      </c:pt>
                      <c:pt idx="92">
                        <c:v>0.15649621188640594</c:v>
                      </c:pt>
                      <c:pt idx="93">
                        <c:v>0.12322832643985748</c:v>
                      </c:pt>
                      <c:pt idx="94">
                        <c:v>8.792683482170105E-2</c:v>
                      </c:pt>
                      <c:pt idx="95">
                        <c:v>8.4467083215713501E-2</c:v>
                      </c:pt>
                      <c:pt idx="96">
                        <c:v>8.6002878844738007E-2</c:v>
                      </c:pt>
                      <c:pt idx="97">
                        <c:v>9.27143394947052E-2</c:v>
                      </c:pt>
                      <c:pt idx="98">
                        <c:v>0.10913725197315216</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3"/>
                <c:order val="8"/>
                <c:tx>
                  <c:v>Royaume-Uni</c:v>
                </c:tx>
                <c:val>
                  <c:numRef>
                    <c:extLst xmlns:c15="http://schemas.microsoft.com/office/drawing/2012/chart">
                      <c:ext xmlns:c15="http://schemas.microsoft.com/office/drawing/2012/chart" uri="{02D57815-91ED-43cb-92C2-25804820EDAC}">
                        <c15:formulaRef>
                          <c15:sqref>DataF13.13!$G$6:$G$124</c15:sqref>
                        </c15:formulaRef>
                      </c:ext>
                    </c:extLst>
                    <c:numCache>
                      <c:formatCode>0%</c:formatCode>
                      <c:ptCount val="119"/>
                      <c:pt idx="0">
                        <c:v>6.6810525953769684E-2</c:v>
                      </c:pt>
                      <c:pt idx="1">
                        <c:v>6.6257156431674957E-2</c:v>
                      </c:pt>
                      <c:pt idx="2">
                        <c:v>6.9610618054866791E-2</c:v>
                      </c:pt>
                      <c:pt idx="3">
                        <c:v>6.7225649952888489E-2</c:v>
                      </c:pt>
                      <c:pt idx="4">
                        <c:v>6.6441237926483154E-2</c:v>
                      </c:pt>
                      <c:pt idx="5">
                        <c:v>6.642596423625946E-2</c:v>
                      </c:pt>
                      <c:pt idx="6">
                        <c:v>6.7309163510799408E-2</c:v>
                      </c:pt>
                      <c:pt idx="7">
                        <c:v>6.1852447688579559E-2</c:v>
                      </c:pt>
                      <c:pt idx="8">
                        <c:v>6.7900590598583221E-2</c:v>
                      </c:pt>
                      <c:pt idx="9">
                        <c:v>6.3964061439037323E-2</c:v>
                      </c:pt>
                      <c:pt idx="10">
                        <c:v>5.8696627616882324E-2</c:v>
                      </c:pt>
                      <c:pt idx="11">
                        <c:v>5.9088274836540222E-2</c:v>
                      </c:pt>
                      <c:pt idx="12">
                        <c:v>6.1373036354780197E-2</c:v>
                      </c:pt>
                      <c:pt idx="13">
                        <c:v>5.7635925710201263E-2</c:v>
                      </c:pt>
                      <c:pt idx="14">
                        <c:v>5.8357976377010345E-2</c:v>
                      </c:pt>
                      <c:pt idx="15">
                        <c:v>8.8380627334117889E-2</c:v>
                      </c:pt>
                      <c:pt idx="16">
                        <c:v>7.0254452526569366E-2</c:v>
                      </c:pt>
                      <c:pt idx="17">
                        <c:v>7.1777872741222382E-2</c:v>
                      </c:pt>
                      <c:pt idx="18">
                        <c:v>5.1708802580833435E-2</c:v>
                      </c:pt>
                      <c:pt idx="19">
                        <c:v>4.8086192458868027E-2</c:v>
                      </c:pt>
                      <c:pt idx="20">
                        <c:v>5.585581436753273E-2</c:v>
                      </c:pt>
                      <c:pt idx="21">
                        <c:v>6.1264138668775558E-2</c:v>
                      </c:pt>
                      <c:pt idx="22">
                        <c:v>6.9974616169929504E-2</c:v>
                      </c:pt>
                      <c:pt idx="23">
                        <c:v>7.1841686964035034E-2</c:v>
                      </c:pt>
                      <c:pt idx="24">
                        <c:v>6.8241283297538757E-2</c:v>
                      </c:pt>
                      <c:pt idx="25">
                        <c:v>6.5778829157352448E-2</c:v>
                      </c:pt>
                      <c:pt idx="26">
                        <c:v>7.2230271995067596E-2</c:v>
                      </c:pt>
                      <c:pt idx="27">
                        <c:v>6.8244867026805878E-2</c:v>
                      </c:pt>
                      <c:pt idx="28">
                        <c:v>6.8240359425544739E-2</c:v>
                      </c:pt>
                      <c:pt idx="29">
                        <c:v>0.11848187446594238</c:v>
                      </c:pt>
                      <c:pt idx="30">
                        <c:v>0.11858711391687393</c:v>
                      </c:pt>
                      <c:pt idx="31">
                        <c:v>0.12658050656318665</c:v>
                      </c:pt>
                      <c:pt idx="32">
                        <c:v>0.12953007221221924</c:v>
                      </c:pt>
                      <c:pt idx="33">
                        <c:v>0.1433258056640625</c:v>
                      </c:pt>
                      <c:pt idx="34">
                        <c:v>0.14424809813499451</c:v>
                      </c:pt>
                      <c:pt idx="35">
                        <c:v>0.1374087780714035</c:v>
                      </c:pt>
                      <c:pt idx="36">
                        <c:v>0.1306648850440979</c:v>
                      </c:pt>
                      <c:pt idx="37">
                        <c:v>0.13261616230010986</c:v>
                      </c:pt>
                      <c:pt idx="38">
                        <c:v>0.13221871852874756</c:v>
                      </c:pt>
                      <c:pt idx="39">
                        <c:v>0.12233885377645493</c:v>
                      </c:pt>
                      <c:pt idx="40">
                        <c:v>0.11278329789638519</c:v>
                      </c:pt>
                      <c:pt idx="41">
                        <c:v>0.10023327171802521</c:v>
                      </c:pt>
                      <c:pt idx="42">
                        <c:v>0.1090131402015686</c:v>
                      </c:pt>
                      <c:pt idx="43">
                        <c:v>0.1238858625292778</c:v>
                      </c:pt>
                      <c:pt idx="44">
                        <c:v>0.14049385488033295</c:v>
                      </c:pt>
                      <c:pt idx="45">
                        <c:v>0.16247943043708801</c:v>
                      </c:pt>
                      <c:pt idx="46">
                        <c:v>0.17892466485500336</c:v>
                      </c:pt>
                      <c:pt idx="47">
                        <c:v>0.17652930319309235</c:v>
                      </c:pt>
                      <c:pt idx="48">
                        <c:v>0.15243043005466461</c:v>
                      </c:pt>
                      <c:pt idx="49">
                        <c:v>0.1405763179063797</c:v>
                      </c:pt>
                      <c:pt idx="50">
                        <c:v>0.1447838693857193</c:v>
                      </c:pt>
                      <c:pt idx="51">
                        <c:v>0.12255432456731796</c:v>
                      </c:pt>
                      <c:pt idx="52">
                        <c:v>0.11435462534427643</c:v>
                      </c:pt>
                      <c:pt idx="53">
                        <c:v>0.11486436426639557</c:v>
                      </c:pt>
                      <c:pt idx="54">
                        <c:v>0.11035057157278061</c:v>
                      </c:pt>
                      <c:pt idx="55">
                        <c:v>0.10857507586479187</c:v>
                      </c:pt>
                      <c:pt idx="56">
                        <c:v>0.10445372760295868</c:v>
                      </c:pt>
                      <c:pt idx="57">
                        <c:v>0.10172342509031296</c:v>
                      </c:pt>
                      <c:pt idx="58">
                        <c:v>0.10000842809677124</c:v>
                      </c:pt>
                      <c:pt idx="59">
                        <c:v>9.8291665315628052E-2</c:v>
                      </c:pt>
                      <c:pt idx="60">
                        <c:v>9.5951497554779053E-2</c:v>
                      </c:pt>
                      <c:pt idx="61">
                        <c:v>9.9633626639842987E-2</c:v>
                      </c:pt>
                      <c:pt idx="62">
                        <c:v>0.10064879059791565</c:v>
                      </c:pt>
                      <c:pt idx="63">
                        <c:v>8.7801560759544373E-2</c:v>
                      </c:pt>
                      <c:pt idx="64">
                        <c:v>8.3965979516506195E-2</c:v>
                      </c:pt>
                      <c:pt idx="65">
                        <c:v>8.367551863193512E-2</c:v>
                      </c:pt>
                      <c:pt idx="66">
                        <c:v>8.4970086812973022E-2</c:v>
                      </c:pt>
                      <c:pt idx="67">
                        <c:v>8.6247555911540985E-2</c:v>
                      </c:pt>
                      <c:pt idx="68">
                        <c:v>8.3349667489528656E-2</c:v>
                      </c:pt>
                      <c:pt idx="69">
                        <c:v>7.9763844609260559E-2</c:v>
                      </c:pt>
                      <c:pt idx="70">
                        <c:v>7.1385279297828674E-2</c:v>
                      </c:pt>
                      <c:pt idx="71">
                        <c:v>7.670062780380249E-2</c:v>
                      </c:pt>
                      <c:pt idx="72">
                        <c:v>6.2332853674888611E-2</c:v>
                      </c:pt>
                      <c:pt idx="73">
                        <c:v>6.9776318967342377E-2</c:v>
                      </c:pt>
                      <c:pt idx="74">
                        <c:v>7.4436113238334656E-2</c:v>
                      </c:pt>
                      <c:pt idx="75">
                        <c:v>6.3555829226970673E-2</c:v>
                      </c:pt>
                      <c:pt idx="76">
                        <c:v>5.9304751455783844E-2</c:v>
                      </c:pt>
                      <c:pt idx="77">
                        <c:v>5.4079141467809677E-2</c:v>
                      </c:pt>
                      <c:pt idx="78">
                        <c:v>5.7112518697977066E-2</c:v>
                      </c:pt>
                      <c:pt idx="79">
                        <c:v>4.9171943217515945E-2</c:v>
                      </c:pt>
                      <c:pt idx="80">
                        <c:v>4.5516811311244965E-2</c:v>
                      </c:pt>
                      <c:pt idx="81">
                        <c:v>4.5011799782514572E-2</c:v>
                      </c:pt>
                      <c:pt idx="82">
                        <c:v>4.308139905333519E-2</c:v>
                      </c:pt>
                      <c:pt idx="83">
                        <c:v>4.9414709210395813E-2</c:v>
                      </c:pt>
                      <c:pt idx="84">
                        <c:v>4.1260022670030594E-2</c:v>
                      </c:pt>
                      <c:pt idx="85">
                        <c:v>5.1312454044818878E-2</c:v>
                      </c:pt>
                      <c:pt idx="86">
                        <c:v>4.6736881136894226E-2</c:v>
                      </c:pt>
                      <c:pt idx="87">
                        <c:v>3.7778064608573914E-2</c:v>
                      </c:pt>
                      <c:pt idx="88">
                        <c:v>3.2952539622783661E-2</c:v>
                      </c:pt>
                      <c:pt idx="89">
                        <c:v>3.0575219541788101E-2</c:v>
                      </c:pt>
                      <c:pt idx="90">
                        <c:v>3.0282691121101379E-2</c:v>
                      </c:pt>
                      <c:pt idx="91">
                        <c:v>3.034089133143425E-2</c:v>
                      </c:pt>
                      <c:pt idx="92">
                        <c:v>3.0119586735963821E-2</c:v>
                      </c:pt>
                      <c:pt idx="93">
                        <c:v>3.4658115357160568E-2</c:v>
                      </c:pt>
                      <c:pt idx="94">
                        <c:v>3.5302992910146713E-2</c:v>
                      </c:pt>
                      <c:pt idx="95">
                        <c:v>3.085140697658062E-2</c:v>
                      </c:pt>
                      <c:pt idx="96">
                        <c:v>3.0066326260566711E-2</c:v>
                      </c:pt>
                      <c:pt idx="97">
                        <c:v>3.0466740950942039E-2</c:v>
                      </c:pt>
                      <c:pt idx="98">
                        <c:v>3.5212688148021698E-2</c:v>
                      </c:pt>
                      <c:pt idx="99">
                        <c:v>0.10537227243185043</c:v>
                      </c:pt>
                      <c:pt idx="100">
                        <c:v>7.8589446842670441E-2</c:v>
                      </c:pt>
                      <c:pt idx="101">
                        <c:v>3.5472657531499863E-2</c:v>
                      </c:pt>
                      <c:pt idx="102">
                        <c:v>3.6886285990476608E-2</c:v>
                      </c:pt>
                      <c:pt idx="103">
                        <c:v>3.9250385016202927E-2</c:v>
                      </c:pt>
                      <c:pt idx="104">
                        <c:v>3.8693912327289581E-2</c:v>
                      </c:pt>
                      <c:pt idx="105">
                        <c:v>4.1877064853906631E-2</c:v>
                      </c:pt>
                      <c:pt idx="106">
                        <c:v>4.3934397399425507E-2</c:v>
                      </c:pt>
                      <c:pt idx="107">
                        <c:v>5.1871184259653091E-2</c:v>
                      </c:pt>
                      <c:pt idx="108">
                        <c:v>6.4238086342811584E-2</c:v>
                      </c:pt>
                      <c:pt idx="109">
                        <c:v>0.11334787309169769</c:v>
                      </c:pt>
                      <c:pt idx="110">
                        <c:v>0.15896648168563843</c:v>
                      </c:pt>
                      <c:pt idx="111">
                        <c:v>0.14920961856842041</c:v>
                      </c:pt>
                      <c:pt idx="112">
                        <c:v>0.18703854084014893</c:v>
                      </c:pt>
                      <c:pt idx="113">
                        <c:v>0.2329912930727005</c:v>
                      </c:pt>
                      <c:pt idx="114">
                        <c:v>0.21001491695642471</c:v>
                      </c:pt>
                      <c:pt idx="115">
                        <c:v>0.22150310501456261</c:v>
                      </c:pt>
                      <c:pt idx="116">
                        <c:v>0.21575901098549366</c:v>
                      </c:pt>
                      <c:pt idx="117">
                        <c:v>0.21863105800002813</c:v>
                      </c:pt>
                      <c:pt idx="118">
                        <c:v>0.2171950344927609</c:v>
                      </c:pt>
                    </c:numCache>
                  </c:numRef>
                </c:val>
                <c:smooth val="0"/>
              </c15:ser>
            </c15:filteredLineSeries>
          </c:ext>
        </c:extLst>
      </c:lineChart>
      <c:catAx>
        <c:axId val="60783267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7827968"/>
        <c:crossesAt val="0"/>
        <c:auto val="1"/>
        <c:lblAlgn val="ctr"/>
        <c:lblOffset val="100"/>
        <c:tickLblSkip val="10"/>
        <c:tickMarkSkip val="10"/>
        <c:noMultiLvlLbl val="0"/>
      </c:catAx>
      <c:valAx>
        <c:axId val="607827968"/>
        <c:scaling>
          <c:orientation val="minMax"/>
          <c:max val="1.1599999999999999"/>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Total</a:t>
                </a:r>
                <a:r>
                  <a:rPr lang="fr-FR" sz="1300" baseline="0"/>
                  <a:t> central bank assets as % GDP</a:t>
                </a:r>
                <a:endParaRPr lang="fr-FR" sz="1300"/>
              </a:p>
            </c:rich>
          </c:tx>
          <c:layout>
            <c:manualLayout>
              <c:xMode val="edge"/>
              <c:yMode val="edge"/>
              <c:x val="2.7835105753684E-3"/>
              <c:y val="0.13778977052766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7832672"/>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2642031088899501"/>
          <c:y val="0.110952588977799"/>
          <c:w val="0.42149459510382598"/>
          <c:h val="0.257018955174582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13.2. Global inequality regimes (2018)</a:t>
            </a:r>
            <a:endParaRPr lang="fr-FR" sz="1800" b="0">
              <a:latin typeface="Arial Narrow" panose="020B0606020202030204" pitchFamily="34" charset="0"/>
            </a:endParaRPr>
          </a:p>
        </c:rich>
      </c:tx>
      <c:layout>
        <c:manualLayout>
          <c:xMode val="edge"/>
          <c:yMode val="edge"/>
          <c:x val="0.27600877659224998"/>
          <c:y val="2.2426951465772298E-3"/>
        </c:manualLayout>
      </c:layout>
      <c:overlay val="0"/>
    </c:title>
    <c:autoTitleDeleted val="0"/>
    <c:plotArea>
      <c:layout>
        <c:manualLayout>
          <c:layoutTarget val="inner"/>
          <c:xMode val="edge"/>
          <c:yMode val="edge"/>
          <c:x val="9.71300306211723E-2"/>
          <c:y val="5.7757216912005201E-2"/>
          <c:w val="0.89583912948381506"/>
          <c:h val="0.69776417502606702"/>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7030A0"/>
              </a:solidFill>
              <a:ln>
                <a:solidFill>
                  <a:srgbClr val="7030A0"/>
                </a:solidFill>
              </a:ln>
            </c:spPr>
          </c:dPt>
          <c:dPt>
            <c:idx val="1"/>
            <c:invertIfNegative val="0"/>
            <c:bubble3D val="0"/>
            <c:spPr>
              <a:solidFill>
                <a:schemeClr val="accent6"/>
              </a:solidFill>
              <a:ln>
                <a:solidFill>
                  <a:schemeClr val="accent6"/>
                </a:solidFill>
              </a:ln>
            </c:spPr>
          </c:dPt>
          <c:dPt>
            <c:idx val="2"/>
            <c:invertIfNegative val="0"/>
            <c:bubble3D val="0"/>
            <c:spPr>
              <a:solidFill>
                <a:srgbClr val="C00000"/>
              </a:solidFill>
              <a:ln>
                <a:solidFill>
                  <a:srgbClr val="C00000"/>
                </a:solidFill>
              </a:ln>
            </c:spPr>
          </c:dPt>
          <c:dPt>
            <c:idx val="3"/>
            <c:invertIfNegative val="0"/>
            <c:bubble3D val="0"/>
            <c:spPr>
              <a:solidFill>
                <a:schemeClr val="accent1"/>
              </a:solidFill>
              <a:ln>
                <a:solidFill>
                  <a:schemeClr val="accent1"/>
                </a:solidFill>
              </a:ln>
            </c:spPr>
          </c:dPt>
          <c:dPt>
            <c:idx val="4"/>
            <c:invertIfNegative val="0"/>
            <c:bubble3D val="0"/>
            <c:spPr>
              <a:solidFill>
                <a:srgbClr val="002060"/>
              </a:solidFill>
              <a:ln>
                <a:solidFill>
                  <a:srgbClr val="002060"/>
                </a:solidFill>
              </a:ln>
            </c:spPr>
          </c:dPt>
          <c:dPt>
            <c:idx val="5"/>
            <c:invertIfNegative val="0"/>
            <c:bubble3D val="0"/>
            <c:spPr>
              <a:solidFill>
                <a:schemeClr val="accent4"/>
              </a:solidFill>
              <a:ln>
                <a:solidFill>
                  <a:schemeClr val="accent4"/>
                </a:solidFill>
              </a:ln>
            </c:spPr>
          </c:dPt>
          <c:dPt>
            <c:idx val="6"/>
            <c:invertIfNegative val="0"/>
            <c:bubble3D val="0"/>
            <c:spPr>
              <a:solidFill>
                <a:srgbClr val="00B050"/>
              </a:solidFill>
              <a:ln>
                <a:solidFill>
                  <a:srgbClr val="00B050"/>
                </a:solidFill>
              </a:ln>
            </c:spPr>
          </c:dPt>
          <c:dPt>
            <c:idx val="8"/>
            <c:invertIfNegative val="0"/>
            <c:bubble3D val="0"/>
            <c:spPr>
              <a:solidFill>
                <a:srgbClr val="FFFF00"/>
              </a:solidFill>
              <a:ln>
                <a:solidFill>
                  <a:srgbClr val="FFFF00"/>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DataF13.2!$A$4:$I$4</c:f>
              <c:strCache>
                <c:ptCount val="9"/>
                <c:pt idx="0">
                  <c:v>Europe</c:v>
                </c:pt>
                <c:pt idx="1">
                  <c:v>China</c:v>
                </c:pt>
                <c:pt idx="2">
                  <c:v>Russia</c:v>
                </c:pt>
                <c:pt idx="3">
                  <c:v>U.S.</c:v>
                </c:pt>
                <c:pt idx="4">
                  <c:v>India</c:v>
                </c:pt>
                <c:pt idx="5">
                  <c:v>Brasil</c:v>
                </c:pt>
                <c:pt idx="6">
                  <c:v>Middle East</c:v>
                </c:pt>
                <c:pt idx="7">
                  <c:v>South Africa</c:v>
                </c:pt>
                <c:pt idx="8">
                  <c:v>Qatar</c:v>
                </c:pt>
              </c:strCache>
            </c:strRef>
          </c:cat>
          <c:val>
            <c:numRef>
              <c:f>DataF13.2!$A$5:$I$5</c:f>
              <c:numCache>
                <c:formatCode>0.0%</c:formatCode>
                <c:ptCount val="9"/>
                <c:pt idx="0">
                  <c:v>0.33861364920934039</c:v>
                </c:pt>
                <c:pt idx="1">
                  <c:v>0.41422614000000002</c:v>
                </c:pt>
                <c:pt idx="2">
                  <c:v>0.46213779999999999</c:v>
                </c:pt>
                <c:pt idx="3">
                  <c:v>0.48</c:v>
                </c:pt>
                <c:pt idx="4">
                  <c:v>0.55456488999999998</c:v>
                </c:pt>
                <c:pt idx="5">
                  <c:v>0.55931132483329205</c:v>
                </c:pt>
                <c:pt idx="6">
                  <c:v>0.64</c:v>
                </c:pt>
                <c:pt idx="7">
                  <c:v>0.65100000000000002</c:v>
                </c:pt>
                <c:pt idx="8">
                  <c:v>0.68200000000000005</c:v>
                </c:pt>
              </c:numCache>
            </c:numRef>
          </c:val>
          <c:extLst/>
        </c:ser>
        <c:dLbls>
          <c:showLegendKey val="0"/>
          <c:showVal val="0"/>
          <c:showCatName val="0"/>
          <c:showSerName val="0"/>
          <c:showPercent val="0"/>
          <c:showBubbleSize val="0"/>
        </c:dLbls>
        <c:gapWidth val="34"/>
        <c:axId val="657127512"/>
        <c:axId val="614405856"/>
      </c:barChart>
      <c:catAx>
        <c:axId val="657127512"/>
        <c:scaling>
          <c:orientation val="minMax"/>
        </c:scaling>
        <c:delete val="0"/>
        <c:axPos val="b"/>
        <c:numFmt formatCode="General" sourceLinked="0"/>
        <c:majorTickMark val="out"/>
        <c:minorTickMark val="none"/>
        <c:tickLblPos val="nextTo"/>
        <c:txPr>
          <a:bodyPr anchor="t" anchorCtr="0"/>
          <a:lstStyle/>
          <a:p>
            <a:pPr>
              <a:defRPr sz="1400" b="1" i="0" baseline="0">
                <a:latin typeface="Arial" panose="020B0604020202020204" pitchFamily="34" charset="0"/>
                <a:cs typeface="Arial" panose="020B0604020202020204" pitchFamily="34" charset="0"/>
              </a:defRPr>
            </a:pPr>
            <a:endParaRPr lang="fr-FR"/>
          </a:p>
        </c:txPr>
        <c:crossAx val="614405856"/>
        <c:crosses val="autoZero"/>
        <c:auto val="1"/>
        <c:lblAlgn val="ctr"/>
        <c:lblOffset val="100"/>
        <c:tickMarkSkip val="2"/>
        <c:noMultiLvlLbl val="0"/>
      </c:catAx>
      <c:valAx>
        <c:axId val="614405856"/>
        <c:scaling>
          <c:orientation val="minMax"/>
          <c:max val="0.7"/>
          <c:min val="0"/>
        </c:scaling>
        <c:delete val="0"/>
        <c:axPos val="l"/>
        <c:majorGridlines>
          <c:spPr>
            <a:ln w="12700">
              <a:prstDash val="sysDash"/>
            </a:ln>
          </c:spPr>
        </c:majorGridlines>
        <c:title>
          <c:tx>
            <c:rich>
              <a:bodyPr/>
              <a:lstStyle/>
              <a:p>
                <a:pPr>
                  <a:defRPr/>
                </a:pPr>
                <a:r>
                  <a:rPr lang="fr-FR" sz="1300" b="0">
                    <a:latin typeface="Arial" panose="020B0604020202020204" pitchFamily="34" charset="0"/>
                    <a:cs typeface="Arial" panose="020B0604020202020204" pitchFamily="34" charset="0"/>
                  </a:rPr>
                  <a:t>Share</a:t>
                </a:r>
                <a:r>
                  <a:rPr lang="fr-FR" sz="1300" b="0" baseline="0">
                    <a:latin typeface="Arial" panose="020B0604020202020204" pitchFamily="34" charset="0"/>
                    <a:cs typeface="Arial" panose="020B0604020202020204" pitchFamily="34" charset="0"/>
                  </a:rPr>
                  <a:t> of top decile in total national income</a:t>
                </a:r>
                <a:endParaRPr lang="fr-FR" sz="1300" b="0">
                  <a:latin typeface="Arial" panose="020B0604020202020204" pitchFamily="34" charset="0"/>
                  <a:cs typeface="Arial" panose="020B0604020202020204" pitchFamily="34" charset="0"/>
                </a:endParaRPr>
              </a:p>
            </c:rich>
          </c:tx>
          <c:layout>
            <c:manualLayout>
              <c:xMode val="edge"/>
              <c:yMode val="edge"/>
              <c:x val="3.9221428235232496E-3"/>
              <c:y val="9.9719390600254296E-2"/>
            </c:manualLayout>
          </c:layout>
          <c:overlay val="0"/>
        </c:title>
        <c:numFmt formatCode="0%" sourceLinked="0"/>
        <c:majorTickMark val="out"/>
        <c:minorTickMark val="none"/>
        <c:tickLblPos val="nextTo"/>
        <c:txPr>
          <a:bodyPr/>
          <a:lstStyle/>
          <a:p>
            <a:pPr>
              <a:defRPr sz="1500" b="0" i="0">
                <a:latin typeface="Arial"/>
              </a:defRPr>
            </a:pPr>
            <a:endParaRPr lang="fr-FR"/>
          </a:p>
        </c:txPr>
        <c:crossAx val="657127512"/>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a:t>Figure 13.3. Inequality</a:t>
            </a:r>
            <a:r>
              <a:rPr lang="fr-FR" sz="1800" baseline="0"/>
              <a:t> in 2018: Europe, U.S., Middle East</a:t>
            </a:r>
            <a:endParaRPr lang="fr-FR" sz="1800"/>
          </a:p>
        </c:rich>
      </c:tx>
      <c:layout>
        <c:manualLayout>
          <c:xMode val="edge"/>
          <c:yMode val="edge"/>
          <c:x val="0.20340074849207501"/>
          <c:y val="2.25254845977114E-3"/>
        </c:manualLayout>
      </c:layout>
      <c:overlay val="0"/>
    </c:title>
    <c:autoTitleDeleted val="0"/>
    <c:plotArea>
      <c:layout>
        <c:manualLayout>
          <c:layoutTarget val="inner"/>
          <c:xMode val="edge"/>
          <c:yMode val="edge"/>
          <c:x val="0.109337713527403"/>
          <c:y val="6.2294663107182E-2"/>
          <c:w val="0.87810183820918797"/>
          <c:h val="0.74954810070445499"/>
        </c:manualLayout>
      </c:layout>
      <c:barChart>
        <c:barDir val="col"/>
        <c:grouping val="clustered"/>
        <c:varyColors val="0"/>
        <c:ser>
          <c:idx val="0"/>
          <c:order val="0"/>
          <c:spPr>
            <a:solidFill>
              <a:schemeClr val="bg1">
                <a:lumMod val="75000"/>
              </a:schemeClr>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DataF13.3!$A$4:$A$6</c:f>
              <c:strCache>
                <c:ptCount val="3"/>
                <c:pt idx="0">
                  <c:v>Europe (540 millions)</c:v>
                </c:pt>
                <c:pt idx="1">
                  <c:v>United States (320m)</c:v>
                </c:pt>
                <c:pt idx="2">
                  <c:v>Middle East (420m)</c:v>
                </c:pt>
              </c:strCache>
            </c:strRef>
          </c:cat>
          <c:val>
            <c:numRef>
              <c:f>DataF13.3!$B$4:$B$6</c:f>
              <c:numCache>
                <c:formatCode>0%</c:formatCode>
                <c:ptCount val="3"/>
                <c:pt idx="0">
                  <c:v>0.2127197633186976</c:v>
                </c:pt>
                <c:pt idx="1">
                  <c:v>0.126</c:v>
                </c:pt>
                <c:pt idx="2">
                  <c:v>9.3591433634240245E-2</c:v>
                </c:pt>
              </c:numCache>
            </c:numRef>
          </c:val>
          <c:extLst/>
        </c:ser>
        <c:ser>
          <c:idx val="1"/>
          <c:order val="1"/>
          <c:spPr>
            <a:solidFill>
              <a:schemeClr val="accent2"/>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DataF13.3!$A$4:$A$6</c:f>
              <c:strCache>
                <c:ptCount val="3"/>
                <c:pt idx="0">
                  <c:v>Europe (540 millions)</c:v>
                </c:pt>
                <c:pt idx="1">
                  <c:v>United States (320m)</c:v>
                </c:pt>
                <c:pt idx="2">
                  <c:v>Middle East (420m)</c:v>
                </c:pt>
              </c:strCache>
            </c:strRef>
          </c:cat>
          <c:val>
            <c:numRef>
              <c:f>DataF13.3!$C$4:$C$6</c:f>
              <c:numCache>
                <c:formatCode>0%</c:formatCode>
                <c:ptCount val="3"/>
                <c:pt idx="0">
                  <c:v>0.44866658747196203</c:v>
                </c:pt>
                <c:pt idx="1">
                  <c:v>0.40383000874500002</c:v>
                </c:pt>
                <c:pt idx="2">
                  <c:v>0.2662169317545553</c:v>
                </c:pt>
              </c:numCache>
            </c:numRef>
          </c:val>
        </c:ser>
        <c:ser>
          <c:idx val="2"/>
          <c:order val="2"/>
          <c:spPr>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f>DataF13.3!$A$4:$A$6</c:f>
              <c:strCache>
                <c:ptCount val="3"/>
                <c:pt idx="0">
                  <c:v>Europe (540 millions)</c:v>
                </c:pt>
                <c:pt idx="1">
                  <c:v>United States (320m)</c:v>
                </c:pt>
                <c:pt idx="2">
                  <c:v>Middle East (420m)</c:v>
                </c:pt>
              </c:strCache>
            </c:strRef>
          </c:cat>
          <c:val>
            <c:numRef>
              <c:f>DataF13.3!$D$4:$D$6</c:f>
              <c:numCache>
                <c:formatCode>0%</c:formatCode>
                <c:ptCount val="3"/>
                <c:pt idx="0">
                  <c:v>0.33861364920934039</c:v>
                </c:pt>
                <c:pt idx="1">
                  <c:v>0.47016999125499997</c:v>
                </c:pt>
                <c:pt idx="2">
                  <c:v>0.64019163461120443</c:v>
                </c:pt>
              </c:numCache>
            </c:numRef>
          </c:val>
        </c:ser>
        <c:dLbls>
          <c:showLegendKey val="0"/>
          <c:showVal val="0"/>
          <c:showCatName val="0"/>
          <c:showSerName val="0"/>
          <c:showPercent val="0"/>
          <c:showBubbleSize val="0"/>
        </c:dLbls>
        <c:gapWidth val="50"/>
        <c:axId val="614405072"/>
        <c:axId val="658035544"/>
      </c:barChart>
      <c:catAx>
        <c:axId val="614405072"/>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658035544"/>
        <c:crosses val="autoZero"/>
        <c:auto val="1"/>
        <c:lblAlgn val="ctr"/>
        <c:lblOffset val="100"/>
        <c:tickLblSkip val="1"/>
        <c:noMultiLvlLbl val="0"/>
      </c:catAx>
      <c:valAx>
        <c:axId val="658035544"/>
        <c:scaling>
          <c:orientation val="minMax"/>
          <c:max val="0.66"/>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Narrow" panose="020B0606020202030204" pitchFamily="34" charset="0"/>
                    <a:cs typeface="Arial" panose="020B0604020202020204" pitchFamily="34" charset="0"/>
                  </a:rPr>
                  <a:t>Share</a:t>
                </a:r>
                <a:r>
                  <a:rPr lang="fr-FR" sz="1200" b="0" baseline="0">
                    <a:latin typeface="Arial Narrow" panose="020B0606020202030204" pitchFamily="34" charset="0"/>
                    <a:cs typeface="Arial" panose="020B0604020202020204" pitchFamily="34" charset="0"/>
                  </a:rPr>
                  <a:t> of total income received by top 10%, next 40% and bottom 50%</a:t>
                </a:r>
                <a:endParaRPr lang="fr-FR" sz="1200" b="0">
                  <a:latin typeface="Arial Narrow" panose="020B0606020202030204" pitchFamily="34" charset="0"/>
                  <a:cs typeface="Arial" panose="020B0604020202020204" pitchFamily="34" charset="0"/>
                </a:endParaRPr>
              </a:p>
            </c:rich>
          </c:tx>
          <c:layout>
            <c:manualLayout>
              <c:xMode val="edge"/>
              <c:yMode val="edge"/>
              <c:x val="1.5185503920131901E-2"/>
              <c:y val="0.12560237335772101"/>
            </c:manualLayout>
          </c:layout>
          <c:overlay val="0"/>
        </c:title>
        <c:numFmt formatCode="0%" sourceLinked="0"/>
        <c:majorTickMark val="out"/>
        <c:minorTickMark val="none"/>
        <c:tickLblPos val="nextTo"/>
        <c:txPr>
          <a:bodyPr/>
          <a:lstStyle/>
          <a:p>
            <a:pPr>
              <a:defRPr sz="1600" b="1" i="0">
                <a:latin typeface="Arial"/>
              </a:defRPr>
            </a:pPr>
            <a:endParaRPr lang="fr-FR"/>
          </a:p>
        </c:txPr>
        <c:crossAx val="614405072"/>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a:t>Figure 13.4.</a:t>
            </a:r>
            <a:r>
              <a:rPr lang="fr-FR" sz="1800" baseline="0"/>
              <a:t> Global inequality regimes (2018): </a:t>
            </a:r>
          </a:p>
          <a:p>
            <a:pPr>
              <a:defRPr sz="1800">
                <a:latin typeface="Arial"/>
              </a:defRPr>
            </a:pPr>
            <a:r>
              <a:rPr lang="fr-FR" sz="1800" baseline="0"/>
              <a:t>the bottom 50% vs the top 1%</a:t>
            </a:r>
            <a:endParaRPr lang="fr-FR" sz="1800"/>
          </a:p>
        </c:rich>
      </c:tx>
      <c:layout>
        <c:manualLayout>
          <c:xMode val="edge"/>
          <c:yMode val="edge"/>
          <c:x val="0.24335900212573999"/>
          <c:y val="2.25585504197384E-3"/>
        </c:manualLayout>
      </c:layout>
      <c:overlay val="0"/>
    </c:title>
    <c:autoTitleDeleted val="0"/>
    <c:plotArea>
      <c:layout>
        <c:manualLayout>
          <c:layoutTarget val="inner"/>
          <c:xMode val="edge"/>
          <c:yMode val="edge"/>
          <c:x val="0.10795876890429899"/>
          <c:y val="0.100773304186835"/>
          <c:w val="0.87810183820918797"/>
          <c:h val="0.71333229238696405"/>
        </c:manualLayout>
      </c:layout>
      <c:barChart>
        <c:barDir val="col"/>
        <c:grouping val="clustered"/>
        <c:varyColors val="0"/>
        <c:ser>
          <c:idx val="0"/>
          <c:order val="0"/>
          <c:invertIfNegative val="0"/>
          <c:dPt>
            <c:idx val="0"/>
            <c:invertIfNegative val="0"/>
            <c:bubble3D val="0"/>
            <c:spPr>
              <a:solidFill>
                <a:schemeClr val="accent5"/>
              </a:solidFill>
              <a:ln>
                <a:solidFill>
                  <a:schemeClr val="tx1"/>
                </a:solidFill>
              </a:ln>
            </c:spPr>
          </c:dPt>
          <c:dPt>
            <c:idx val="1"/>
            <c:invertIfNegative val="0"/>
            <c:bubble3D val="0"/>
            <c:spPr>
              <a:solidFill>
                <a:schemeClr val="accent2"/>
              </a:solidFill>
              <a:ln>
                <a:solidFill>
                  <a:schemeClr val="tx1"/>
                </a:solidFill>
              </a:ln>
            </c:spPr>
          </c:dPt>
          <c:dPt>
            <c:idx val="2"/>
            <c:invertIfNegative val="0"/>
            <c:bubble3D val="0"/>
            <c:spPr>
              <a:solidFill>
                <a:srgbClr val="FFFF00"/>
              </a:solidFill>
              <a:ln>
                <a:solidFill>
                  <a:schemeClr val="tx1"/>
                </a:solidFill>
              </a:ln>
            </c:spPr>
          </c:dPt>
          <c:dPt>
            <c:idx val="3"/>
            <c:invertIfNegative val="0"/>
            <c:bubble3D val="0"/>
            <c:spPr>
              <a:solidFill>
                <a:schemeClr val="accent6"/>
              </a:solidFill>
              <a:ln>
                <a:solidFill>
                  <a:schemeClr val="tx1"/>
                </a:solidFill>
              </a:ln>
            </c:spPr>
          </c:dPt>
          <c:cat>
            <c:strRef>
              <c:f>DataF13.3!$A$14:$A$17</c:f>
              <c:strCache>
                <c:ptCount val="4"/>
                <c:pt idx="0">
                  <c:v>Europe</c:v>
                </c:pt>
                <c:pt idx="1">
                  <c:v>China</c:v>
                </c:pt>
                <c:pt idx="2">
                  <c:v>United States</c:v>
                </c:pt>
                <c:pt idx="3">
                  <c:v>Middle East</c:v>
                </c:pt>
              </c:strCache>
            </c:strRef>
          </c:cat>
          <c:val>
            <c:numRef>
              <c:f>DataF13.3!$B$14:$B$17</c:f>
              <c:numCache>
                <c:formatCode>0%</c:formatCode>
                <c:ptCount val="4"/>
                <c:pt idx="0">
                  <c:v>0.21069965830267956</c:v>
                </c:pt>
                <c:pt idx="1">
                  <c:v>0.14899999999999999</c:v>
                </c:pt>
                <c:pt idx="2">
                  <c:v>0.126</c:v>
                </c:pt>
                <c:pt idx="3">
                  <c:v>9.3591433634240245E-2</c:v>
                </c:pt>
              </c:numCache>
            </c:numRef>
          </c:val>
          <c:extLst/>
        </c:ser>
        <c:ser>
          <c:idx val="2"/>
          <c:order val="1"/>
          <c:invertIfNegative val="0"/>
          <c:dPt>
            <c:idx val="0"/>
            <c:invertIfNegative val="0"/>
            <c:bubble3D val="0"/>
            <c:spPr>
              <a:solidFill>
                <a:schemeClr val="accent5"/>
              </a:solidFill>
              <a:ln>
                <a:solidFill>
                  <a:schemeClr val="tx1"/>
                </a:solidFill>
              </a:ln>
            </c:spPr>
          </c:dPt>
          <c:dPt>
            <c:idx val="1"/>
            <c:invertIfNegative val="0"/>
            <c:bubble3D val="0"/>
            <c:spPr>
              <a:solidFill>
                <a:schemeClr val="accent2"/>
              </a:solidFill>
              <a:ln>
                <a:solidFill>
                  <a:schemeClr val="tx1"/>
                </a:solidFill>
              </a:ln>
            </c:spPr>
          </c:dPt>
          <c:dPt>
            <c:idx val="2"/>
            <c:invertIfNegative val="0"/>
            <c:bubble3D val="0"/>
            <c:spPr>
              <a:solidFill>
                <a:srgbClr val="FFFF00"/>
              </a:solidFill>
              <a:ln>
                <a:solidFill>
                  <a:schemeClr val="tx1"/>
                </a:solidFill>
              </a:ln>
            </c:spPr>
          </c:dPt>
          <c:dPt>
            <c:idx val="3"/>
            <c:invertIfNegative val="0"/>
            <c:bubble3D val="0"/>
            <c:spPr>
              <a:solidFill>
                <a:schemeClr val="accent6"/>
              </a:solidFill>
              <a:ln>
                <a:solidFill>
                  <a:schemeClr val="tx1"/>
                </a:solidFill>
              </a:ln>
            </c:spPr>
          </c:dPt>
          <c:cat>
            <c:strRef>
              <c:f>DataF13.3!$A$14:$A$17</c:f>
              <c:strCache>
                <c:ptCount val="4"/>
                <c:pt idx="0">
                  <c:v>Europe</c:v>
                </c:pt>
                <c:pt idx="1">
                  <c:v>China</c:v>
                </c:pt>
                <c:pt idx="2">
                  <c:v>United States</c:v>
                </c:pt>
                <c:pt idx="3">
                  <c:v>Middle East</c:v>
                </c:pt>
              </c:strCache>
            </c:strRef>
          </c:cat>
          <c:val>
            <c:numRef>
              <c:f>DataF13.3!$E$14:$E$17</c:f>
              <c:numCache>
                <c:formatCode>0%</c:formatCode>
                <c:ptCount val="4"/>
                <c:pt idx="0">
                  <c:v>0.11245054425064921</c:v>
                </c:pt>
                <c:pt idx="1">
                  <c:v>0.13800000000000001</c:v>
                </c:pt>
                <c:pt idx="2">
                  <c:v>0.20199999213200001</c:v>
                </c:pt>
                <c:pt idx="3">
                  <c:v>0.30203929902777149</c:v>
                </c:pt>
              </c:numCache>
            </c:numRef>
          </c:val>
        </c:ser>
        <c:dLbls>
          <c:showLegendKey val="0"/>
          <c:showVal val="0"/>
          <c:showCatName val="0"/>
          <c:showSerName val="0"/>
          <c:showPercent val="0"/>
          <c:showBubbleSize val="0"/>
        </c:dLbls>
        <c:gapWidth val="50"/>
        <c:axId val="658034760"/>
        <c:axId val="658036328"/>
      </c:barChart>
      <c:catAx>
        <c:axId val="658034760"/>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658036328"/>
        <c:crosses val="autoZero"/>
        <c:auto val="1"/>
        <c:lblAlgn val="ctr"/>
        <c:lblOffset val="100"/>
        <c:tickLblSkip val="1"/>
        <c:noMultiLvlLbl val="0"/>
      </c:catAx>
      <c:valAx>
        <c:axId val="658036328"/>
        <c:scaling>
          <c:orientation val="minMax"/>
          <c:max val="0.31"/>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Narrow" panose="020B0606020202030204" pitchFamily="34" charset="0"/>
                    <a:cs typeface="Arial" panose="020B0604020202020204" pitchFamily="34" charset="0"/>
                  </a:rPr>
                  <a:t>Share</a:t>
                </a:r>
                <a:r>
                  <a:rPr lang="fr-FR" sz="1200" b="0" baseline="0">
                    <a:latin typeface="Arial Narrow" panose="020B0606020202030204" pitchFamily="34" charset="0"/>
                    <a:cs typeface="Arial" panose="020B0604020202020204" pitchFamily="34" charset="0"/>
                  </a:rPr>
                  <a:t> of total income received by the bottom 50% and the top 1%</a:t>
                </a:r>
                <a:endParaRPr lang="fr-FR" sz="1200" b="0">
                  <a:latin typeface="Arial Narrow" panose="020B0606020202030204" pitchFamily="34" charset="0"/>
                  <a:cs typeface="Arial" panose="020B0604020202020204" pitchFamily="34" charset="0"/>
                </a:endParaRPr>
              </a:p>
            </c:rich>
          </c:tx>
          <c:layout>
            <c:manualLayout>
              <c:xMode val="edge"/>
              <c:yMode val="edge"/>
              <c:x val="1.65660042765075E-2"/>
              <c:y val="0.13466752916508701"/>
            </c:manualLayout>
          </c:layout>
          <c:overlay val="0"/>
        </c:title>
        <c:numFmt formatCode="0%" sourceLinked="0"/>
        <c:majorTickMark val="out"/>
        <c:minorTickMark val="none"/>
        <c:tickLblPos val="nextTo"/>
        <c:txPr>
          <a:bodyPr/>
          <a:lstStyle/>
          <a:p>
            <a:pPr>
              <a:defRPr sz="1600" b="1" i="0">
                <a:latin typeface="Arial"/>
              </a:defRPr>
            </a:pPr>
            <a:endParaRPr lang="fr-FR"/>
          </a:p>
        </c:txPr>
        <c:crossAx val="658034760"/>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1700" baseline="0"/>
              <a:t>Figure 13.5. Inequality between the top 10% and the bottom 50% (2018)</a:t>
            </a:r>
            <a:endParaRPr lang="fr-FR" sz="1700" b="0">
              <a:latin typeface="Arial Narrow" panose="020B0606020202030204" pitchFamily="34" charset="0"/>
            </a:endParaRPr>
          </a:p>
        </c:rich>
      </c:tx>
      <c:layout>
        <c:manualLayout>
          <c:xMode val="edge"/>
          <c:yMode val="edge"/>
          <c:x val="0.144915689231645"/>
          <c:y val="2.2426181674911698E-3"/>
        </c:manualLayout>
      </c:layout>
      <c:overlay val="0"/>
    </c:title>
    <c:autoTitleDeleted val="0"/>
    <c:plotArea>
      <c:layout>
        <c:manualLayout>
          <c:layoutTarget val="inner"/>
          <c:xMode val="edge"/>
          <c:yMode val="edge"/>
          <c:x val="7.2280659493894103E-2"/>
          <c:y val="5.77572319439617E-2"/>
          <c:w val="0.92206909176210905"/>
          <c:h val="0.69776417502606702"/>
        </c:manualLayout>
      </c:layout>
      <c:barChart>
        <c:barDir val="col"/>
        <c:grouping val="clustered"/>
        <c:varyColors val="0"/>
        <c:ser>
          <c:idx val="0"/>
          <c:order val="0"/>
          <c:tx>
            <c:v>Ratio t10/b50</c:v>
          </c:tx>
          <c:invertIfNegative val="0"/>
          <c:dPt>
            <c:idx val="0"/>
            <c:invertIfNegative val="0"/>
            <c:bubble3D val="0"/>
            <c:spPr>
              <a:solidFill>
                <a:srgbClr val="7030A0"/>
              </a:solidFill>
              <a:ln>
                <a:solidFill>
                  <a:srgbClr val="7030A0"/>
                </a:solidFill>
              </a:ln>
            </c:spPr>
          </c:dPt>
          <c:dPt>
            <c:idx val="1"/>
            <c:invertIfNegative val="0"/>
            <c:bubble3D val="0"/>
            <c:spPr>
              <a:solidFill>
                <a:schemeClr val="accent6"/>
              </a:solidFill>
              <a:ln>
                <a:solidFill>
                  <a:schemeClr val="accent6"/>
                </a:solidFill>
              </a:ln>
            </c:spPr>
          </c:dPt>
          <c:dPt>
            <c:idx val="2"/>
            <c:invertIfNegative val="0"/>
            <c:bubble3D val="0"/>
            <c:spPr>
              <a:solidFill>
                <a:srgbClr val="FF0000"/>
              </a:solidFill>
              <a:ln>
                <a:solidFill>
                  <a:srgbClr val="FF0000"/>
                </a:solidFill>
              </a:ln>
            </c:spPr>
          </c:dPt>
          <c:dPt>
            <c:idx val="3"/>
            <c:invertIfNegative val="0"/>
            <c:bubble3D val="0"/>
            <c:spPr>
              <a:solidFill>
                <a:schemeClr val="accent1"/>
              </a:solidFill>
              <a:ln>
                <a:solidFill>
                  <a:schemeClr val="accent1"/>
                </a:solidFill>
              </a:ln>
            </c:spPr>
          </c:dPt>
          <c:dPt>
            <c:idx val="4"/>
            <c:invertIfNegative val="0"/>
            <c:bubble3D val="0"/>
            <c:spPr>
              <a:solidFill>
                <a:srgbClr val="002060"/>
              </a:solidFill>
              <a:ln>
                <a:solidFill>
                  <a:srgbClr val="002060"/>
                </a:solidFill>
              </a:ln>
            </c:spPr>
          </c:dPt>
          <c:dPt>
            <c:idx val="5"/>
            <c:invertIfNegative val="0"/>
            <c:bubble3D val="0"/>
            <c:spPr>
              <a:solidFill>
                <a:schemeClr val="accent4"/>
              </a:solidFill>
              <a:ln>
                <a:solidFill>
                  <a:schemeClr val="accent4"/>
                </a:solidFill>
              </a:ln>
            </c:spPr>
          </c:dPt>
          <c:dPt>
            <c:idx val="6"/>
            <c:invertIfNegative val="0"/>
            <c:bubble3D val="0"/>
            <c:spPr>
              <a:solidFill>
                <a:srgbClr val="00B050"/>
              </a:solidFill>
              <a:ln>
                <a:solidFill>
                  <a:srgbClr val="00B050"/>
                </a:solidFill>
              </a:ln>
            </c:spPr>
          </c:dPt>
          <c:dPt>
            <c:idx val="7"/>
            <c:invertIfNegative val="0"/>
            <c:bubble3D val="0"/>
            <c:spPr>
              <a:solidFill>
                <a:schemeClr val="accent2"/>
              </a:solidFill>
              <a:ln>
                <a:solidFill>
                  <a:schemeClr val="accent2"/>
                </a:solidFill>
              </a:ln>
            </c:spPr>
          </c:dPt>
          <c:dPt>
            <c:idx val="8"/>
            <c:invertIfNegative val="0"/>
            <c:bubble3D val="0"/>
            <c:spPr>
              <a:solidFill>
                <a:srgbClr val="FFFF00"/>
              </a:solidFill>
              <a:ln>
                <a:solidFill>
                  <a:srgbClr val="FFFF00"/>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DataF13.2!$A$4:$I$4</c:f>
              <c:strCache>
                <c:ptCount val="9"/>
                <c:pt idx="0">
                  <c:v>Europe</c:v>
                </c:pt>
                <c:pt idx="1">
                  <c:v>China</c:v>
                </c:pt>
                <c:pt idx="2">
                  <c:v>Russia</c:v>
                </c:pt>
                <c:pt idx="3">
                  <c:v>U.S.</c:v>
                </c:pt>
                <c:pt idx="4">
                  <c:v>India</c:v>
                </c:pt>
                <c:pt idx="5">
                  <c:v>Brasil</c:v>
                </c:pt>
                <c:pt idx="6">
                  <c:v>Middle East</c:v>
                </c:pt>
                <c:pt idx="7">
                  <c:v>South Africa</c:v>
                </c:pt>
                <c:pt idx="8">
                  <c:v>Qatar</c:v>
                </c:pt>
              </c:strCache>
            </c:strRef>
          </c:cat>
          <c:val>
            <c:numRef>
              <c:f>DataF13.2!$A$25:$I$25</c:f>
              <c:numCache>
                <c:formatCode>0.0</c:formatCode>
                <c:ptCount val="9"/>
                <c:pt idx="0">
                  <c:v>7.9591487863313404</c:v>
                </c:pt>
                <c:pt idx="1">
                  <c:v>13.90020604026846</c:v>
                </c:pt>
                <c:pt idx="2">
                  <c:v>13.75410119047619</c:v>
                </c:pt>
                <c:pt idx="3">
                  <c:v>19.047619047619047</c:v>
                </c:pt>
                <c:pt idx="4">
                  <c:v>18.86275136054422</c:v>
                </c:pt>
                <c:pt idx="5">
                  <c:v>20.119112404075249</c:v>
                </c:pt>
                <c:pt idx="6">
                  <c:v>34.191163397557858</c:v>
                </c:pt>
                <c:pt idx="7">
                  <c:v>34.778824018453378</c:v>
                </c:pt>
                <c:pt idx="8">
                  <c:v>36.276595744680854</c:v>
                </c:pt>
              </c:numCache>
            </c:numRef>
          </c:val>
          <c:extLst/>
        </c:ser>
        <c:dLbls>
          <c:showLegendKey val="0"/>
          <c:showVal val="0"/>
          <c:showCatName val="0"/>
          <c:showSerName val="0"/>
          <c:showPercent val="0"/>
          <c:showBubbleSize val="0"/>
        </c:dLbls>
        <c:gapWidth val="34"/>
        <c:axId val="658037112"/>
        <c:axId val="658040640"/>
      </c:barChart>
      <c:catAx>
        <c:axId val="658037112"/>
        <c:scaling>
          <c:orientation val="minMax"/>
        </c:scaling>
        <c:delete val="0"/>
        <c:axPos val="b"/>
        <c:numFmt formatCode="General" sourceLinked="0"/>
        <c:majorTickMark val="out"/>
        <c:minorTickMark val="none"/>
        <c:tickLblPos val="nextTo"/>
        <c:txPr>
          <a:bodyPr anchor="t" anchorCtr="0"/>
          <a:lstStyle/>
          <a:p>
            <a:pPr>
              <a:defRPr sz="1400" b="1" i="0" baseline="0">
                <a:latin typeface="Arial" panose="020B0604020202020204" pitchFamily="34" charset="0"/>
                <a:cs typeface="Arial" panose="020B0604020202020204" pitchFamily="34" charset="0"/>
              </a:defRPr>
            </a:pPr>
            <a:endParaRPr lang="fr-FR"/>
          </a:p>
        </c:txPr>
        <c:crossAx val="658040640"/>
        <c:crosses val="autoZero"/>
        <c:auto val="1"/>
        <c:lblAlgn val="ctr"/>
        <c:lblOffset val="100"/>
        <c:tickMarkSkip val="2"/>
        <c:noMultiLvlLbl val="0"/>
      </c:catAx>
      <c:valAx>
        <c:axId val="658040640"/>
        <c:scaling>
          <c:logBase val="2"/>
          <c:orientation val="minMax"/>
          <c:max val="40"/>
          <c:min val="2"/>
        </c:scaling>
        <c:delete val="0"/>
        <c:axPos val="l"/>
        <c:majorGridlines>
          <c:spPr>
            <a:ln w="12700">
              <a:prstDash val="sysDash"/>
            </a:ln>
          </c:spPr>
        </c:majorGridlines>
        <c:title>
          <c:tx>
            <c:rich>
              <a:bodyPr/>
              <a:lstStyle/>
              <a:p>
                <a:pPr>
                  <a:defRPr sz="1300">
                    <a:latin typeface="Arial Narrow" panose="020B0606020202030204" pitchFamily="34" charset="0"/>
                  </a:defRPr>
                </a:pPr>
                <a:r>
                  <a:rPr lang="fr-FR" sz="1300" b="0">
                    <a:latin typeface="Arial Narrow" panose="020B0606020202030204" pitchFamily="34" charset="0"/>
                    <a:cs typeface="Arial" panose="020B0604020202020204" pitchFamily="34" charset="0"/>
                  </a:rPr>
                  <a:t>Ratio</a:t>
                </a:r>
                <a:r>
                  <a:rPr lang="fr-FR" sz="1300" b="0" baseline="0">
                    <a:latin typeface="Arial Narrow" panose="020B0606020202030204" pitchFamily="34" charset="0"/>
                    <a:cs typeface="Arial" panose="020B0604020202020204" pitchFamily="34" charset="0"/>
                  </a:rPr>
                  <a:t> of average incomes of the top 10% and the bottom 50%</a:t>
                </a:r>
                <a:endParaRPr lang="fr-FR" sz="1300" b="0">
                  <a:latin typeface="Arial Narrow" panose="020B0606020202030204" pitchFamily="34" charset="0"/>
                  <a:cs typeface="Arial" panose="020B0604020202020204" pitchFamily="34" charset="0"/>
                </a:endParaRPr>
              </a:p>
            </c:rich>
          </c:tx>
          <c:layout>
            <c:manualLayout>
              <c:xMode val="edge"/>
              <c:yMode val="edge"/>
              <c:x val="3.9191065483815202E-3"/>
              <c:y val="9.2744362807645905E-2"/>
            </c:manualLayout>
          </c:layout>
          <c:overlay val="0"/>
        </c:title>
        <c:numFmt formatCode="#,##0" sourceLinked="0"/>
        <c:majorTickMark val="out"/>
        <c:minorTickMark val="none"/>
        <c:tickLblPos val="nextTo"/>
        <c:txPr>
          <a:bodyPr/>
          <a:lstStyle/>
          <a:p>
            <a:pPr>
              <a:defRPr sz="1500" b="0" i="0">
                <a:latin typeface="Arial"/>
              </a:defRPr>
            </a:pPr>
            <a:endParaRPr lang="fr-FR"/>
          </a:p>
        </c:txPr>
        <c:crossAx val="658037112"/>
        <c:crosses val="autoZero"/>
        <c:crossBetween val="between"/>
        <c:majorUnit val="2"/>
      </c:valAx>
      <c:spPr>
        <a:noFill/>
        <a:ln w="25400">
          <a:solidFill>
            <a:schemeClr val="tx1"/>
          </a:solidFill>
        </a:ln>
      </c:spPr>
    </c:plotArea>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1700" baseline="0"/>
              <a:t>Figure 13.6. Inequality between the top 1% and the bottom 50% (2018)</a:t>
            </a:r>
            <a:endParaRPr lang="fr-FR" sz="1700" b="0">
              <a:latin typeface="Arial Narrow" panose="020B0606020202030204" pitchFamily="34" charset="0"/>
            </a:endParaRPr>
          </a:p>
        </c:rich>
      </c:tx>
      <c:layout>
        <c:manualLayout>
          <c:xMode val="edge"/>
          <c:yMode val="edge"/>
          <c:x val="0.14767668855575"/>
          <c:y val="2.24255537462916E-3"/>
        </c:manualLayout>
      </c:layout>
      <c:overlay val="0"/>
    </c:title>
    <c:autoTitleDeleted val="0"/>
    <c:plotArea>
      <c:layout>
        <c:manualLayout>
          <c:layoutTarget val="inner"/>
          <c:xMode val="edge"/>
          <c:yMode val="edge"/>
          <c:x val="7.2280659493894103E-2"/>
          <c:y val="5.77572319439617E-2"/>
          <c:w val="0.92206909176210905"/>
          <c:h val="0.69776417502606702"/>
        </c:manualLayout>
      </c:layout>
      <c:barChart>
        <c:barDir val="col"/>
        <c:grouping val="clustered"/>
        <c:varyColors val="0"/>
        <c:ser>
          <c:idx val="0"/>
          <c:order val="0"/>
          <c:tx>
            <c:v>Ratio t10/b50</c:v>
          </c:tx>
          <c:invertIfNegative val="0"/>
          <c:dPt>
            <c:idx val="0"/>
            <c:invertIfNegative val="0"/>
            <c:bubble3D val="0"/>
            <c:spPr>
              <a:solidFill>
                <a:srgbClr val="7030A0"/>
              </a:solidFill>
              <a:ln>
                <a:solidFill>
                  <a:srgbClr val="7030A0"/>
                </a:solidFill>
              </a:ln>
            </c:spPr>
          </c:dPt>
          <c:dPt>
            <c:idx val="1"/>
            <c:invertIfNegative val="0"/>
            <c:bubble3D val="0"/>
            <c:spPr>
              <a:solidFill>
                <a:schemeClr val="accent6"/>
              </a:solidFill>
              <a:ln>
                <a:solidFill>
                  <a:schemeClr val="accent6"/>
                </a:solidFill>
              </a:ln>
            </c:spPr>
          </c:dPt>
          <c:dPt>
            <c:idx val="2"/>
            <c:invertIfNegative val="0"/>
            <c:bubble3D val="0"/>
            <c:spPr>
              <a:solidFill>
                <a:srgbClr val="FF0000"/>
              </a:solidFill>
              <a:ln>
                <a:solidFill>
                  <a:srgbClr val="FF0000"/>
                </a:solidFill>
              </a:ln>
            </c:spPr>
          </c:dPt>
          <c:dPt>
            <c:idx val="3"/>
            <c:invertIfNegative val="0"/>
            <c:bubble3D val="0"/>
            <c:spPr>
              <a:solidFill>
                <a:schemeClr val="accent1"/>
              </a:solidFill>
              <a:ln>
                <a:solidFill>
                  <a:schemeClr val="accent1"/>
                </a:solidFill>
              </a:ln>
            </c:spPr>
          </c:dPt>
          <c:dPt>
            <c:idx val="4"/>
            <c:invertIfNegative val="0"/>
            <c:bubble3D val="0"/>
            <c:spPr>
              <a:solidFill>
                <a:srgbClr val="002060"/>
              </a:solidFill>
              <a:ln>
                <a:solidFill>
                  <a:srgbClr val="002060"/>
                </a:solidFill>
              </a:ln>
            </c:spPr>
          </c:dPt>
          <c:dPt>
            <c:idx val="5"/>
            <c:invertIfNegative val="0"/>
            <c:bubble3D val="0"/>
            <c:spPr>
              <a:solidFill>
                <a:schemeClr val="accent4"/>
              </a:solidFill>
              <a:ln>
                <a:solidFill>
                  <a:schemeClr val="accent4"/>
                </a:solidFill>
              </a:ln>
            </c:spPr>
          </c:dPt>
          <c:dPt>
            <c:idx val="6"/>
            <c:invertIfNegative val="0"/>
            <c:bubble3D val="0"/>
            <c:spPr>
              <a:solidFill>
                <a:srgbClr val="00B050"/>
              </a:solidFill>
              <a:ln>
                <a:solidFill>
                  <a:srgbClr val="00B050"/>
                </a:solidFill>
              </a:ln>
            </c:spPr>
          </c:dPt>
          <c:dPt>
            <c:idx val="7"/>
            <c:invertIfNegative val="0"/>
            <c:bubble3D val="0"/>
            <c:spPr>
              <a:solidFill>
                <a:schemeClr val="accent2"/>
              </a:solidFill>
              <a:ln>
                <a:solidFill>
                  <a:schemeClr val="accent2"/>
                </a:solidFill>
              </a:ln>
            </c:spPr>
          </c:dPt>
          <c:dPt>
            <c:idx val="8"/>
            <c:invertIfNegative val="0"/>
            <c:bubble3D val="0"/>
            <c:spPr>
              <a:solidFill>
                <a:srgbClr val="FFFF00"/>
              </a:solidFill>
              <a:ln>
                <a:solidFill>
                  <a:srgbClr val="FFFF00"/>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DataF13.2!$A$4:$I$4</c:f>
              <c:strCache>
                <c:ptCount val="9"/>
                <c:pt idx="0">
                  <c:v>Europe</c:v>
                </c:pt>
                <c:pt idx="1">
                  <c:v>China</c:v>
                </c:pt>
                <c:pt idx="2">
                  <c:v>Russia</c:v>
                </c:pt>
                <c:pt idx="3">
                  <c:v>U.S.</c:v>
                </c:pt>
                <c:pt idx="4">
                  <c:v>India</c:v>
                </c:pt>
                <c:pt idx="5">
                  <c:v>Brasil</c:v>
                </c:pt>
                <c:pt idx="6">
                  <c:v>Middle East</c:v>
                </c:pt>
                <c:pt idx="7">
                  <c:v>South Africa</c:v>
                </c:pt>
                <c:pt idx="8">
                  <c:v>Qatar</c:v>
                </c:pt>
              </c:strCache>
            </c:strRef>
          </c:cat>
          <c:val>
            <c:numRef>
              <c:f>DataF13.2!$A$29:$I$29</c:f>
              <c:numCache>
                <c:formatCode>0.0</c:formatCode>
                <c:ptCount val="9"/>
                <c:pt idx="0">
                  <c:v>24.68035841190002</c:v>
                </c:pt>
                <c:pt idx="1">
                  <c:v>46.308724832214772</c:v>
                </c:pt>
                <c:pt idx="2">
                  <c:v>60.714285714285708</c:v>
                </c:pt>
                <c:pt idx="3">
                  <c:v>80.158727036507941</c:v>
                </c:pt>
                <c:pt idx="4">
                  <c:v>72.448979591836746</c:v>
                </c:pt>
                <c:pt idx="5">
                  <c:v>84.892086330935243</c:v>
                </c:pt>
                <c:pt idx="6">
                  <c:v>161.36054727409956</c:v>
                </c:pt>
                <c:pt idx="7">
                  <c:v>102.57349019267356</c:v>
                </c:pt>
                <c:pt idx="8">
                  <c:v>154.25531914893614</c:v>
                </c:pt>
              </c:numCache>
            </c:numRef>
          </c:val>
          <c:extLst/>
        </c:ser>
        <c:dLbls>
          <c:showLegendKey val="0"/>
          <c:showVal val="0"/>
          <c:showCatName val="0"/>
          <c:showSerName val="0"/>
          <c:showPercent val="0"/>
          <c:showBubbleSize val="0"/>
        </c:dLbls>
        <c:gapWidth val="34"/>
        <c:axId val="658029272"/>
        <c:axId val="658042208"/>
      </c:barChart>
      <c:catAx>
        <c:axId val="658029272"/>
        <c:scaling>
          <c:orientation val="minMax"/>
        </c:scaling>
        <c:delete val="0"/>
        <c:axPos val="b"/>
        <c:numFmt formatCode="General" sourceLinked="0"/>
        <c:majorTickMark val="out"/>
        <c:minorTickMark val="none"/>
        <c:tickLblPos val="nextTo"/>
        <c:txPr>
          <a:bodyPr anchor="t" anchorCtr="0"/>
          <a:lstStyle/>
          <a:p>
            <a:pPr>
              <a:defRPr sz="1400" b="1" i="0" baseline="0">
                <a:latin typeface="Arial" panose="020B0604020202020204" pitchFamily="34" charset="0"/>
                <a:cs typeface="Arial" panose="020B0604020202020204" pitchFamily="34" charset="0"/>
              </a:defRPr>
            </a:pPr>
            <a:endParaRPr lang="fr-FR"/>
          </a:p>
        </c:txPr>
        <c:crossAx val="658042208"/>
        <c:crosses val="autoZero"/>
        <c:auto val="1"/>
        <c:lblAlgn val="ctr"/>
        <c:lblOffset val="100"/>
        <c:tickMarkSkip val="2"/>
        <c:noMultiLvlLbl val="0"/>
      </c:catAx>
      <c:valAx>
        <c:axId val="658042208"/>
        <c:scaling>
          <c:logBase val="2"/>
          <c:orientation val="minMax"/>
          <c:max val="200"/>
          <c:min val="10"/>
        </c:scaling>
        <c:delete val="0"/>
        <c:axPos val="l"/>
        <c:majorGridlines>
          <c:spPr>
            <a:ln w="12700">
              <a:prstDash val="sysDash"/>
            </a:ln>
          </c:spPr>
        </c:majorGridlines>
        <c:title>
          <c:tx>
            <c:rich>
              <a:bodyPr/>
              <a:lstStyle/>
              <a:p>
                <a:pPr>
                  <a:defRPr sz="1300">
                    <a:latin typeface="Arial Narrow" panose="020B0606020202030204" pitchFamily="34" charset="0"/>
                  </a:defRPr>
                </a:pPr>
                <a:r>
                  <a:rPr lang="fr-FR" sz="1300" b="0">
                    <a:latin typeface="Arial Narrow" panose="020B0606020202030204" pitchFamily="34" charset="0"/>
                    <a:cs typeface="Arial" panose="020B0604020202020204" pitchFamily="34" charset="0"/>
                  </a:rPr>
                  <a:t>Ratio</a:t>
                </a:r>
                <a:r>
                  <a:rPr lang="fr-FR" sz="1300" b="0" baseline="0">
                    <a:latin typeface="Arial Narrow" panose="020B0606020202030204" pitchFamily="34" charset="0"/>
                    <a:cs typeface="Arial" panose="020B0604020202020204" pitchFamily="34" charset="0"/>
                  </a:rPr>
                  <a:t> of average incomes of the top 1% and the bottom 50%</a:t>
                </a:r>
                <a:endParaRPr lang="fr-FR" sz="1300" b="0">
                  <a:latin typeface="Arial Narrow" panose="020B0606020202030204" pitchFamily="34" charset="0"/>
                  <a:cs typeface="Arial" panose="020B0604020202020204" pitchFamily="34" charset="0"/>
                </a:endParaRPr>
              </a:p>
            </c:rich>
          </c:tx>
          <c:layout>
            <c:manualLayout>
              <c:xMode val="edge"/>
              <c:yMode val="edge"/>
              <c:x val="1.16108404183203E-3"/>
              <c:y val="9.7261407984321896E-2"/>
            </c:manualLayout>
          </c:layout>
          <c:overlay val="0"/>
        </c:title>
        <c:numFmt formatCode="#,##0" sourceLinked="0"/>
        <c:majorTickMark val="out"/>
        <c:minorTickMark val="none"/>
        <c:tickLblPos val="nextTo"/>
        <c:txPr>
          <a:bodyPr/>
          <a:lstStyle/>
          <a:p>
            <a:pPr>
              <a:defRPr sz="1500" b="0" i="0">
                <a:latin typeface="Arial"/>
              </a:defRPr>
            </a:pPr>
            <a:endParaRPr lang="fr-FR"/>
          </a:p>
        </c:txPr>
        <c:crossAx val="658029272"/>
        <c:crosses val="autoZero"/>
        <c:crossBetween val="between"/>
        <c:majorUnit val="2"/>
      </c:valAx>
      <c:spPr>
        <a:noFill/>
        <a:ln w="25400">
          <a:solidFill>
            <a:schemeClr val="tx1"/>
          </a:solidFill>
        </a:ln>
      </c:spPr>
    </c:plotArea>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a:t>Figure 13.7.</a:t>
            </a:r>
            <a:r>
              <a:rPr lang="fr-FR" sz="1800" baseline="0"/>
              <a:t> The global distribution of carbon emissions 2010-2018</a:t>
            </a:r>
            <a:endParaRPr lang="fr-FR" sz="1800"/>
          </a:p>
        </c:rich>
      </c:tx>
      <c:layout>
        <c:manualLayout>
          <c:xMode val="edge"/>
          <c:yMode val="edge"/>
          <c:x val="0.13576181196432299"/>
          <c:y val="9.04440486596024E-3"/>
        </c:manualLayout>
      </c:layout>
      <c:overlay val="0"/>
    </c:title>
    <c:autoTitleDeleted val="0"/>
    <c:plotArea>
      <c:layout>
        <c:manualLayout>
          <c:layoutTarget val="inner"/>
          <c:xMode val="edge"/>
          <c:yMode val="edge"/>
          <c:x val="9.1411433427050895E-2"/>
          <c:y val="7.1346012230368197E-2"/>
          <c:w val="0.89464917368643604"/>
          <c:h val="0.69071433140374505"/>
        </c:manualLayout>
      </c:layout>
      <c:barChart>
        <c:barDir val="col"/>
        <c:grouping val="clustered"/>
        <c:varyColors val="0"/>
        <c:ser>
          <c:idx val="0"/>
          <c:order val="0"/>
          <c:tx>
            <c:v>Total carbon emissions</c:v>
          </c:tx>
          <c:spPr>
            <a:solidFill>
              <a:srgbClr val="7030A0"/>
            </a:solidFill>
          </c:spPr>
          <c:invertIfNegative val="0"/>
          <c:cat>
            <c:strRef>
              <c:f>DataF13.7!$A$5:$A$8</c:f>
              <c:strCache>
                <c:ptCount val="4"/>
                <c:pt idx="0">
                  <c:v>North America</c:v>
                </c:pt>
                <c:pt idx="1">
                  <c:v>Europe</c:v>
                </c:pt>
                <c:pt idx="2">
                  <c:v>China</c:v>
                </c:pt>
                <c:pt idx="3">
                  <c:v>Rest of the world</c:v>
                </c:pt>
              </c:strCache>
            </c:strRef>
          </c:cat>
          <c:val>
            <c:numRef>
              <c:f>DataF13.7!$B$5:$B$8</c:f>
              <c:numCache>
                <c:formatCode>0%</c:formatCode>
                <c:ptCount val="4"/>
                <c:pt idx="0">
                  <c:v>0.21199999999999999</c:v>
                </c:pt>
                <c:pt idx="1">
                  <c:v>0.16400000000000001</c:v>
                </c:pt>
                <c:pt idx="2">
                  <c:v>0.215</c:v>
                </c:pt>
                <c:pt idx="3">
                  <c:v>0.40900000000000003</c:v>
                </c:pt>
              </c:numCache>
            </c:numRef>
          </c:val>
          <c:extLst/>
        </c:ser>
        <c:ser>
          <c:idx val="1"/>
          <c:order val="1"/>
          <c:tx>
            <c:v>Individual carbon emissions higher than global average</c:v>
          </c:tx>
          <c:spPr>
            <a:solidFill>
              <a:schemeClr val="accent2"/>
            </a:solidFill>
          </c:spPr>
          <c:invertIfNegative val="0"/>
          <c:val>
            <c:numRef>
              <c:f>DataF13.7!$C$5:$C$8</c:f>
              <c:numCache>
                <c:formatCode>0%</c:formatCode>
                <c:ptCount val="4"/>
                <c:pt idx="0">
                  <c:v>0.35699999999999998</c:v>
                </c:pt>
                <c:pt idx="1">
                  <c:v>0.2</c:v>
                </c:pt>
                <c:pt idx="2">
                  <c:v>0.151</c:v>
                </c:pt>
                <c:pt idx="3">
                  <c:v>0.29200000000000004</c:v>
                </c:pt>
              </c:numCache>
            </c:numRef>
          </c:val>
        </c:ser>
        <c:ser>
          <c:idx val="3"/>
          <c:order val="2"/>
          <c:tx>
            <c:v>Emissions higher than 2,3x global average (top 10%)</c:v>
          </c:tx>
          <c:spPr>
            <a:solidFill>
              <a:srgbClr val="FF0000"/>
            </a:solidFill>
          </c:spPr>
          <c:invertIfNegative val="0"/>
          <c:val>
            <c:numRef>
              <c:f>DataF13.7!$D$5:$D$8</c:f>
              <c:numCache>
                <c:formatCode>0%</c:formatCode>
                <c:ptCount val="4"/>
                <c:pt idx="0">
                  <c:v>0.46200000000000002</c:v>
                </c:pt>
                <c:pt idx="1">
                  <c:v>0.156</c:v>
                </c:pt>
                <c:pt idx="2">
                  <c:v>0.11600000000000001</c:v>
                </c:pt>
                <c:pt idx="3">
                  <c:v>0.26600000000000001</c:v>
                </c:pt>
              </c:numCache>
            </c:numRef>
          </c:val>
        </c:ser>
        <c:ser>
          <c:idx val="2"/>
          <c:order val="3"/>
          <c:tx>
            <c:v>Emissions higher than 9,1x global average (top 1%)</c:v>
          </c:tx>
          <c:spPr>
            <a:solidFill>
              <a:srgbClr val="00B050"/>
            </a:solidFill>
            <a:ln>
              <a:solidFill>
                <a:srgbClr val="00B050"/>
              </a:solidFill>
            </a:ln>
          </c:spPr>
          <c:invertIfNegative val="0"/>
          <c:cat>
            <c:strRef>
              <c:f>DataF13.7!$A$5:$A$8</c:f>
              <c:strCache>
                <c:ptCount val="4"/>
                <c:pt idx="0">
                  <c:v>North America</c:v>
                </c:pt>
                <c:pt idx="1">
                  <c:v>Europe</c:v>
                </c:pt>
                <c:pt idx="2">
                  <c:v>China</c:v>
                </c:pt>
                <c:pt idx="3">
                  <c:v>Rest of the world</c:v>
                </c:pt>
              </c:strCache>
            </c:strRef>
          </c:cat>
          <c:val>
            <c:numRef>
              <c:f>DataF13.7!$E$5:$E$8</c:f>
              <c:numCache>
                <c:formatCode>0%</c:formatCode>
                <c:ptCount val="4"/>
                <c:pt idx="0">
                  <c:v>0.57299999999999995</c:v>
                </c:pt>
                <c:pt idx="1">
                  <c:v>0.14799999999999999</c:v>
                </c:pt>
                <c:pt idx="2">
                  <c:v>5.7000000000000002E-2</c:v>
                </c:pt>
                <c:pt idx="3">
                  <c:v>0.22200000000000003</c:v>
                </c:pt>
              </c:numCache>
            </c:numRef>
          </c:val>
        </c:ser>
        <c:dLbls>
          <c:showLegendKey val="0"/>
          <c:showVal val="0"/>
          <c:showCatName val="0"/>
          <c:showSerName val="0"/>
          <c:showPercent val="0"/>
          <c:showBubbleSize val="0"/>
        </c:dLbls>
        <c:gapWidth val="50"/>
        <c:axId val="658042600"/>
        <c:axId val="658032800"/>
      </c:barChart>
      <c:catAx>
        <c:axId val="658042600"/>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658032800"/>
        <c:crosses val="autoZero"/>
        <c:auto val="1"/>
        <c:lblAlgn val="ctr"/>
        <c:lblOffset val="100"/>
        <c:tickLblSkip val="1"/>
        <c:noMultiLvlLbl val="0"/>
      </c:catAx>
      <c:valAx>
        <c:axId val="658032800"/>
        <c:scaling>
          <c:orientation val="minMax"/>
          <c:max val="0.6"/>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300" b="0">
                    <a:latin typeface="Arial" panose="020B0604020202020204" pitchFamily="34" charset="0"/>
                    <a:cs typeface="Arial" panose="020B0604020202020204" pitchFamily="34" charset="0"/>
                  </a:rPr>
                  <a:t>Share</a:t>
                </a:r>
                <a:r>
                  <a:rPr lang="fr-FR" sz="1300" b="0" baseline="0">
                    <a:latin typeface="Arial" panose="020B0604020202020204" pitchFamily="34" charset="0"/>
                    <a:cs typeface="Arial" panose="020B0604020202020204" pitchFamily="34" charset="0"/>
                  </a:rPr>
                  <a:t> of each region in global emissions</a:t>
                </a:r>
                <a:endParaRPr lang="fr-FR" sz="1300" b="0">
                  <a:latin typeface="Arial" panose="020B0604020202020204" pitchFamily="34" charset="0"/>
                  <a:cs typeface="Arial" panose="020B0604020202020204" pitchFamily="34" charset="0"/>
                </a:endParaRPr>
              </a:p>
            </c:rich>
          </c:tx>
          <c:layout>
            <c:manualLayout>
              <c:xMode val="edge"/>
              <c:yMode val="edge"/>
              <c:x val="1.3773480327272101E-3"/>
              <c:y val="0.123480984140439"/>
            </c:manualLayout>
          </c:layout>
          <c:overlay val="0"/>
        </c:title>
        <c:numFmt formatCode="0%" sourceLinked="0"/>
        <c:majorTickMark val="out"/>
        <c:minorTickMark val="none"/>
        <c:tickLblPos val="nextTo"/>
        <c:txPr>
          <a:bodyPr/>
          <a:lstStyle/>
          <a:p>
            <a:pPr>
              <a:defRPr sz="1500" b="0" i="0">
                <a:latin typeface="Arial"/>
              </a:defRPr>
            </a:pPr>
            <a:endParaRPr lang="fr-FR"/>
          </a:p>
        </c:txPr>
        <c:crossAx val="658042600"/>
        <c:crosses val="autoZero"/>
        <c:crossBetween val="between"/>
        <c:majorUnit val="0.05"/>
      </c:valAx>
      <c:spPr>
        <a:noFill/>
        <a:ln w="28575">
          <a:solidFill>
            <a:schemeClr val="tx1"/>
          </a:solidFill>
        </a:ln>
      </c:spPr>
    </c:plotArea>
    <c:legend>
      <c:legendPos val="t"/>
      <c:layout>
        <c:manualLayout>
          <c:xMode val="edge"/>
          <c:yMode val="edge"/>
          <c:x val="0.33002303380412201"/>
          <c:y val="8.7798086494906002E-2"/>
          <c:w val="0.54955340652525297"/>
          <c:h val="0.19106150765899099"/>
        </c:manualLayout>
      </c:layout>
      <c:overlay val="0"/>
      <c:spPr>
        <a:solidFill>
          <a:sysClr val="window" lastClr="FFFFFF"/>
        </a:solidFill>
        <a:ln w="15875">
          <a:solidFill>
            <a:schemeClr val="tx1"/>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w="25400">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aseline="0"/>
              <a:t>Figure 13.8. Top decile wealth share: rich and emerging countries</a:t>
            </a:r>
            <a:endParaRPr lang="fr-FR" sz="1800"/>
          </a:p>
        </c:rich>
      </c:tx>
      <c:layout>
        <c:manualLayout>
          <c:xMode val="edge"/>
          <c:yMode val="edge"/>
          <c:x val="0.13949748149704799"/>
          <c:y val="6.7293178339175802E-3"/>
        </c:manualLayout>
      </c:layout>
      <c:overlay val="0"/>
      <c:spPr>
        <a:noFill/>
        <a:ln w="25400">
          <a:noFill/>
        </a:ln>
      </c:spPr>
    </c:title>
    <c:autoTitleDeleted val="0"/>
    <c:plotArea>
      <c:layout>
        <c:manualLayout>
          <c:layoutTarget val="inner"/>
          <c:xMode val="edge"/>
          <c:yMode val="edge"/>
          <c:x val="0.100752924024614"/>
          <c:y val="6.3377125220646494E-2"/>
          <c:w val="0.86616395114914202"/>
          <c:h val="0.76268845961237297"/>
        </c:manualLayout>
      </c:layout>
      <c:lineChart>
        <c:grouping val="standard"/>
        <c:varyColors val="0"/>
        <c:ser>
          <c:idx val="0"/>
          <c:order val="0"/>
          <c:tx>
            <c:v>United States</c:v>
          </c:tx>
          <c:spPr>
            <a:ln w="44450">
              <a:solidFill>
                <a:schemeClr val="accent1"/>
              </a:solidFill>
            </a:ln>
          </c:spPr>
          <c:marker>
            <c:symbol val="square"/>
            <c:size val="7"/>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DataF13.8!$B$6:$B$121</c:f>
              <c:numCache>
                <c:formatCode>General</c:formatCode>
                <c:ptCount val="116"/>
                <c:pt idx="0" formatCode="0.0%">
                  <c:v>0.76</c:v>
                </c:pt>
                <c:pt idx="13" formatCode="0.0%">
                  <c:v>0.78443655062732798</c:v>
                </c:pt>
                <c:pt idx="14" formatCode="0.0%">
                  <c:v>0.78329371932034597</c:v>
                </c:pt>
                <c:pt idx="15" formatCode="0.0%">
                  <c:v>0.77967494492095302</c:v>
                </c:pt>
                <c:pt idx="16" formatCode="0.0%">
                  <c:v>0.78218139836912204</c:v>
                </c:pt>
                <c:pt idx="17" formatCode="0.0%">
                  <c:v>0.78306176266180305</c:v>
                </c:pt>
                <c:pt idx="18" formatCode="0.0%">
                  <c:v>0.78569529102396296</c:v>
                </c:pt>
                <c:pt idx="19" formatCode="0.0%">
                  <c:v>0.80078314648385795</c:v>
                </c:pt>
                <c:pt idx="20" formatCode="0.0%">
                  <c:v>0.78098062411596003</c:v>
                </c:pt>
                <c:pt idx="21" formatCode="0.0%">
                  <c:v>0.77989838268579803</c:v>
                </c:pt>
                <c:pt idx="22" formatCode="0.0%">
                  <c:v>0.79238395352867097</c:v>
                </c:pt>
                <c:pt idx="23" formatCode="0.0%">
                  <c:v>0.79670310411995104</c:v>
                </c:pt>
                <c:pt idx="24" formatCode="0.0%">
                  <c:v>0.81136844143264797</c:v>
                </c:pt>
                <c:pt idx="25" formatCode="0.0%">
                  <c:v>0.82219273367651402</c:v>
                </c:pt>
                <c:pt idx="26" formatCode="0.0%">
                  <c:v>0.83162446571498405</c:v>
                </c:pt>
                <c:pt idx="27" formatCode="0.0%">
                  <c:v>0.84176299873330995</c:v>
                </c:pt>
                <c:pt idx="28" formatCode="0.0%">
                  <c:v>0.84457980485883</c:v>
                </c:pt>
                <c:pt idx="29" formatCode="0.0%">
                  <c:v>0.84398510338056598</c:v>
                </c:pt>
                <c:pt idx="30" formatCode="0.0%">
                  <c:v>0.84590846131714703</c:v>
                </c:pt>
                <c:pt idx="31" formatCode="0.0%">
                  <c:v>0.84357943841275895</c:v>
                </c:pt>
                <c:pt idx="32" formatCode="0.0%">
                  <c:v>0.84800623394128105</c:v>
                </c:pt>
                <c:pt idx="33" formatCode="0.0%">
                  <c:v>0.845589857459497</c:v>
                </c:pt>
                <c:pt idx="34" formatCode="0.0%">
                  <c:v>0.83025886394551396</c:v>
                </c:pt>
                <c:pt idx="35" formatCode="0.0%">
                  <c:v>0.816811947387594</c:v>
                </c:pt>
                <c:pt idx="36" formatCode="0.0%">
                  <c:v>0.82176710289627397</c:v>
                </c:pt>
                <c:pt idx="37" formatCode="0.0%">
                  <c:v>0.80291582689654195</c:v>
                </c:pt>
                <c:pt idx="38" formatCode="0.0%">
                  <c:v>0.79947371460188799</c:v>
                </c:pt>
                <c:pt idx="39" formatCode="0.0%">
                  <c:v>0.80275661832552503</c:v>
                </c:pt>
                <c:pt idx="40" formatCode="0.0%">
                  <c:v>0.77125337865381705</c:v>
                </c:pt>
                <c:pt idx="41" formatCode="0.0%">
                  <c:v>0.74628234058078902</c:v>
                </c:pt>
                <c:pt idx="42" formatCode="0.0%">
                  <c:v>0.72875994016322398</c:v>
                </c:pt>
                <c:pt idx="43" formatCode="0.0%">
                  <c:v>0.73340488561392703</c:v>
                </c:pt>
                <c:pt idx="44" formatCode="0.0%">
                  <c:v>0.71073595826619396</c:v>
                </c:pt>
                <c:pt idx="45" formatCode="0.0%">
                  <c:v>0.71766972695540898</c:v>
                </c:pt>
                <c:pt idx="46" formatCode="0.0%">
                  <c:v>0.714942537363222</c:v>
                </c:pt>
                <c:pt idx="47" formatCode="0.0%">
                  <c:v>0.70119983976082101</c:v>
                </c:pt>
                <c:pt idx="48" formatCode="0.0%">
                  <c:v>0.68680177781249097</c:v>
                </c:pt>
                <c:pt idx="49" formatCode="0.0%">
                  <c:v>0.67864322967450796</c:v>
                </c:pt>
                <c:pt idx="50" formatCode="0.0%">
                  <c:v>0.68267514104172999</c:v>
                </c:pt>
                <c:pt idx="51" formatCode="0.0%">
                  <c:v>0.68270254338983005</c:v>
                </c:pt>
                <c:pt idx="52" formatCode="0.0%">
                  <c:v>0.679559793873176</c:v>
                </c:pt>
                <c:pt idx="53" formatCode="0.0%">
                  <c:v>0.67280158117943101</c:v>
                </c:pt>
                <c:pt idx="54" formatCode="0.0%">
                  <c:v>0.67748253014174398</c:v>
                </c:pt>
                <c:pt idx="55" formatCode="0.0%">
                  <c:v>0.681361295641839</c:v>
                </c:pt>
                <c:pt idx="56" formatCode="0.0%">
                  <c:v>0.68531605006488205</c:v>
                </c:pt>
                <c:pt idx="57" formatCode="0.0%">
                  <c:v>0.689294269671055</c:v>
                </c:pt>
                <c:pt idx="58" formatCode="0.0%">
                  <c:v>0.68817161579505703</c:v>
                </c:pt>
                <c:pt idx="59" formatCode="0.0%">
                  <c:v>0.69568071880084004</c:v>
                </c:pt>
                <c:pt idx="60" formatCode="0.0%">
                  <c:v>0.69851887146645697</c:v>
                </c:pt>
                <c:pt idx="61" formatCode="0.0%">
                  <c:v>0.70078054438683701</c:v>
                </c:pt>
                <c:pt idx="62" formatCode="0.0%">
                  <c:v>0.70635253190994296</c:v>
                </c:pt>
                <c:pt idx="63" formatCode="0.0%">
                  <c:v>0.70526880025863603</c:v>
                </c:pt>
                <c:pt idx="64" formatCode="0.0%">
                  <c:v>0.70418506860732999</c:v>
                </c:pt>
                <c:pt idx="65" formatCode="0.0%">
                  <c:v>0.69842571020126298</c:v>
                </c:pt>
                <c:pt idx="66" formatCode="0.0%">
                  <c:v>0.69266635179519698</c:v>
                </c:pt>
                <c:pt idx="67" formatCode="0.0%">
                  <c:v>0.68818885274231401</c:v>
                </c:pt>
                <c:pt idx="68" formatCode="0.0%">
                  <c:v>0.68873071298003197</c:v>
                </c:pt>
                <c:pt idx="69" formatCode="0.0%">
                  <c:v>0.68108213506639004</c:v>
                </c:pt>
                <c:pt idx="70" formatCode="0.0%">
                  <c:v>0.68337176763452601</c:v>
                </c:pt>
                <c:pt idx="71" formatCode="0.0%">
                  <c:v>0.67701507755555201</c:v>
                </c:pt>
                <c:pt idx="72" formatCode="0.0%">
                  <c:v>0.67645288724452302</c:v>
                </c:pt>
                <c:pt idx="73" formatCode="0.0%">
                  <c:v>0.66858103231061194</c:v>
                </c:pt>
                <c:pt idx="74" formatCode="0.0%">
                  <c:v>0.66298972349613905</c:v>
                </c:pt>
                <c:pt idx="75" formatCode="0.0%">
                  <c:v>0.65878696460276798</c:v>
                </c:pt>
                <c:pt idx="76" formatCode="0.0%">
                  <c:v>0.65054206596687403</c:v>
                </c:pt>
                <c:pt idx="77" formatCode="0.0%">
                  <c:v>0.64704281359445304</c:v>
                </c:pt>
                <c:pt idx="78" formatCode="0.0%">
                  <c:v>0.63908534901565905</c:v>
                </c:pt>
                <c:pt idx="79" formatCode="0.0%">
                  <c:v>0.64490252733230602</c:v>
                </c:pt>
                <c:pt idx="80" formatCode="0.0%">
                  <c:v>0.64208322763443004</c:v>
                </c:pt>
                <c:pt idx="81" formatCode="0.0%">
                  <c:v>0.63910394906997703</c:v>
                </c:pt>
                <c:pt idx="82" formatCode="0.0%">
                  <c:v>0.62862390279769897</c:v>
                </c:pt>
                <c:pt idx="83" formatCode="0.0%">
                  <c:v>0.61933428049087502</c:v>
                </c:pt>
                <c:pt idx="84" formatCode="0.0%">
                  <c:v>0.61365437507629395</c:v>
                </c:pt>
                <c:pt idx="85" formatCode="0.0%">
                  <c:v>0.60790723562240601</c:v>
                </c:pt>
                <c:pt idx="86" formatCode="0.0%">
                  <c:v>0.60649669170379605</c:v>
                </c:pt>
                <c:pt idx="87" formatCode="0.0%">
                  <c:v>0.61578047275543202</c:v>
                </c:pt>
                <c:pt idx="88" formatCode="0.0%">
                  <c:v>0.62737601995468095</c:v>
                </c:pt>
                <c:pt idx="89" formatCode="0.0%">
                  <c:v>0.62700736522674605</c:v>
                </c:pt>
                <c:pt idx="90" formatCode="0.0%">
                  <c:v>0.62883001565933205</c:v>
                </c:pt>
                <c:pt idx="91" formatCode="0.0%">
                  <c:v>0.62743532657623302</c:v>
                </c:pt>
                <c:pt idx="92" formatCode="0.0%">
                  <c:v>0.64253735542297397</c:v>
                </c:pt>
                <c:pt idx="93" formatCode="0.0%">
                  <c:v>0.64571458101272605</c:v>
                </c:pt>
                <c:pt idx="94" formatCode="0.0%">
                  <c:v>0.646326184272766</c:v>
                </c:pt>
                <c:pt idx="95" formatCode="0.0%">
                  <c:v>0.65004730224609397</c:v>
                </c:pt>
                <c:pt idx="96" formatCode="0.0%">
                  <c:v>0.654424488544464</c:v>
                </c:pt>
                <c:pt idx="97" formatCode="0.0%">
                  <c:v>0.65985316038131703</c:v>
                </c:pt>
                <c:pt idx="98" formatCode="0.0%">
                  <c:v>0.66791385412216198</c:v>
                </c:pt>
                <c:pt idx="99" formatCode="0.0%">
                  <c:v>0.670313000679016</c:v>
                </c:pt>
                <c:pt idx="100" formatCode="0.0%">
                  <c:v>0.67375773191452004</c:v>
                </c:pt>
                <c:pt idx="101" formatCode="0.0%">
                  <c:v>0.66447401046752896</c:v>
                </c:pt>
                <c:pt idx="102" formatCode="0.0%">
                  <c:v>0.66348350048065197</c:v>
                </c:pt>
                <c:pt idx="103" formatCode="0.0%">
                  <c:v>0.66558730602264404</c:v>
                </c:pt>
                <c:pt idx="104" formatCode="0.0%">
                  <c:v>0.67369800806045499</c:v>
                </c:pt>
                <c:pt idx="105" formatCode="0.0%">
                  <c:v>0.67417842149734497</c:v>
                </c:pt>
                <c:pt idx="106" formatCode="0.0%">
                  <c:v>0.67976486682891801</c:v>
                </c:pt>
                <c:pt idx="107" formatCode="0.0%">
                  <c:v>0.69035160541534402</c:v>
                </c:pt>
                <c:pt idx="108" formatCode="0.0%">
                  <c:v>0.71999448537826505</c:v>
                </c:pt>
                <c:pt idx="109" formatCode="0.0%">
                  <c:v>0.727669358253479</c:v>
                </c:pt>
                <c:pt idx="110" formatCode="0.0%">
                  <c:v>0.73251938819885298</c:v>
                </c:pt>
                <c:pt idx="111" formatCode="0.0%">
                  <c:v>0.73266696929931596</c:v>
                </c:pt>
                <c:pt idx="112" formatCode="0.0%">
                  <c:v>0.73744320869445801</c:v>
                </c:pt>
                <c:pt idx="113" formatCode="0.0%">
                  <c:v>0.72311288118362405</c:v>
                </c:pt>
                <c:pt idx="114" formatCode="0.0%">
                  <c:v>0.72183471918106101</c:v>
                </c:pt>
                <c:pt idx="115" formatCode="0.0%">
                  <c:v>0.73514579957500004</c:v>
                </c:pt>
              </c:numCache>
            </c:numRef>
          </c:val>
          <c:smooth val="1"/>
        </c:ser>
        <c:ser>
          <c:idx val="4"/>
          <c:order val="1"/>
          <c:tx>
            <c:v>China</c:v>
          </c:tx>
          <c:spPr>
            <a:ln w="38100">
              <a:solidFill>
                <a:schemeClr val="accent2"/>
              </a:solidFill>
            </a:ln>
          </c:spPr>
          <c:marker>
            <c:symbol val="star"/>
            <c:size val="6"/>
            <c:spPr>
              <a:solidFill>
                <a:schemeClr val="accent2"/>
              </a:solidFill>
              <a:ln>
                <a:solidFill>
                  <a:schemeClr val="accent2"/>
                </a:solidFill>
              </a:ln>
            </c:spPr>
          </c:marker>
          <c:val>
            <c:numRef>
              <c:f>DataF13.8!$D$6:$D$121</c:f>
              <c:numCache>
                <c:formatCode>General</c:formatCode>
                <c:ptCount val="116"/>
                <c:pt idx="95" formatCode="0.0%">
                  <c:v>0.40810629729999998</c:v>
                </c:pt>
                <c:pt idx="96" formatCode="0.0%">
                  <c:v>0.430038482</c:v>
                </c:pt>
                <c:pt idx="97" formatCode="0.0%">
                  <c:v>0.44641423229999999</c:v>
                </c:pt>
                <c:pt idx="98" formatCode="0.0%">
                  <c:v>0.45910784599999999</c:v>
                </c:pt>
                <c:pt idx="99" formatCode="0.0%">
                  <c:v>0.469235599</c:v>
                </c:pt>
                <c:pt idx="100" formatCode="0.0%">
                  <c:v>0.47750416400000001</c:v>
                </c:pt>
                <c:pt idx="101" formatCode="0.0%">
                  <c:v>0.4843823612</c:v>
                </c:pt>
                <c:pt idx="102" formatCode="0.0%">
                  <c:v>0.49019375440000001</c:v>
                </c:pt>
                <c:pt idx="103" formatCode="0.0%">
                  <c:v>0.49029678110000002</c:v>
                </c:pt>
                <c:pt idx="104" formatCode="0.0%">
                  <c:v>0.50614482159999996</c:v>
                </c:pt>
                <c:pt idx="105" formatCode="0.0%">
                  <c:v>0.52294331790000004</c:v>
                </c:pt>
                <c:pt idx="106" formatCode="0.0%">
                  <c:v>0.53935301300000005</c:v>
                </c:pt>
                <c:pt idx="107" formatCode="0.0%">
                  <c:v>0.55819779629999999</c:v>
                </c:pt>
                <c:pt idx="108" formatCode="0.0%">
                  <c:v>0.56917029620000004</c:v>
                </c:pt>
                <c:pt idx="109" formatCode="0.0%">
                  <c:v>0.58202731610000003</c:v>
                </c:pt>
                <c:pt idx="110" formatCode="0.0%">
                  <c:v>0.62758243079999998</c:v>
                </c:pt>
                <c:pt idx="111" formatCode="0.0%">
                  <c:v>0.66712719200000004</c:v>
                </c:pt>
                <c:pt idx="112" formatCode="0.0%">
                  <c:v>0.66524803639999996</c:v>
                </c:pt>
                <c:pt idx="113" formatCode="0.0%">
                  <c:v>0.66562438010000002</c:v>
                </c:pt>
                <c:pt idx="114" formatCode="0.0%">
                  <c:v>0.66739559169999996</c:v>
                </c:pt>
                <c:pt idx="115" formatCode="0.0%">
                  <c:v>0.67408591510000004</c:v>
                </c:pt>
              </c:numCache>
            </c:numRef>
          </c:val>
          <c:smooth val="0"/>
        </c:ser>
        <c:ser>
          <c:idx val="7"/>
          <c:order val="2"/>
          <c:tx>
            <c:v>India</c:v>
          </c:tx>
          <c:spPr>
            <a:ln w="41275">
              <a:solidFill>
                <a:schemeClr val="accent6"/>
              </a:solidFill>
            </a:ln>
          </c:spPr>
          <c:marker>
            <c:symbol val="circle"/>
            <c:size val="9"/>
            <c:spPr>
              <a:solidFill>
                <a:schemeClr val="accent6"/>
              </a:solidFill>
              <a:ln>
                <a:solidFill>
                  <a:schemeClr val="accent6"/>
                </a:solidFill>
              </a:ln>
            </c:spPr>
          </c:marker>
          <c:val>
            <c:numRef>
              <c:f>DataF13.8!$H$6:$H$121</c:f>
              <c:numCache>
                <c:formatCode>General</c:formatCode>
                <c:ptCount val="116"/>
                <c:pt idx="61" formatCode="0.0%">
                  <c:v>0.43183713689999997</c:v>
                </c:pt>
                <c:pt idx="71" formatCode="0.0%">
                  <c:v>0.42248031190000002</c:v>
                </c:pt>
                <c:pt idx="81" formatCode="0.0%">
                  <c:v>0.45004628289999998</c:v>
                </c:pt>
                <c:pt idx="91" formatCode="0.0%">
                  <c:v>0.50539065559999996</c:v>
                </c:pt>
                <c:pt idx="102" formatCode="0.0%">
                  <c:v>0.55599010100000001</c:v>
                </c:pt>
                <c:pt idx="112" formatCode="0.0%">
                  <c:v>0.62770879410000002</c:v>
                </c:pt>
              </c:numCache>
            </c:numRef>
          </c:val>
          <c:smooth val="0"/>
        </c:ser>
        <c:ser>
          <c:idx val="6"/>
          <c:order val="3"/>
          <c:tx>
            <c:v>Russia</c:v>
          </c:tx>
          <c:spPr>
            <a:ln w="38100">
              <a:solidFill>
                <a:schemeClr val="tx1"/>
              </a:solidFill>
            </a:ln>
          </c:spPr>
          <c:marker>
            <c:symbol val="diamond"/>
            <c:size val="8"/>
            <c:spPr>
              <a:solidFill>
                <a:schemeClr val="tx1"/>
              </a:solidFill>
              <a:ln>
                <a:solidFill>
                  <a:schemeClr val="tx1"/>
                </a:solidFill>
              </a:ln>
            </c:spPr>
          </c:marker>
          <c:val>
            <c:numRef>
              <c:f>DataF13.8!$F$6:$F$121</c:f>
              <c:numCache>
                <c:formatCode>General</c:formatCode>
                <c:ptCount val="116"/>
                <c:pt idx="95" formatCode="0.0%">
                  <c:v>0.52553659793920804</c:v>
                </c:pt>
                <c:pt idx="96" formatCode="0.0%">
                  <c:v>0.54409099649637904</c:v>
                </c:pt>
                <c:pt idx="97" formatCode="0.0%">
                  <c:v>0.59565450181253299</c:v>
                </c:pt>
                <c:pt idx="98" formatCode="0.0%">
                  <c:v>0.62404166487976898</c:v>
                </c:pt>
                <c:pt idx="99" formatCode="0.0%">
                  <c:v>0.657416204921901</c:v>
                </c:pt>
                <c:pt idx="100" formatCode="0.0%">
                  <c:v>0.64647481730207801</c:v>
                </c:pt>
                <c:pt idx="101" formatCode="0.0%">
                  <c:v>0.66741356486454595</c:v>
                </c:pt>
                <c:pt idx="102" formatCode="0.0%">
                  <c:v>0.64301335974596396</c:v>
                </c:pt>
                <c:pt idx="103" formatCode="0.0%">
                  <c:v>0.66709019104018796</c:v>
                </c:pt>
                <c:pt idx="104" formatCode="0.0%">
                  <c:v>0.67024151468649495</c:v>
                </c:pt>
                <c:pt idx="105" formatCode="0.0%">
                  <c:v>0.65711611858569097</c:v>
                </c:pt>
                <c:pt idx="106" formatCode="0.0%">
                  <c:v>0.63834921456873395</c:v>
                </c:pt>
                <c:pt idx="107" formatCode="0.0%">
                  <c:v>0.63857039646245495</c:v>
                </c:pt>
                <c:pt idx="108" formatCode="0.0%">
                  <c:v>0.66442555817775395</c:v>
                </c:pt>
                <c:pt idx="109" formatCode="0.0%">
                  <c:v>0.62877707183361098</c:v>
                </c:pt>
                <c:pt idx="110" formatCode="0.0%">
                  <c:v>0.65987944300286505</c:v>
                </c:pt>
                <c:pt idx="111" formatCode="0.0%">
                  <c:v>0.68310518353246197</c:v>
                </c:pt>
                <c:pt idx="112" formatCode="0.0%">
                  <c:v>0.67931338748894599</c:v>
                </c:pt>
                <c:pt idx="113" formatCode="0.0%">
                  <c:v>0.67854140396229901</c:v>
                </c:pt>
                <c:pt idx="114" formatCode="0.0%">
                  <c:v>0.684877928812057</c:v>
                </c:pt>
                <c:pt idx="115" formatCode="0.0%">
                  <c:v>0.71322152274660799</c:v>
                </c:pt>
              </c:numCache>
            </c:numRef>
          </c:val>
          <c:smooth val="0"/>
        </c:ser>
        <c:ser>
          <c:idx val="1"/>
          <c:order val="5"/>
          <c:tx>
            <c:v>Britain</c:v>
          </c:tx>
          <c:spPr>
            <a:ln w="44450">
              <a:solidFill>
                <a:srgbClr val="C00000"/>
              </a:solidFill>
            </a:ln>
          </c:spPr>
          <c:marker>
            <c:symbol val="triangle"/>
            <c:size val="9"/>
            <c:spPr>
              <a:solidFill>
                <a:srgbClr val="C00000"/>
              </a:solidFill>
              <a:ln>
                <a:solidFill>
                  <a:srgbClr val="C00000"/>
                </a:solidFill>
              </a:ln>
            </c:spPr>
          </c:marker>
          <c:val>
            <c:numRef>
              <c:f>DataF13.8!$N$6:$N$121</c:f>
              <c:numCache>
                <c:formatCode>0.0%</c:formatCode>
                <c:ptCount val="116"/>
                <c:pt idx="0">
                  <c:v>0.92460289001474993</c:v>
                </c:pt>
                <c:pt idx="13">
                  <c:v>0.92573257446289103</c:v>
                </c:pt>
                <c:pt idx="14">
                  <c:v>0.92965545654296899</c:v>
                </c:pt>
                <c:pt idx="19">
                  <c:v>0.88534126281738301</c:v>
                </c:pt>
                <c:pt idx="20">
                  <c:v>0.87973846435546899</c:v>
                </c:pt>
                <c:pt idx="21">
                  <c:v>0.88178054809570305</c:v>
                </c:pt>
                <c:pt idx="22">
                  <c:v>0.88824607849121096</c:v>
                </c:pt>
                <c:pt idx="23">
                  <c:v>0.88330375671386696</c:v>
                </c:pt>
                <c:pt idx="24">
                  <c:v>0.87929267883300799</c:v>
                </c:pt>
                <c:pt idx="25">
                  <c:v>0.88164772033691396</c:v>
                </c:pt>
                <c:pt idx="26">
                  <c:v>0.87211715698242198</c:v>
                </c:pt>
                <c:pt idx="27">
                  <c:v>0.87982826232910205</c:v>
                </c:pt>
                <c:pt idx="28">
                  <c:v>0.86682701110839799</c:v>
                </c:pt>
                <c:pt idx="29">
                  <c:v>0.87070228576660202</c:v>
                </c:pt>
                <c:pt idx="30">
                  <c:v>0.86131057739257799</c:v>
                </c:pt>
                <c:pt idx="31">
                  <c:v>0.85807365417480497</c:v>
                </c:pt>
                <c:pt idx="32">
                  <c:v>0.85741775512695295</c:v>
                </c:pt>
                <c:pt idx="33">
                  <c:v>0.864070663452148</c:v>
                </c:pt>
                <c:pt idx="34">
                  <c:v>0.861165924072266</c:v>
                </c:pt>
                <c:pt idx="35">
                  <c:v>0.85872962951660203</c:v>
                </c:pt>
                <c:pt idx="36">
                  <c:v>0.85163200378418003</c:v>
                </c:pt>
                <c:pt idx="37">
                  <c:v>0.85470039367675799</c:v>
                </c:pt>
                <c:pt idx="38">
                  <c:v>0.85012535095214803</c:v>
                </c:pt>
                <c:pt idx="39">
                  <c:v>0.84289375305175795</c:v>
                </c:pt>
                <c:pt idx="40">
                  <c:v>0.83811492919921904</c:v>
                </c:pt>
                <c:pt idx="41">
                  <c:v>0.82855720520019505</c:v>
                </c:pt>
                <c:pt idx="46">
                  <c:v>0.83511634826660197</c:v>
                </c:pt>
                <c:pt idx="47">
                  <c:v>0.829775314331055</c:v>
                </c:pt>
                <c:pt idx="48">
                  <c:v>0.83099349975585901</c:v>
                </c:pt>
                <c:pt idx="49">
                  <c:v>0.81768768310546902</c:v>
                </c:pt>
                <c:pt idx="50">
                  <c:v>0.79941551208496098</c:v>
                </c:pt>
                <c:pt idx="51">
                  <c:v>0.78301742553710896</c:v>
                </c:pt>
                <c:pt idx="52">
                  <c:v>0.77486534118652295</c:v>
                </c:pt>
                <c:pt idx="53">
                  <c:v>0.76933677673339795</c:v>
                </c:pt>
                <c:pt idx="54">
                  <c:v>0.76624458312988297</c:v>
                </c:pt>
                <c:pt idx="55">
                  <c:v>0.75321983337402298</c:v>
                </c:pt>
                <c:pt idx="56">
                  <c:v>0.73953918457031298</c:v>
                </c:pt>
                <c:pt idx="57">
                  <c:v>0.72417190551757804</c:v>
                </c:pt>
                <c:pt idx="58">
                  <c:v>0.72042373657226599</c:v>
                </c:pt>
                <c:pt idx="59">
                  <c:v>0.71639450073242195</c:v>
                </c:pt>
                <c:pt idx="60">
                  <c:v>0.70541389465332005</c:v>
                </c:pt>
                <c:pt idx="61">
                  <c:v>0.69359962463378899</c:v>
                </c:pt>
                <c:pt idx="62">
                  <c:v>0.67349678039550798</c:v>
                </c:pt>
                <c:pt idx="63">
                  <c:v>0.67945976257324203</c:v>
                </c:pt>
                <c:pt idx="64">
                  <c:v>0.68493743896484405</c:v>
                </c:pt>
                <c:pt idx="65">
                  <c:v>0.68159248352050805</c:v>
                </c:pt>
                <c:pt idx="66">
                  <c:v>0.66289489746093799</c:v>
                </c:pt>
                <c:pt idx="67">
                  <c:v>0.66712905883789098</c:v>
                </c:pt>
                <c:pt idx="68">
                  <c:v>0.67358558654785206</c:v>
                </c:pt>
                <c:pt idx="69">
                  <c:v>0.64605384826660195</c:v>
                </c:pt>
                <c:pt idx="70">
                  <c:v>0.64461517333984397</c:v>
                </c:pt>
                <c:pt idx="71">
                  <c:v>0.63398857116699203</c:v>
                </c:pt>
                <c:pt idx="72">
                  <c:v>0.65987777709960904</c:v>
                </c:pt>
                <c:pt idx="73">
                  <c:v>0.63403190612793003</c:v>
                </c:pt>
                <c:pt idx="74">
                  <c:v>0.61041164398193404</c:v>
                </c:pt>
                <c:pt idx="75">
                  <c:v>0.586549034118652</c:v>
                </c:pt>
                <c:pt idx="76">
                  <c:v>0.60951808929443396</c:v>
                </c:pt>
                <c:pt idx="77">
                  <c:v>0.57665588378906296</c:v>
                </c:pt>
                <c:pt idx="78">
                  <c:v>0.58840881347656204</c:v>
                </c:pt>
                <c:pt idx="79">
                  <c:v>0.54024837493896505</c:v>
                </c:pt>
                <c:pt idx="80">
                  <c:v>0.521030158996582</c:v>
                </c:pt>
                <c:pt idx="81">
                  <c:v>0.53165088653564496</c:v>
                </c:pt>
                <c:pt idx="82">
                  <c:v>0.51228263854980505</c:v>
                </c:pt>
                <c:pt idx="83">
                  <c:v>0.506638832092285</c:v>
                </c:pt>
                <c:pt idx="84">
                  <c:v>0.46705844879150399</c:v>
                </c:pt>
                <c:pt idx="85">
                  <c:v>0.48681293487548799</c:v>
                </c:pt>
                <c:pt idx="86">
                  <c:v>0.48824001312255899</c:v>
                </c:pt>
                <c:pt idx="87">
                  <c:v>0.50358818054199195</c:v>
                </c:pt>
                <c:pt idx="88">
                  <c:v>0.48185375213623</c:v>
                </c:pt>
                <c:pt idx="89">
                  <c:v>0.48526416778564502</c:v>
                </c:pt>
                <c:pt idx="90">
                  <c:v>0.45985729217529298</c:v>
                </c:pt>
                <c:pt idx="91">
                  <c:v>0.45589118957519498</c:v>
                </c:pt>
                <c:pt idx="92">
                  <c:v>0.47995822906494101</c:v>
                </c:pt>
                <c:pt idx="93">
                  <c:v>0.498296165466309</c:v>
                </c:pt>
                <c:pt idx="94">
                  <c:v>0.49545337677001999</c:v>
                </c:pt>
                <c:pt idx="95">
                  <c:v>0.46916976928710902</c:v>
                </c:pt>
                <c:pt idx="96">
                  <c:v>0.48378795623779303</c:v>
                </c:pt>
                <c:pt idx="97">
                  <c:v>0.515730209350586</c:v>
                </c:pt>
                <c:pt idx="98">
                  <c:v>0.51886837005615205</c:v>
                </c:pt>
                <c:pt idx="99">
                  <c:v>0.50071971893310596</c:v>
                </c:pt>
                <c:pt idx="100">
                  <c:v>0.50555076599121096</c:v>
                </c:pt>
                <c:pt idx="101">
                  <c:v>0.50239955902099598</c:v>
                </c:pt>
                <c:pt idx="102">
                  <c:v>0.508456230163574</c:v>
                </c:pt>
                <c:pt idx="103">
                  <c:v>0.50255298614501998</c:v>
                </c:pt>
                <c:pt idx="105">
                  <c:v>0.51189144134521503</c:v>
                </c:pt>
                <c:pt idx="106">
                  <c:v>0.51977294921874995</c:v>
                </c:pt>
                <c:pt idx="109">
                  <c:v>0.54013488769531204</c:v>
                </c:pt>
                <c:pt idx="112">
                  <c:v>0.51916015625</c:v>
                </c:pt>
                <c:pt idx="115">
                  <c:v>0.52964752197265597</c:v>
                </c:pt>
              </c:numCache>
            </c:numRef>
          </c:val>
          <c:smooth val="0"/>
        </c:ser>
        <c:ser>
          <c:idx val="3"/>
          <c:order val="6"/>
          <c:tx>
            <c:v>France</c:v>
          </c:tx>
          <c:spPr>
            <a:ln w="44450">
              <a:solidFill>
                <a:srgbClr val="7030A0"/>
              </a:solidFill>
            </a:ln>
          </c:spPr>
          <c:marker>
            <c:symbol val="triangle"/>
            <c:size val="10"/>
            <c:spPr>
              <a:solidFill>
                <a:srgbClr val="7030A0"/>
              </a:solidFill>
              <a:ln>
                <a:solidFill>
                  <a:srgbClr val="7030A0"/>
                </a:solidFill>
              </a:ln>
            </c:spPr>
          </c:marker>
          <c:val>
            <c:numRef>
              <c:f>DataF13.8!$L$6:$L$121</c:f>
              <c:numCache>
                <c:formatCode>0.0%</c:formatCode>
                <c:ptCount val="116"/>
                <c:pt idx="0">
                  <c:v>0.84557470679299995</c:v>
                </c:pt>
                <c:pt idx="13">
                  <c:v>0.84903019999999996</c:v>
                </c:pt>
                <c:pt idx="14">
                  <c:v>0.84907359000000004</c:v>
                </c:pt>
                <c:pt idx="15">
                  <c:v>0.84342866999999999</c:v>
                </c:pt>
                <c:pt idx="16">
                  <c:v>0.84303671000000002</c:v>
                </c:pt>
                <c:pt idx="17">
                  <c:v>0.84225178000000001</c:v>
                </c:pt>
                <c:pt idx="18">
                  <c:v>0.83841341999999996</c:v>
                </c:pt>
                <c:pt idx="19">
                  <c:v>0.83334118000000001</c:v>
                </c:pt>
                <c:pt idx="20">
                  <c:v>0.82293212000000004</c:v>
                </c:pt>
                <c:pt idx="21">
                  <c:v>0.81569588000000004</c:v>
                </c:pt>
                <c:pt idx="22">
                  <c:v>0.80957168000000002</c:v>
                </c:pt>
                <c:pt idx="23">
                  <c:v>0.80484407999999996</c:v>
                </c:pt>
                <c:pt idx="24">
                  <c:v>0.80336010000000002</c:v>
                </c:pt>
                <c:pt idx="25">
                  <c:v>0.78683161999999995</c:v>
                </c:pt>
                <c:pt idx="26">
                  <c:v>0.78708880999999997</c:v>
                </c:pt>
                <c:pt idx="27">
                  <c:v>0.79804896999999997</c:v>
                </c:pt>
                <c:pt idx="29">
                  <c:v>0.80265682999999999</c:v>
                </c:pt>
                <c:pt idx="30">
                  <c:v>0.80225581000000001</c:v>
                </c:pt>
                <c:pt idx="31">
                  <c:v>0.78757292000000001</c:v>
                </c:pt>
                <c:pt idx="32">
                  <c:v>0.7796554</c:v>
                </c:pt>
                <c:pt idx="33">
                  <c:v>0.78115528999999995</c:v>
                </c:pt>
                <c:pt idx="35">
                  <c:v>0.77223933</c:v>
                </c:pt>
                <c:pt idx="36">
                  <c:v>0.76686728000000004</c:v>
                </c:pt>
                <c:pt idx="37">
                  <c:v>0.76381259999999995</c:v>
                </c:pt>
                <c:pt idx="38">
                  <c:v>0.74733388000000001</c:v>
                </c:pt>
                <c:pt idx="39">
                  <c:v>0.75572771000000005</c:v>
                </c:pt>
                <c:pt idx="40">
                  <c:v>0.72407991000000005</c:v>
                </c:pt>
                <c:pt idx="41">
                  <c:v>0.73235296999999999</c:v>
                </c:pt>
                <c:pt idx="42">
                  <c:v>0.74343872</c:v>
                </c:pt>
                <c:pt idx="43">
                  <c:v>0.76392221000000005</c:v>
                </c:pt>
                <c:pt idx="44">
                  <c:v>0.75842827999999995</c:v>
                </c:pt>
                <c:pt idx="45">
                  <c:v>0.73745543000000002</c:v>
                </c:pt>
                <c:pt idx="46">
                  <c:v>0.69750392000000005</c:v>
                </c:pt>
                <c:pt idx="47">
                  <c:v>0.68819582000000001</c:v>
                </c:pt>
                <c:pt idx="48">
                  <c:v>0.69914359000000004</c:v>
                </c:pt>
                <c:pt idx="49">
                  <c:v>0.71519737999999999</c:v>
                </c:pt>
                <c:pt idx="50">
                  <c:v>0.72239666999999996</c:v>
                </c:pt>
                <c:pt idx="51">
                  <c:v>0.69978081999999997</c:v>
                </c:pt>
                <c:pt idx="52">
                  <c:v>0.72326051999999996</c:v>
                </c:pt>
                <c:pt idx="53">
                  <c:v>0.72844237000000001</c:v>
                </c:pt>
                <c:pt idx="54">
                  <c:v>0.70854229000000002</c:v>
                </c:pt>
                <c:pt idx="55">
                  <c:v>0.70573311999999999</c:v>
                </c:pt>
                <c:pt idx="56">
                  <c:v>0.69950873000000002</c:v>
                </c:pt>
                <c:pt idx="57">
                  <c:v>0.70624231999999998</c:v>
                </c:pt>
                <c:pt idx="58">
                  <c:v>0.69166218999999995</c:v>
                </c:pt>
                <c:pt idx="59">
                  <c:v>0.70720601000000005</c:v>
                </c:pt>
                <c:pt idx="60">
                  <c:v>0.71097142000000002</c:v>
                </c:pt>
                <c:pt idx="62">
                  <c:v>0.70599358999999995</c:v>
                </c:pt>
                <c:pt idx="64">
                  <c:v>0.72894281000000005</c:v>
                </c:pt>
                <c:pt idx="65">
                  <c:v>0.71577018000000003</c:v>
                </c:pt>
                <c:pt idx="66">
                  <c:v>0.69428778000000002</c:v>
                </c:pt>
                <c:pt idx="67">
                  <c:v>0.67285490000000003</c:v>
                </c:pt>
                <c:pt idx="68">
                  <c:v>0.62462388999999996</c:v>
                </c:pt>
                <c:pt idx="69">
                  <c:v>0.58759450999999996</c:v>
                </c:pt>
                <c:pt idx="70">
                  <c:v>0.58164912000000002</c:v>
                </c:pt>
                <c:pt idx="71">
                  <c:v>0.57295191000000001</c:v>
                </c:pt>
                <c:pt idx="72">
                  <c:v>0.57104421000000005</c:v>
                </c:pt>
                <c:pt idx="73">
                  <c:v>0.56873631000000002</c:v>
                </c:pt>
                <c:pt idx="74">
                  <c:v>0.55738418999999995</c:v>
                </c:pt>
                <c:pt idx="75">
                  <c:v>0.54928940999999998</c:v>
                </c:pt>
                <c:pt idx="76">
                  <c:v>0.54128361000000003</c:v>
                </c:pt>
                <c:pt idx="77">
                  <c:v>0.53241466999999998</c:v>
                </c:pt>
                <c:pt idx="78">
                  <c:v>0.52465581999999999</c:v>
                </c:pt>
                <c:pt idx="79">
                  <c:v>0.51912581999999996</c:v>
                </c:pt>
                <c:pt idx="80">
                  <c:v>0.51645779999999997</c:v>
                </c:pt>
                <c:pt idx="81">
                  <c:v>0.50909048000000001</c:v>
                </c:pt>
                <c:pt idx="82">
                  <c:v>0.50245392</c:v>
                </c:pt>
                <c:pt idx="83">
                  <c:v>0.50010191999999998</c:v>
                </c:pt>
                <c:pt idx="84">
                  <c:v>0.49975359000000003</c:v>
                </c:pt>
                <c:pt idx="85">
                  <c:v>0.50137149999999997</c:v>
                </c:pt>
                <c:pt idx="86">
                  <c:v>0.50565808999999995</c:v>
                </c:pt>
                <c:pt idx="87">
                  <c:v>0.50498860999999995</c:v>
                </c:pt>
                <c:pt idx="88">
                  <c:v>0.50490056999999999</c:v>
                </c:pt>
                <c:pt idx="89">
                  <c:v>0.50755841000000002</c:v>
                </c:pt>
                <c:pt idx="90">
                  <c:v>0.50271708000000004</c:v>
                </c:pt>
                <c:pt idx="91">
                  <c:v>0.50654237999999996</c:v>
                </c:pt>
                <c:pt idx="92">
                  <c:v>0.51005297999999999</c:v>
                </c:pt>
                <c:pt idx="93">
                  <c:v>0.51213211000000003</c:v>
                </c:pt>
                <c:pt idx="94">
                  <c:v>0.51199359</c:v>
                </c:pt>
                <c:pt idx="95">
                  <c:v>0.51116651000000002</c:v>
                </c:pt>
                <c:pt idx="96">
                  <c:v>0.54006927999999998</c:v>
                </c:pt>
                <c:pt idx="97">
                  <c:v>0.55238478999999996</c:v>
                </c:pt>
                <c:pt idx="98">
                  <c:v>0.56328427999999997</c:v>
                </c:pt>
                <c:pt idx="99">
                  <c:v>0.56875861000000005</c:v>
                </c:pt>
                <c:pt idx="100">
                  <c:v>0.57056247999999998</c:v>
                </c:pt>
                <c:pt idx="101">
                  <c:v>0.56108272000000003</c:v>
                </c:pt>
                <c:pt idx="102">
                  <c:v>0.54605693</c:v>
                </c:pt>
                <c:pt idx="103">
                  <c:v>0.53840887999999998</c:v>
                </c:pt>
                <c:pt idx="104">
                  <c:v>0.52969909000000004</c:v>
                </c:pt>
                <c:pt idx="105">
                  <c:v>0.52372819000000004</c:v>
                </c:pt>
                <c:pt idx="106">
                  <c:v>0.52814662000000001</c:v>
                </c:pt>
                <c:pt idx="107">
                  <c:v>0.53588831000000003</c:v>
                </c:pt>
                <c:pt idx="108">
                  <c:v>0.53203440000000002</c:v>
                </c:pt>
                <c:pt idx="109">
                  <c:v>0.54052591000000005</c:v>
                </c:pt>
                <c:pt idx="110">
                  <c:v>0.55913639000000004</c:v>
                </c:pt>
                <c:pt idx="111">
                  <c:v>0.55074179000000001</c:v>
                </c:pt>
                <c:pt idx="112">
                  <c:v>0.54512137000000005</c:v>
                </c:pt>
                <c:pt idx="113">
                  <c:v>0.54851592000000005</c:v>
                </c:pt>
                <c:pt idx="114">
                  <c:v>0.55276471000000005</c:v>
                </c:pt>
                <c:pt idx="115">
                  <c:v>0.55276471376400005</c:v>
                </c:pt>
              </c:numCache>
            </c:numRef>
          </c:val>
          <c:smooth val="1"/>
        </c:ser>
        <c:dLbls>
          <c:showLegendKey val="0"/>
          <c:showVal val="0"/>
          <c:showCatName val="0"/>
          <c:showSerName val="0"/>
          <c:showPercent val="0"/>
          <c:showBubbleSize val="0"/>
        </c:dLbls>
        <c:marker val="1"/>
        <c:smooth val="0"/>
        <c:axId val="658034368"/>
        <c:axId val="658033976"/>
        <c:extLst>
          <c:ext xmlns:c15="http://schemas.microsoft.com/office/drawing/2012/chart" uri="{02D57815-91ED-43cb-92C2-25804820EDAC}">
            <c15:filteredLineSeries>
              <c15:ser>
                <c:idx val="5"/>
                <c:order val="4"/>
                <c:tx>
                  <c:v>Europe</c:v>
                </c:tx>
                <c:spPr>
                  <a:ln w="44450">
                    <a:solidFill>
                      <a:schemeClr val="accent6"/>
                    </a:solidFill>
                  </a:ln>
                </c:spPr>
                <c:marker>
                  <c:symbol val="square"/>
                  <c:size val="12"/>
                  <c:spPr>
                    <a:solidFill>
                      <a:schemeClr val="accent6"/>
                    </a:solidFill>
                    <a:ln>
                      <a:solidFill>
                        <a:schemeClr val="accent6"/>
                      </a:solidFill>
                    </a:ln>
                  </c:spPr>
                </c:marker>
                <c:val>
                  <c:numRef>
                    <c:extLst>
                      <c:ext uri="{02D57815-91ED-43cb-92C2-25804820EDAC}">
                        <c15:formulaRef>
                          <c15:sqref>DataF13.8!$J$6:$J$121</c15:sqref>
                        </c15:formulaRef>
                      </c:ext>
                    </c:extLst>
                    <c:numCache>
                      <c:formatCode>General</c:formatCode>
                      <c:ptCount val="116"/>
                      <c:pt idx="0" formatCode="0.0%">
                        <c:v>0.88225086560258326</c:v>
                      </c:pt>
                      <c:pt idx="13" formatCode="0.0%">
                        <c:v>0.88542092482096368</c:v>
                      </c:pt>
                      <c:pt idx="20" formatCode="0.0%">
                        <c:v>0.85652352811848964</c:v>
                      </c:pt>
                      <c:pt idx="25" formatCode="0.0%">
                        <c:v>0.83989311344563788</c:v>
                      </c:pt>
                      <c:pt idx="30" formatCode="0.0%">
                        <c:v>0.83302212913085938</c:v>
                      </c:pt>
                      <c:pt idx="35" formatCode="0.0%">
                        <c:v>0.82152298650553401</c:v>
                      </c:pt>
                      <c:pt idx="40" formatCode="0.0%">
                        <c:v>0.79796494639973969</c:v>
                      </c:pt>
                      <c:pt idx="45" formatCode="0.0%">
                        <c:v>0.76987771500000002</c:v>
                      </c:pt>
                      <c:pt idx="50" formatCode="0.0%">
                        <c:v>0.76490406069498695</c:v>
                      </c:pt>
                      <c:pt idx="55" formatCode="0.0%">
                        <c:v>0.72051765112467425</c:v>
                      </c:pt>
                      <c:pt idx="60" formatCode="0.0%">
                        <c:v>0.68289510488444005</c:v>
                      </c:pt>
                      <c:pt idx="65" formatCode="0.0%">
                        <c:v>0.66233755450683607</c:v>
                      </c:pt>
                      <c:pt idx="70" formatCode="0.0%">
                        <c:v>0.59108809777994809</c:v>
                      </c:pt>
                      <c:pt idx="75" formatCode="0.0%">
                        <c:v>0.55699948137288402</c:v>
                      </c:pt>
                      <c:pt idx="80" formatCode="0.0%">
                        <c:v>0.52026931966552736</c:v>
                      </c:pt>
                      <c:pt idx="85" formatCode="0.0%">
                        <c:v>0.50737881162516274</c:v>
                      </c:pt>
                      <c:pt idx="90" formatCode="0.0%">
                        <c:v>0.49972812405843109</c:v>
                      </c:pt>
                      <c:pt idx="95" formatCode="0.0%">
                        <c:v>0.50870975976236965</c:v>
                      </c:pt>
                      <c:pt idx="100" formatCode="0.0%">
                        <c:v>0.54369641533040358</c:v>
                      </c:pt>
                      <c:pt idx="105" formatCode="0.0%">
                        <c:v>0.53372024378173832</c:v>
                      </c:pt>
                      <c:pt idx="110" formatCode="0.0%">
                        <c:v>0.56460269500000004</c:v>
                      </c:pt>
                      <c:pt idx="115" formatCode="0.0%">
                        <c:v>0.5527860785788854</c:v>
                      </c:pt>
                    </c:numCache>
                  </c:numRef>
                </c:val>
                <c:smooth val="0"/>
              </c15:ser>
            </c15:filteredLineSeries>
            <c15:filteredLineSeries>
              <c15:ser>
                <c:idx val="2"/>
                <c:order val="7"/>
                <c:tx>
                  <c:v>Suède</c:v>
                </c:tx>
                <c:spPr>
                  <a:ln w="44450">
                    <a:solidFill>
                      <a:schemeClr val="accent2"/>
                    </a:solidFill>
                  </a:ln>
                </c:spPr>
                <c:marker>
                  <c:symbol val="triangle"/>
                  <c:size val="10"/>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DataF13.8!$P$6:$P$121</c15:sqref>
                        </c15:formulaRef>
                      </c:ext>
                    </c:extLst>
                    <c:numCache>
                      <c:formatCode>0.0%</c:formatCode>
                      <c:ptCount val="116"/>
                      <c:pt idx="0">
                        <c:v>0.87657499999999999</c:v>
                      </c:pt>
                      <c:pt idx="13">
                        <c:v>0.88149999999999995</c:v>
                      </c:pt>
                      <c:pt idx="20">
                        <c:v>0.8669</c:v>
                      </c:pt>
                      <c:pt idx="25">
                        <c:v>0.85119999999999996</c:v>
                      </c:pt>
                      <c:pt idx="30">
                        <c:v>0.83550000000000002</c:v>
                      </c:pt>
                      <c:pt idx="35">
                        <c:v>0.83360000000000001</c:v>
                      </c:pt>
                      <c:pt idx="40">
                        <c:v>0.83169999999999999</c:v>
                      </c:pt>
                      <c:pt idx="45">
                        <c:v>0.80230000000000001</c:v>
                      </c:pt>
                      <c:pt idx="50">
                        <c:v>0.77290000000000003</c:v>
                      </c:pt>
                      <c:pt idx="55">
                        <c:v>0.7026</c:v>
                      </c:pt>
                      <c:pt idx="60">
                        <c:v>0.63229999999999997</c:v>
                      </c:pt>
                      <c:pt idx="65">
                        <c:v>0.58965000000000001</c:v>
                      </c:pt>
                      <c:pt idx="70">
                        <c:v>0.54700000000000004</c:v>
                      </c:pt>
                      <c:pt idx="75">
                        <c:v>0.53516000000000008</c:v>
                      </c:pt>
                      <c:pt idx="80">
                        <c:v>0.52332000000000001</c:v>
                      </c:pt>
                      <c:pt idx="85">
                        <c:v>0.53395200000000009</c:v>
                      </c:pt>
                      <c:pt idx="90">
                        <c:v>0.53661000000000014</c:v>
                      </c:pt>
                      <c:pt idx="95">
                        <c:v>0.54579300000000008</c:v>
                      </c:pt>
                      <c:pt idx="100">
                        <c:v>0.55497600000000002</c:v>
                      </c:pt>
                      <c:pt idx="105">
                        <c:v>0.56554109999999991</c:v>
                      </c:pt>
                      <c:pt idx="110">
                        <c:v>0.57006899999999994</c:v>
                      </c:pt>
                      <c:pt idx="115">
                        <c:v>0.57594599999999996</c:v>
                      </c:pt>
                    </c:numCache>
                  </c:numRef>
                </c:val>
                <c:smooth val="0"/>
              </c15:ser>
            </c15:filteredLineSeries>
          </c:ext>
        </c:extLst>
      </c:lineChart>
      <c:catAx>
        <c:axId val="65803436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8033976"/>
        <c:crossesAt val="0"/>
        <c:auto val="1"/>
        <c:lblAlgn val="ctr"/>
        <c:lblOffset val="100"/>
        <c:tickLblSkip val="10"/>
        <c:tickMarkSkip val="10"/>
        <c:noMultiLvlLbl val="0"/>
      </c:catAx>
      <c:valAx>
        <c:axId val="658033976"/>
        <c:scaling>
          <c:orientation val="minMax"/>
          <c:max val="0.95"/>
          <c:min val="0.3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Share</a:t>
                </a:r>
                <a:r>
                  <a:rPr lang="fr-FR" sz="1300" baseline="0"/>
                  <a:t> of top decile in total private property</a:t>
                </a:r>
                <a:endParaRPr lang="fr-FR" sz="1300"/>
              </a:p>
            </c:rich>
          </c:tx>
          <c:layout>
            <c:manualLayout>
              <c:xMode val="edge"/>
              <c:yMode val="edge"/>
              <c:x val="2.7777047485091099E-3"/>
              <c:y val="0.140045070482563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8034368"/>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5988337956085998"/>
          <c:y val="0.106441989068011"/>
          <c:w val="0.36286187828357802"/>
          <c:h val="0.1763133126627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fr-FR" sz="1750" baseline="0"/>
              <a:t>Figure 13.9. Top percentile wealth share: rich &amp; emerging countries</a:t>
            </a:r>
            <a:endParaRPr lang="fr-FR" sz="1750"/>
          </a:p>
        </c:rich>
      </c:tx>
      <c:layout>
        <c:manualLayout>
          <c:xMode val="edge"/>
          <c:yMode val="edge"/>
          <c:x val="0.13532736099974099"/>
          <c:y val="6.7293178339175802E-3"/>
        </c:manualLayout>
      </c:layout>
      <c:overlay val="0"/>
      <c:spPr>
        <a:noFill/>
        <a:ln w="25400">
          <a:noFill/>
        </a:ln>
      </c:spPr>
    </c:title>
    <c:autoTitleDeleted val="0"/>
    <c:plotArea>
      <c:layout>
        <c:manualLayout>
          <c:layoutTarget val="inner"/>
          <c:xMode val="edge"/>
          <c:yMode val="edge"/>
          <c:x val="0.100752924024614"/>
          <c:y val="6.5632425175540507E-2"/>
          <c:w val="0.86616395114914202"/>
          <c:h val="0.76945435947705398"/>
        </c:manualLayout>
      </c:layout>
      <c:lineChart>
        <c:grouping val="standard"/>
        <c:varyColors val="0"/>
        <c:ser>
          <c:idx val="0"/>
          <c:order val="0"/>
          <c:tx>
            <c:v>United States</c:v>
          </c:tx>
          <c:spPr>
            <a:ln w="38100"/>
          </c:spPr>
          <c:marker>
            <c:symbol val="square"/>
            <c:size val="7"/>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DataF13.8!$C$6:$C$121</c:f>
              <c:numCache>
                <c:formatCode>General</c:formatCode>
                <c:ptCount val="116"/>
                <c:pt idx="0" formatCode="0.0%">
                  <c:v>0.42</c:v>
                </c:pt>
                <c:pt idx="13" formatCode="0.0%">
                  <c:v>0.45115955230864102</c:v>
                </c:pt>
                <c:pt idx="14" formatCode="0.0%">
                  <c:v>0.445876857854067</c:v>
                </c:pt>
                <c:pt idx="15" formatCode="0.0%">
                  <c:v>0.446417293373428</c:v>
                </c:pt>
                <c:pt idx="16" formatCode="0.0%">
                  <c:v>0.43302390827082898</c:v>
                </c:pt>
                <c:pt idx="17" formatCode="0.0%">
                  <c:v>0.40531978095313997</c:v>
                </c:pt>
                <c:pt idx="18" formatCode="0.0%">
                  <c:v>0.37048515159729301</c:v>
                </c:pt>
                <c:pt idx="19" formatCode="0.0%">
                  <c:v>0.40008204858115198</c:v>
                </c:pt>
                <c:pt idx="20" formatCode="0.0%">
                  <c:v>0.356744076840456</c:v>
                </c:pt>
                <c:pt idx="21" formatCode="0.0%">
                  <c:v>0.36797410784044998</c:v>
                </c:pt>
                <c:pt idx="22" formatCode="0.0%">
                  <c:v>0.39974697617865301</c:v>
                </c:pt>
                <c:pt idx="23" formatCode="0.0%">
                  <c:v>0.353841833419408</c:v>
                </c:pt>
                <c:pt idx="24" formatCode="0.0%">
                  <c:v>0.374622143541048</c:v>
                </c:pt>
                <c:pt idx="25" formatCode="0.0%">
                  <c:v>0.40917686322521901</c:v>
                </c:pt>
                <c:pt idx="26" formatCode="0.0%">
                  <c:v>0.42581875282826798</c:v>
                </c:pt>
                <c:pt idx="27" formatCode="0.0%">
                  <c:v>0.44919394855535999</c:v>
                </c:pt>
                <c:pt idx="28" formatCode="0.0%">
                  <c:v>0.47822189084829803</c:v>
                </c:pt>
                <c:pt idx="29" formatCode="0.0%">
                  <c:v>0.47986960912475601</c:v>
                </c:pt>
                <c:pt idx="30" formatCode="0.0%">
                  <c:v>0.43371326161594098</c:v>
                </c:pt>
                <c:pt idx="31" formatCode="0.0%">
                  <c:v>0.38623882874418403</c:v>
                </c:pt>
                <c:pt idx="32" formatCode="0.0%">
                  <c:v>0.380964378624082</c:v>
                </c:pt>
                <c:pt idx="33" formatCode="0.0%">
                  <c:v>0.40337144876905101</c:v>
                </c:pt>
                <c:pt idx="34" formatCode="0.0%">
                  <c:v>0.40985220161364799</c:v>
                </c:pt>
                <c:pt idx="35" formatCode="0.0%">
                  <c:v>0.40484510103869698</c:v>
                </c:pt>
                <c:pt idx="36" formatCode="0.0%">
                  <c:v>0.42988059508654503</c:v>
                </c:pt>
                <c:pt idx="37" formatCode="0.0%">
                  <c:v>0.43663302502055201</c:v>
                </c:pt>
                <c:pt idx="38" formatCode="0.0%">
                  <c:v>0.39761154943932198</c:v>
                </c:pt>
                <c:pt idx="39" formatCode="0.0%">
                  <c:v>0.40815852139653902</c:v>
                </c:pt>
                <c:pt idx="40" formatCode="0.0%">
                  <c:v>0.376684166044433</c:v>
                </c:pt>
                <c:pt idx="41" formatCode="0.0%">
                  <c:v>0.34566941124554101</c:v>
                </c:pt>
                <c:pt idx="42" formatCode="0.0%">
                  <c:v>0.34112288989005601</c:v>
                </c:pt>
                <c:pt idx="43" formatCode="0.0%">
                  <c:v>0.34379977373035903</c:v>
                </c:pt>
                <c:pt idx="44" formatCode="0.0%">
                  <c:v>0.31838033187307502</c:v>
                </c:pt>
                <c:pt idx="45" formatCode="0.0%">
                  <c:v>0.32099926563075998</c:v>
                </c:pt>
                <c:pt idx="46" formatCode="0.0%">
                  <c:v>0.29928776132010698</c:v>
                </c:pt>
                <c:pt idx="47" formatCode="0.0%">
                  <c:v>0.28684010791068698</c:v>
                </c:pt>
                <c:pt idx="48" formatCode="0.0%">
                  <c:v>0.28068916567097102</c:v>
                </c:pt>
                <c:pt idx="49" formatCode="0.0%">
                  <c:v>0.27191803334313402</c:v>
                </c:pt>
                <c:pt idx="50" formatCode="0.0%">
                  <c:v>0.28529444742756899</c:v>
                </c:pt>
                <c:pt idx="51" formatCode="0.0%">
                  <c:v>0.28101525357559798</c:v>
                </c:pt>
                <c:pt idx="52" formatCode="0.0%">
                  <c:v>0.27767801997673103</c:v>
                </c:pt>
                <c:pt idx="53" formatCode="0.0%">
                  <c:v>0.265440818477782</c:v>
                </c:pt>
                <c:pt idx="54" formatCode="0.0%">
                  <c:v>0.27236170314705299</c:v>
                </c:pt>
                <c:pt idx="55" formatCode="0.0%">
                  <c:v>0.27540458799353801</c:v>
                </c:pt>
                <c:pt idx="56" formatCode="0.0%">
                  <c:v>0.27896922289359899</c:v>
                </c:pt>
                <c:pt idx="57" formatCode="0.0%">
                  <c:v>0.27529954276278401</c:v>
                </c:pt>
                <c:pt idx="58" formatCode="0.0%">
                  <c:v>0.27115770043055498</c:v>
                </c:pt>
                <c:pt idx="59" formatCode="0.0%">
                  <c:v>0.27765629178759998</c:v>
                </c:pt>
                <c:pt idx="60" formatCode="0.0%">
                  <c:v>0.27765945093684902</c:v>
                </c:pt>
                <c:pt idx="61" formatCode="0.0%">
                  <c:v>0.27963986193665702</c:v>
                </c:pt>
                <c:pt idx="62" formatCode="0.0%">
                  <c:v>0.28103443980217002</c:v>
                </c:pt>
                <c:pt idx="63" formatCode="0.0%">
                  <c:v>0.27616612613201102</c:v>
                </c:pt>
                <c:pt idx="64" formatCode="0.0%">
                  <c:v>0.27129781246185303</c:v>
                </c:pt>
                <c:pt idx="65" formatCode="0.0%">
                  <c:v>0.26870743930339802</c:v>
                </c:pt>
                <c:pt idx="66" formatCode="0.0%">
                  <c:v>0.26611706614494302</c:v>
                </c:pt>
                <c:pt idx="67" formatCode="0.0%">
                  <c:v>0.26518388278782401</c:v>
                </c:pt>
                <c:pt idx="68" formatCode="0.0%">
                  <c:v>0.26832216605544101</c:v>
                </c:pt>
                <c:pt idx="69" formatCode="0.0%">
                  <c:v>0.26199769601225797</c:v>
                </c:pt>
                <c:pt idx="70" formatCode="0.0%">
                  <c:v>0.25857626670040201</c:v>
                </c:pt>
                <c:pt idx="71" formatCode="0.0%">
                  <c:v>0.254217773908749</c:v>
                </c:pt>
                <c:pt idx="72" formatCode="0.0%">
                  <c:v>0.24716145731508701</c:v>
                </c:pt>
                <c:pt idx="73" formatCode="0.0%">
                  <c:v>0.23851282719988401</c:v>
                </c:pt>
                <c:pt idx="74" formatCode="0.0%">
                  <c:v>0.23420097399503001</c:v>
                </c:pt>
                <c:pt idx="75" formatCode="0.0%">
                  <c:v>0.22803448140621199</c:v>
                </c:pt>
                <c:pt idx="76" formatCode="0.0%">
                  <c:v>0.221440088469535</c:v>
                </c:pt>
                <c:pt idx="77" formatCode="0.0%">
                  <c:v>0.21869720879476501</c:v>
                </c:pt>
                <c:pt idx="78" formatCode="0.0%">
                  <c:v>0.21655270861810999</c:v>
                </c:pt>
                <c:pt idx="79" formatCode="0.0%">
                  <c:v>0.22401690483093301</c:v>
                </c:pt>
                <c:pt idx="80" formatCode="0.0%">
                  <c:v>0.22544974088668801</c:v>
                </c:pt>
                <c:pt idx="81" formatCode="0.0%">
                  <c:v>0.23364903032779699</c:v>
                </c:pt>
                <c:pt idx="82" formatCode="0.0%">
                  <c:v>0.23772262036800401</c:v>
                </c:pt>
                <c:pt idx="83" formatCode="0.0%">
                  <c:v>0.22698803246021301</c:v>
                </c:pt>
                <c:pt idx="84" formatCode="0.0%">
                  <c:v>0.22933799028396601</c:v>
                </c:pt>
                <c:pt idx="85" formatCode="0.0%">
                  <c:v>0.23141743242740601</c:v>
                </c:pt>
                <c:pt idx="86" formatCode="0.0%">
                  <c:v>0.22979703545570401</c:v>
                </c:pt>
                <c:pt idx="87" formatCode="0.0%">
                  <c:v>0.24608807265758501</c:v>
                </c:pt>
                <c:pt idx="88" formatCode="0.0%">
                  <c:v>0.26496446132659901</c:v>
                </c:pt>
                <c:pt idx="89" formatCode="0.0%">
                  <c:v>0.26571738719940202</c:v>
                </c:pt>
                <c:pt idx="90" formatCode="0.0%">
                  <c:v>0.26657256484031699</c:v>
                </c:pt>
                <c:pt idx="91" formatCode="0.0%">
                  <c:v>0.259941697120667</c:v>
                </c:pt>
                <c:pt idx="92" formatCode="0.0%">
                  <c:v>0.27566269040107699</c:v>
                </c:pt>
                <c:pt idx="93" formatCode="0.0%">
                  <c:v>0.27686855196952798</c:v>
                </c:pt>
                <c:pt idx="94" formatCode="0.0%">
                  <c:v>0.27605798840522799</c:v>
                </c:pt>
                <c:pt idx="95" formatCode="0.0%">
                  <c:v>0.27918201684951799</c:v>
                </c:pt>
                <c:pt idx="96" formatCode="0.0%">
                  <c:v>0.28577533364295998</c:v>
                </c:pt>
                <c:pt idx="97" formatCode="0.0%">
                  <c:v>0.29462435841560403</c:v>
                </c:pt>
                <c:pt idx="98" formatCode="0.0%">
                  <c:v>0.30704393982887301</c:v>
                </c:pt>
                <c:pt idx="99" formatCode="0.0%">
                  <c:v>0.31470489501953097</c:v>
                </c:pt>
                <c:pt idx="100" formatCode="0.0%">
                  <c:v>0.32299152016639698</c:v>
                </c:pt>
                <c:pt idx="101" formatCode="0.0%">
                  <c:v>0.31334158778190602</c:v>
                </c:pt>
                <c:pt idx="102" formatCode="0.0%">
                  <c:v>0.30158150196075401</c:v>
                </c:pt>
                <c:pt idx="103" formatCode="0.0%">
                  <c:v>0.30323013663291898</c:v>
                </c:pt>
                <c:pt idx="104" formatCode="0.0%">
                  <c:v>0.31475982069969199</c:v>
                </c:pt>
                <c:pt idx="105" formatCode="0.0%">
                  <c:v>0.32096618413925199</c:v>
                </c:pt>
                <c:pt idx="106" formatCode="0.0%">
                  <c:v>0.32830104231834401</c:v>
                </c:pt>
                <c:pt idx="107" formatCode="0.0%">
                  <c:v>0.33960363268852201</c:v>
                </c:pt>
                <c:pt idx="108" formatCode="0.0%">
                  <c:v>0.36090961098670998</c:v>
                </c:pt>
                <c:pt idx="109" formatCode="0.0%">
                  <c:v>0.36149084568023698</c:v>
                </c:pt>
                <c:pt idx="110" formatCode="0.0%">
                  <c:v>0.37569138407707198</c:v>
                </c:pt>
                <c:pt idx="111" formatCode="0.0%">
                  <c:v>0.37431365251541099</c:v>
                </c:pt>
                <c:pt idx="112" formatCode="0.0%">
                  <c:v>0.38848647475242598</c:v>
                </c:pt>
                <c:pt idx="113" formatCode="0.0%">
                  <c:v>0.370316833257675</c:v>
                </c:pt>
                <c:pt idx="114" formatCode="0.0%">
                  <c:v>0.372446179389954</c:v>
                </c:pt>
                <c:pt idx="115" formatCode="0.0%">
                  <c:v>0.3830132517</c:v>
                </c:pt>
              </c:numCache>
            </c:numRef>
          </c:val>
          <c:smooth val="1"/>
        </c:ser>
        <c:ser>
          <c:idx val="4"/>
          <c:order val="1"/>
          <c:tx>
            <c:v>China</c:v>
          </c:tx>
          <c:spPr>
            <a:ln w="41275">
              <a:solidFill>
                <a:schemeClr val="accent2"/>
              </a:solidFill>
            </a:ln>
          </c:spPr>
          <c:marker>
            <c:symbol val="star"/>
            <c:size val="6"/>
            <c:spPr>
              <a:solidFill>
                <a:schemeClr val="accent2"/>
              </a:solidFill>
              <a:ln>
                <a:solidFill>
                  <a:schemeClr val="accent2"/>
                </a:solidFill>
              </a:ln>
            </c:spPr>
          </c:marker>
          <c:val>
            <c:numRef>
              <c:f>DataF13.8!$E$6:$E$121</c:f>
              <c:numCache>
                <c:formatCode>General</c:formatCode>
                <c:ptCount val="116"/>
                <c:pt idx="95" formatCode="0.0%">
                  <c:v>0.15797249972820299</c:v>
                </c:pt>
                <c:pt idx="96" formatCode="0.0%">
                  <c:v>0.17014415562152899</c:v>
                </c:pt>
                <c:pt idx="97" formatCode="0.0%">
                  <c:v>0.17923220992088301</c:v>
                </c:pt>
                <c:pt idx="98" formatCode="0.0%">
                  <c:v>0.18627677857875799</c:v>
                </c:pt>
                <c:pt idx="99" formatCode="0.0%">
                  <c:v>0.191897347569466</c:v>
                </c:pt>
                <c:pt idx="100" formatCode="0.0%">
                  <c:v>0.196486130356789</c:v>
                </c:pt>
                <c:pt idx="101" formatCode="0.0%">
                  <c:v>0.20030328631401101</c:v>
                </c:pt>
                <c:pt idx="102" formatCode="0.0%">
                  <c:v>0.20352843403816201</c:v>
                </c:pt>
                <c:pt idx="103" formatCode="0.0%">
                  <c:v>0.205001935362816</c:v>
                </c:pt>
                <c:pt idx="104" formatCode="0.0%">
                  <c:v>0.224525511264801</c:v>
                </c:pt>
                <c:pt idx="105" formatCode="0.0%">
                  <c:v>0.237034767866135</c:v>
                </c:pt>
                <c:pt idx="106" formatCode="0.0%">
                  <c:v>0.26204821467399603</c:v>
                </c:pt>
                <c:pt idx="107" formatCode="0.0%">
                  <c:v>0.28482428193092402</c:v>
                </c:pt>
                <c:pt idx="108" formatCode="0.0%">
                  <c:v>0.29249617457389798</c:v>
                </c:pt>
                <c:pt idx="109" formatCode="0.0%">
                  <c:v>0.311558097600937</c:v>
                </c:pt>
                <c:pt idx="110" formatCode="0.0%">
                  <c:v>0.30450358986854498</c:v>
                </c:pt>
                <c:pt idx="111" formatCode="0.0%">
                  <c:v>0.27919480204582198</c:v>
                </c:pt>
                <c:pt idx="112" formatCode="0.0%">
                  <c:v>0.27245342731475802</c:v>
                </c:pt>
                <c:pt idx="113" formatCode="0.0%">
                  <c:v>0.27246135473251298</c:v>
                </c:pt>
                <c:pt idx="114" formatCode="0.0%">
                  <c:v>0.27831006050109902</c:v>
                </c:pt>
                <c:pt idx="115" formatCode="0.0%">
                  <c:v>0.296289712190628</c:v>
                </c:pt>
              </c:numCache>
            </c:numRef>
          </c:val>
          <c:smooth val="0"/>
        </c:ser>
        <c:ser>
          <c:idx val="7"/>
          <c:order val="2"/>
          <c:tx>
            <c:v>India</c:v>
          </c:tx>
          <c:spPr>
            <a:ln w="41275">
              <a:solidFill>
                <a:schemeClr val="accent6"/>
              </a:solidFill>
            </a:ln>
          </c:spPr>
          <c:marker>
            <c:symbol val="circle"/>
            <c:size val="9"/>
            <c:spPr>
              <a:solidFill>
                <a:schemeClr val="accent6"/>
              </a:solidFill>
              <a:ln>
                <a:solidFill>
                  <a:schemeClr val="accent6"/>
                </a:solidFill>
              </a:ln>
            </c:spPr>
          </c:marker>
          <c:val>
            <c:numRef>
              <c:f>DataF13.8!$I$6:$I$121</c:f>
              <c:numCache>
                <c:formatCode>General</c:formatCode>
                <c:ptCount val="116"/>
                <c:pt idx="61" formatCode="0.0%">
                  <c:v>0.11871063799999999</c:v>
                </c:pt>
                <c:pt idx="71" formatCode="0.0%">
                  <c:v>0.11232163639999999</c:v>
                </c:pt>
                <c:pt idx="81" formatCode="0.0%">
                  <c:v>0.12496381130000001</c:v>
                </c:pt>
                <c:pt idx="91" formatCode="0.0%">
                  <c:v>0.16105803699999999</c:v>
                </c:pt>
                <c:pt idx="102" formatCode="0.0%">
                  <c:v>0.24369849930000001</c:v>
                </c:pt>
                <c:pt idx="112" formatCode="0.0%">
                  <c:v>0.3068997986</c:v>
                </c:pt>
              </c:numCache>
            </c:numRef>
          </c:val>
          <c:smooth val="0"/>
        </c:ser>
        <c:ser>
          <c:idx val="6"/>
          <c:order val="3"/>
          <c:tx>
            <c:v>Russia</c:v>
          </c:tx>
          <c:spPr>
            <a:ln w="41275">
              <a:solidFill>
                <a:schemeClr val="tx1"/>
              </a:solidFill>
            </a:ln>
          </c:spPr>
          <c:marker>
            <c:symbol val="diamond"/>
            <c:size val="8"/>
            <c:spPr>
              <a:solidFill>
                <a:schemeClr val="tx1"/>
              </a:solidFill>
              <a:ln>
                <a:solidFill>
                  <a:schemeClr val="tx1"/>
                </a:solidFill>
              </a:ln>
            </c:spPr>
          </c:marker>
          <c:val>
            <c:numRef>
              <c:f>DataF13.8!$G$6:$G$121</c:f>
              <c:numCache>
                <c:formatCode>General</c:formatCode>
                <c:ptCount val="116"/>
                <c:pt idx="95" formatCode="0.0%">
                  <c:v>0.21503122081048801</c:v>
                </c:pt>
                <c:pt idx="96" formatCode="0.0%">
                  <c:v>0.23424172308296001</c:v>
                </c:pt>
                <c:pt idx="97" formatCode="0.0%">
                  <c:v>0.31506952014751699</c:v>
                </c:pt>
                <c:pt idx="98" formatCode="0.0%">
                  <c:v>0.357449762057513</c:v>
                </c:pt>
                <c:pt idx="99" formatCode="0.0%">
                  <c:v>0.41246584523469199</c:v>
                </c:pt>
                <c:pt idx="100" formatCode="0.0%">
                  <c:v>0.39176861708983801</c:v>
                </c:pt>
                <c:pt idx="101" formatCode="0.0%">
                  <c:v>0.42886919202283003</c:v>
                </c:pt>
                <c:pt idx="102" formatCode="0.0%">
                  <c:v>0.38476455374620899</c:v>
                </c:pt>
                <c:pt idx="103" formatCode="0.0%">
                  <c:v>0.42729171505197899</c:v>
                </c:pt>
                <c:pt idx="104" formatCode="0.0%">
                  <c:v>0.43084325408563001</c:v>
                </c:pt>
                <c:pt idx="105" formatCode="0.0%">
                  <c:v>0.40450417040847197</c:v>
                </c:pt>
                <c:pt idx="106" formatCode="0.0%">
                  <c:v>0.367203334346414</c:v>
                </c:pt>
                <c:pt idx="107" formatCode="0.0%">
                  <c:v>0.35959335253573899</c:v>
                </c:pt>
                <c:pt idx="108" formatCode="0.0%">
                  <c:v>0.393181656254456</c:v>
                </c:pt>
                <c:pt idx="109" formatCode="0.0%">
                  <c:v>0.31746320240199599</c:v>
                </c:pt>
                <c:pt idx="110" formatCode="0.0%">
                  <c:v>0.34277352388016902</c:v>
                </c:pt>
                <c:pt idx="111" formatCode="0.0%">
                  <c:v>0.35979926376603499</c:v>
                </c:pt>
                <c:pt idx="112" formatCode="0.0%">
                  <c:v>0.35466636694036402</c:v>
                </c:pt>
                <c:pt idx="113" formatCode="0.0%">
                  <c:v>0.35462674754671802</c:v>
                </c:pt>
                <c:pt idx="114" formatCode="0.0%">
                  <c:v>0.36906936997547801</c:v>
                </c:pt>
                <c:pt idx="115" formatCode="0.0%">
                  <c:v>0.42581831454299401</c:v>
                </c:pt>
              </c:numCache>
            </c:numRef>
          </c:val>
          <c:smooth val="0"/>
        </c:ser>
        <c:ser>
          <c:idx val="1"/>
          <c:order val="4"/>
          <c:tx>
            <c:v>Britain</c:v>
          </c:tx>
          <c:spPr>
            <a:ln w="38100">
              <a:solidFill>
                <a:srgbClr val="FF0000"/>
              </a:solidFill>
            </a:ln>
          </c:spPr>
          <c:marker>
            <c:symbol val="triangle"/>
            <c:size val="9"/>
            <c:spPr>
              <a:solidFill>
                <a:srgbClr val="FF0000"/>
              </a:solidFill>
              <a:ln>
                <a:solidFill>
                  <a:srgbClr val="FF0000"/>
                </a:solidFill>
              </a:ln>
            </c:spPr>
          </c:marker>
          <c:val>
            <c:numRef>
              <c:f>DataF13.8!$O$6:$O$121</c:f>
              <c:numCache>
                <c:formatCode>0.0%</c:formatCode>
                <c:ptCount val="116"/>
                <c:pt idx="0">
                  <c:v>0.65586483001700002</c:v>
                </c:pt>
                <c:pt idx="13">
                  <c:v>0.66584556579589804</c:v>
                </c:pt>
                <c:pt idx="14">
                  <c:v>0.67214042663574203</c:v>
                </c:pt>
                <c:pt idx="19">
                  <c:v>0.62550647735595699</c:v>
                </c:pt>
                <c:pt idx="20">
                  <c:v>0.57314971923828095</c:v>
                </c:pt>
                <c:pt idx="21">
                  <c:v>0.60537918090820297</c:v>
                </c:pt>
                <c:pt idx="22">
                  <c:v>0.617354927062988</c:v>
                </c:pt>
                <c:pt idx="23">
                  <c:v>0.60244586944580103</c:v>
                </c:pt>
                <c:pt idx="24">
                  <c:v>0.59464096069335903</c:v>
                </c:pt>
                <c:pt idx="25">
                  <c:v>0.602700424194336</c:v>
                </c:pt>
                <c:pt idx="26">
                  <c:v>0.56887580871582</c:v>
                </c:pt>
                <c:pt idx="27">
                  <c:v>0.59110424041748</c:v>
                </c:pt>
                <c:pt idx="28">
                  <c:v>0.56459617614746105</c:v>
                </c:pt>
                <c:pt idx="29">
                  <c:v>0.56322406768798805</c:v>
                </c:pt>
                <c:pt idx="30">
                  <c:v>0.56937812805175803</c:v>
                </c:pt>
                <c:pt idx="31">
                  <c:v>0.53110935211181598</c:v>
                </c:pt>
                <c:pt idx="32">
                  <c:v>0.54318572998046899</c:v>
                </c:pt>
                <c:pt idx="33">
                  <c:v>0.559488868713379</c:v>
                </c:pt>
                <c:pt idx="34">
                  <c:v>0.53795265197753905</c:v>
                </c:pt>
                <c:pt idx="35">
                  <c:v>0.53976409912109402</c:v>
                </c:pt>
                <c:pt idx="36">
                  <c:v>0.53426807403564502</c:v>
                </c:pt>
                <c:pt idx="37">
                  <c:v>0.53131061553955095</c:v>
                </c:pt>
                <c:pt idx="38">
                  <c:v>0.54071914672851595</c:v>
                </c:pt>
                <c:pt idx="39">
                  <c:v>0.51188774108886703</c:v>
                </c:pt>
                <c:pt idx="40">
                  <c:v>0.509774398803711</c:v>
                </c:pt>
                <c:pt idx="41">
                  <c:v>0.49850311279296899</c:v>
                </c:pt>
                <c:pt idx="46">
                  <c:v>0.46076438903808598</c:v>
                </c:pt>
                <c:pt idx="47">
                  <c:v>0.44949310302734402</c:v>
                </c:pt>
                <c:pt idx="48">
                  <c:v>0.44385742187499999</c:v>
                </c:pt>
                <c:pt idx="49">
                  <c:v>0.43379375457763703</c:v>
                </c:pt>
                <c:pt idx="50">
                  <c:v>0.43041618347167998</c:v>
                </c:pt>
                <c:pt idx="51">
                  <c:v>0.41852638244628898</c:v>
                </c:pt>
                <c:pt idx="52">
                  <c:v>0.387755584716797</c:v>
                </c:pt>
                <c:pt idx="53">
                  <c:v>0.38887145996093803</c:v>
                </c:pt>
                <c:pt idx="54">
                  <c:v>0.40930950164794899</c:v>
                </c:pt>
                <c:pt idx="55">
                  <c:v>0.37862289428710899</c:v>
                </c:pt>
                <c:pt idx="56">
                  <c:v>0.37906074523925798</c:v>
                </c:pt>
                <c:pt idx="57">
                  <c:v>0.36568984985351599</c:v>
                </c:pt>
                <c:pt idx="58">
                  <c:v>0.35279254913330099</c:v>
                </c:pt>
                <c:pt idx="59">
                  <c:v>0.36094085693359401</c:v>
                </c:pt>
                <c:pt idx="60">
                  <c:v>0.35044082641601598</c:v>
                </c:pt>
                <c:pt idx="61">
                  <c:v>0.340330848693848</c:v>
                </c:pt>
                <c:pt idx="62">
                  <c:v>0.327640266418457</c:v>
                </c:pt>
                <c:pt idx="63">
                  <c:v>0.32382762908935497</c:v>
                </c:pt>
                <c:pt idx="64">
                  <c:v>0.320717658996582</c:v>
                </c:pt>
                <c:pt idx="65">
                  <c:v>0.30936054229736298</c:v>
                </c:pt>
                <c:pt idx="66">
                  <c:v>0.29270679473876898</c:v>
                </c:pt>
                <c:pt idx="67">
                  <c:v>0.29912342071533199</c:v>
                </c:pt>
                <c:pt idx="68">
                  <c:v>0.30529533386230501</c:v>
                </c:pt>
                <c:pt idx="69">
                  <c:v>0.276011428833008</c:v>
                </c:pt>
                <c:pt idx="70">
                  <c:v>0.273867111206055</c:v>
                </c:pt>
                <c:pt idx="71">
                  <c:v>0.26727466583252002</c:v>
                </c:pt>
                <c:pt idx="72">
                  <c:v>0.28352386474609398</c:v>
                </c:pt>
                <c:pt idx="73">
                  <c:v>0.26665752410888699</c:v>
                </c:pt>
                <c:pt idx="74">
                  <c:v>0.23667243957519499</c:v>
                </c:pt>
                <c:pt idx="75">
                  <c:v>0.22126346588134799</c:v>
                </c:pt>
                <c:pt idx="76">
                  <c:v>0.230811309814453</c:v>
                </c:pt>
                <c:pt idx="77">
                  <c:v>0.206281089782715</c:v>
                </c:pt>
                <c:pt idx="78">
                  <c:v>0.211547393798828</c:v>
                </c:pt>
                <c:pt idx="79">
                  <c:v>0.18525869369506801</c:v>
                </c:pt>
                <c:pt idx="80">
                  <c:v>0.18754444122314501</c:v>
                </c:pt>
                <c:pt idx="81">
                  <c:v>0.17385614395141599</c:v>
                </c:pt>
                <c:pt idx="82">
                  <c:v>0.172027168273926</c:v>
                </c:pt>
                <c:pt idx="83">
                  <c:v>0.174615592956543</c:v>
                </c:pt>
                <c:pt idx="84">
                  <c:v>0.152216196060181</c:v>
                </c:pt>
                <c:pt idx="85">
                  <c:v>0.157824687957764</c:v>
                </c:pt>
                <c:pt idx="86">
                  <c:v>0.16300773620605499</c:v>
                </c:pt>
                <c:pt idx="87">
                  <c:v>0.16673263549804701</c:v>
                </c:pt>
                <c:pt idx="88">
                  <c:v>0.152034149169922</c:v>
                </c:pt>
                <c:pt idx="89">
                  <c:v>0.165928421020508</c:v>
                </c:pt>
                <c:pt idx="90">
                  <c:v>0.16347330093383799</c:v>
                </c:pt>
                <c:pt idx="91">
                  <c:v>0.15580317497253399</c:v>
                </c:pt>
                <c:pt idx="92">
                  <c:v>0.16991674423217801</c:v>
                </c:pt>
                <c:pt idx="93">
                  <c:v>0.182895431518555</c:v>
                </c:pt>
                <c:pt idx="94">
                  <c:v>0.17645088195800801</c:v>
                </c:pt>
                <c:pt idx="95">
                  <c:v>0.162255592346191</c:v>
                </c:pt>
                <c:pt idx="96">
                  <c:v>0.165480728149414</c:v>
                </c:pt>
                <c:pt idx="97">
                  <c:v>0.19269138336181599</c:v>
                </c:pt>
                <c:pt idx="98">
                  <c:v>0.19961238861083999</c:v>
                </c:pt>
                <c:pt idx="99">
                  <c:v>0.19302942276001001</c:v>
                </c:pt>
                <c:pt idx="100">
                  <c:v>0.184968185424805</c:v>
                </c:pt>
                <c:pt idx="101">
                  <c:v>0.18856817245483401</c:v>
                </c:pt>
                <c:pt idx="102">
                  <c:v>0.180453090667725</c:v>
                </c:pt>
                <c:pt idx="103">
                  <c:v>0.167896499633789</c:v>
                </c:pt>
                <c:pt idx="105">
                  <c:v>0.18765665054321301</c:v>
                </c:pt>
                <c:pt idx="106">
                  <c:v>0.198744087219238</c:v>
                </c:pt>
                <c:pt idx="109">
                  <c:v>0.20581426620483401</c:v>
                </c:pt>
                <c:pt idx="112">
                  <c:v>0.19881242752075201</c:v>
                </c:pt>
                <c:pt idx="115">
                  <c:v>0.20231334686279301</c:v>
                </c:pt>
              </c:numCache>
            </c:numRef>
          </c:val>
          <c:smooth val="0"/>
        </c:ser>
        <c:ser>
          <c:idx val="3"/>
          <c:order val="5"/>
          <c:tx>
            <c:v>France</c:v>
          </c:tx>
          <c:spPr>
            <a:ln w="38100">
              <a:solidFill>
                <a:srgbClr val="7030A0"/>
              </a:solidFill>
            </a:ln>
          </c:spPr>
          <c:marker>
            <c:symbol val="triangle"/>
            <c:size val="10"/>
            <c:spPr>
              <a:solidFill>
                <a:srgbClr val="7030A0"/>
              </a:solidFill>
              <a:ln>
                <a:solidFill>
                  <a:srgbClr val="7030A0"/>
                </a:solidFill>
              </a:ln>
            </c:spPr>
          </c:marker>
          <c:val>
            <c:numRef>
              <c:f>DataF13.8!$M$6:$M$121</c:f>
              <c:numCache>
                <c:formatCode>0.0%</c:formatCode>
                <c:ptCount val="116"/>
                <c:pt idx="0">
                  <c:v>0.53362980485</c:v>
                </c:pt>
                <c:pt idx="13">
                  <c:v>0.54561006999999995</c:v>
                </c:pt>
                <c:pt idx="14">
                  <c:v>0.54563921999999998</c:v>
                </c:pt>
                <c:pt idx="15">
                  <c:v>0.54002081999999996</c:v>
                </c:pt>
                <c:pt idx="16">
                  <c:v>0.53761017</c:v>
                </c:pt>
                <c:pt idx="17">
                  <c:v>0.53486591999999999</c:v>
                </c:pt>
                <c:pt idx="18">
                  <c:v>0.52808487000000004</c:v>
                </c:pt>
                <c:pt idx="19">
                  <c:v>0.52001339000000002</c:v>
                </c:pt>
                <c:pt idx="20">
                  <c:v>0.50458508999999996</c:v>
                </c:pt>
                <c:pt idx="21">
                  <c:v>0.49396041000000002</c:v>
                </c:pt>
                <c:pt idx="22">
                  <c:v>0.48459899000000001</c:v>
                </c:pt>
                <c:pt idx="23">
                  <c:v>0.47731238999999998</c:v>
                </c:pt>
                <c:pt idx="24">
                  <c:v>0.47426939000000001</c:v>
                </c:pt>
                <c:pt idx="25">
                  <c:v>0.44698679000000002</c:v>
                </c:pt>
                <c:pt idx="26">
                  <c:v>0.45357438999999999</c:v>
                </c:pt>
                <c:pt idx="27">
                  <c:v>0.47740780999999999</c:v>
                </c:pt>
                <c:pt idx="29">
                  <c:v>0.4907321</c:v>
                </c:pt>
                <c:pt idx="30">
                  <c:v>0.49606510999999998</c:v>
                </c:pt>
                <c:pt idx="31">
                  <c:v>0.46331969000000001</c:v>
                </c:pt>
                <c:pt idx="32">
                  <c:v>0.44795600000000002</c:v>
                </c:pt>
                <c:pt idx="33">
                  <c:v>0.44593450000000001</c:v>
                </c:pt>
                <c:pt idx="35">
                  <c:v>0.43745329999999999</c:v>
                </c:pt>
                <c:pt idx="36">
                  <c:v>0.43266690000000002</c:v>
                </c:pt>
                <c:pt idx="37">
                  <c:v>0.42636779000000002</c:v>
                </c:pt>
                <c:pt idx="38">
                  <c:v>0.39694228999999998</c:v>
                </c:pt>
                <c:pt idx="39">
                  <c:v>0.39993488999999999</c:v>
                </c:pt>
                <c:pt idx="40">
                  <c:v>0.34785139999999998</c:v>
                </c:pt>
                <c:pt idx="41">
                  <c:v>0.34842631000000002</c:v>
                </c:pt>
                <c:pt idx="42">
                  <c:v>0.36246979000000001</c:v>
                </c:pt>
                <c:pt idx="43">
                  <c:v>0.38055071000000001</c:v>
                </c:pt>
                <c:pt idx="44">
                  <c:v>0.37837939999999998</c:v>
                </c:pt>
                <c:pt idx="45">
                  <c:v>0.35172208999999999</c:v>
                </c:pt>
                <c:pt idx="46">
                  <c:v>0.30701699999999998</c:v>
                </c:pt>
                <c:pt idx="47">
                  <c:v>0.30239081000000001</c:v>
                </c:pt>
                <c:pt idx="48">
                  <c:v>0.30566769999999999</c:v>
                </c:pt>
                <c:pt idx="49">
                  <c:v>0.33264631</c:v>
                </c:pt>
                <c:pt idx="50">
                  <c:v>0.3337734</c:v>
                </c:pt>
                <c:pt idx="51">
                  <c:v>0.32724379999999997</c:v>
                </c:pt>
                <c:pt idx="52">
                  <c:v>0.32055101000000003</c:v>
                </c:pt>
                <c:pt idx="53">
                  <c:v>0.31898128999999997</c:v>
                </c:pt>
                <c:pt idx="54">
                  <c:v>0.30430740000000001</c:v>
                </c:pt>
                <c:pt idx="55">
                  <c:v>0.31082558999999998</c:v>
                </c:pt>
                <c:pt idx="56">
                  <c:v>0.31331270999999999</c:v>
                </c:pt>
                <c:pt idx="57">
                  <c:v>0.33243439000000002</c:v>
                </c:pt>
                <c:pt idx="58">
                  <c:v>0.31122329999999998</c:v>
                </c:pt>
                <c:pt idx="59">
                  <c:v>0.32563250999999999</c:v>
                </c:pt>
                <c:pt idx="60">
                  <c:v>0.31434929</c:v>
                </c:pt>
                <c:pt idx="62">
                  <c:v>0.32007349000000002</c:v>
                </c:pt>
                <c:pt idx="64">
                  <c:v>0.32549840000000002</c:v>
                </c:pt>
                <c:pt idx="65">
                  <c:v>0.31861621000000001</c:v>
                </c:pt>
                <c:pt idx="66">
                  <c:v>0.30487608999999999</c:v>
                </c:pt>
                <c:pt idx="67">
                  <c:v>0.29204959000000003</c:v>
                </c:pt>
                <c:pt idx="68">
                  <c:v>0.25710728999999999</c:v>
                </c:pt>
                <c:pt idx="69">
                  <c:v>0.23332299000000001</c:v>
                </c:pt>
                <c:pt idx="70">
                  <c:v>0.20326620000000001</c:v>
                </c:pt>
                <c:pt idx="71">
                  <c:v>0.198403</c:v>
                </c:pt>
                <c:pt idx="72">
                  <c:v>0.19785</c:v>
                </c:pt>
                <c:pt idx="73">
                  <c:v>0.19778589999999999</c:v>
                </c:pt>
                <c:pt idx="74">
                  <c:v>0.19133059999999999</c:v>
                </c:pt>
                <c:pt idx="75">
                  <c:v>0.18681150999999999</c:v>
                </c:pt>
                <c:pt idx="76">
                  <c:v>0.18303040000000001</c:v>
                </c:pt>
                <c:pt idx="77">
                  <c:v>0.17867009</c:v>
                </c:pt>
                <c:pt idx="78">
                  <c:v>0.17602010000000001</c:v>
                </c:pt>
                <c:pt idx="79">
                  <c:v>0.17435539999999999</c:v>
                </c:pt>
                <c:pt idx="80">
                  <c:v>0.17206969999999999</c:v>
                </c:pt>
                <c:pt idx="81">
                  <c:v>0.1667469</c:v>
                </c:pt>
                <c:pt idx="82">
                  <c:v>0.16178770000000001</c:v>
                </c:pt>
                <c:pt idx="83">
                  <c:v>0.15927659999999999</c:v>
                </c:pt>
                <c:pt idx="84">
                  <c:v>0.15803719999999999</c:v>
                </c:pt>
                <c:pt idx="85">
                  <c:v>0.16139580000000001</c:v>
                </c:pt>
                <c:pt idx="86">
                  <c:v>0.16787329000000001</c:v>
                </c:pt>
                <c:pt idx="87">
                  <c:v>0.1705865</c:v>
                </c:pt>
                <c:pt idx="88">
                  <c:v>0.17369789999999999</c:v>
                </c:pt>
                <c:pt idx="89">
                  <c:v>0.1765921</c:v>
                </c:pt>
                <c:pt idx="90">
                  <c:v>0.1718258</c:v>
                </c:pt>
                <c:pt idx="91">
                  <c:v>0.18091579999999999</c:v>
                </c:pt>
                <c:pt idx="92">
                  <c:v>0.17498089</c:v>
                </c:pt>
                <c:pt idx="93">
                  <c:v>0.18789550999999999</c:v>
                </c:pt>
                <c:pt idx="94">
                  <c:v>0.1932383</c:v>
                </c:pt>
                <c:pt idx="95">
                  <c:v>0.1964225</c:v>
                </c:pt>
                <c:pt idx="96">
                  <c:v>0.23320880999999999</c:v>
                </c:pt>
                <c:pt idx="97">
                  <c:v>0.25308180000000002</c:v>
                </c:pt>
                <c:pt idx="98">
                  <c:v>0.2669858</c:v>
                </c:pt>
                <c:pt idx="99">
                  <c:v>0.27835509000000003</c:v>
                </c:pt>
                <c:pt idx="100">
                  <c:v>0.28112301000000001</c:v>
                </c:pt>
                <c:pt idx="101">
                  <c:v>0.27050110999999999</c:v>
                </c:pt>
                <c:pt idx="102">
                  <c:v>0.25402331</c:v>
                </c:pt>
                <c:pt idx="103">
                  <c:v>0.24618319999999999</c:v>
                </c:pt>
                <c:pt idx="104">
                  <c:v>0.23764179999999999</c:v>
                </c:pt>
                <c:pt idx="105">
                  <c:v>0.22511060999999999</c:v>
                </c:pt>
                <c:pt idx="106">
                  <c:v>0.22132070000000001</c:v>
                </c:pt>
                <c:pt idx="107">
                  <c:v>0.22374851000000001</c:v>
                </c:pt>
                <c:pt idx="108">
                  <c:v>0.21592929999999999</c:v>
                </c:pt>
                <c:pt idx="109">
                  <c:v>0.21701071</c:v>
                </c:pt>
                <c:pt idx="110">
                  <c:v>0.23506590999999999</c:v>
                </c:pt>
                <c:pt idx="111">
                  <c:v>0.22975509999999999</c:v>
                </c:pt>
                <c:pt idx="112">
                  <c:v>0.2235779</c:v>
                </c:pt>
                <c:pt idx="113">
                  <c:v>0.22904559999999999</c:v>
                </c:pt>
                <c:pt idx="114">
                  <c:v>0.23378858999999999</c:v>
                </c:pt>
                <c:pt idx="115">
                  <c:v>0.23378858999999999</c:v>
                </c:pt>
              </c:numCache>
            </c:numRef>
          </c:val>
          <c:smooth val="1"/>
        </c:ser>
        <c:dLbls>
          <c:showLegendKey val="0"/>
          <c:showVal val="0"/>
          <c:showCatName val="0"/>
          <c:showSerName val="0"/>
          <c:showPercent val="0"/>
          <c:showBubbleSize val="0"/>
        </c:dLbls>
        <c:marker val="1"/>
        <c:smooth val="0"/>
        <c:axId val="658042992"/>
        <c:axId val="658033584"/>
        <c:extLst/>
      </c:lineChart>
      <c:catAx>
        <c:axId val="65804299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8033584"/>
        <c:crossesAt val="0"/>
        <c:auto val="1"/>
        <c:lblAlgn val="ctr"/>
        <c:lblOffset val="100"/>
        <c:tickLblSkip val="10"/>
        <c:tickMarkSkip val="10"/>
        <c:noMultiLvlLbl val="0"/>
      </c:catAx>
      <c:valAx>
        <c:axId val="658033584"/>
        <c:scaling>
          <c:orientation val="minMax"/>
          <c:max val="0.7"/>
          <c:min val="0.0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Share</a:t>
                </a:r>
                <a:r>
                  <a:rPr lang="fr-FR" sz="1300" baseline="0"/>
                  <a:t> of top percentile in total private property</a:t>
                </a:r>
                <a:endParaRPr lang="fr-FR" sz="1300"/>
              </a:p>
            </c:rich>
          </c:tx>
          <c:layout>
            <c:manualLayout>
              <c:xMode val="edge"/>
              <c:yMode val="edge"/>
              <c:x val="6.9513274530166201E-3"/>
              <c:y val="0.11749207093362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58042992"/>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5988337956085998"/>
          <c:y val="0.106441989068011"/>
          <c:w val="0.36286187828357802"/>
          <c:h val="0.1763133126627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0.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11.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drawing r:id="rId1"/>
</chartsheet>
</file>

<file path=xl/chartsheets/sheet1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3.xml><?xml version="1.0" encoding="utf-8"?>
<chartsheet xmlns="http://schemas.openxmlformats.org/spreadsheetml/2006/main" xmlns:r="http://schemas.openxmlformats.org/officeDocument/2006/relationships">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drawing r:id="rId1"/>
</chartsheet>
</file>

<file path=xl/chartsheets/sheet14.xml><?xml version="1.0" encoding="utf-8"?>
<chartsheet xmlns="http://schemas.openxmlformats.org/spreadsheetml/2006/main" xmlns:r="http://schemas.openxmlformats.org/officeDocument/2006/relationships">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drawing r:id="rId1"/>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4.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5.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6.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8.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9.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4921259845" footer="0.4921259845"/>
  <pageSetup paperSize="9" orientation="landscape" horizontalDpi="1200" verticalDpi="120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0.05522</cdr:x>
      <cdr:y>0.85054</cdr:y>
    </cdr:from>
    <cdr:to>
      <cdr:x>0.98437</cdr:x>
      <cdr:y>0.95237</cdr:y>
    </cdr:to>
    <cdr:sp macro="" textlink="">
      <cdr:nvSpPr>
        <cdr:cNvPr id="13" name="Rectangle 12"/>
        <cdr:cNvSpPr/>
      </cdr:nvSpPr>
      <cdr:spPr>
        <a:xfrm xmlns:a="http://schemas.openxmlformats.org/drawingml/2006/main">
          <a:off x="507999" y="4766312"/>
          <a:ext cx="8547803" cy="57064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2018, the ratio of the average incomes of the top 10% and the bottom 50% was 8 in Europe, 14 in China and Russia, 19 in the U.S., 20 in Brasil, 34 in the Middle East, 35 in South Africa and 36 in Qatar.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0.06074</cdr:x>
      <cdr:y>0.85326</cdr:y>
    </cdr:from>
    <cdr:to>
      <cdr:x>0.9899</cdr:x>
      <cdr:y>0.95509</cdr:y>
    </cdr:to>
    <cdr:sp macro="" textlink="">
      <cdr:nvSpPr>
        <cdr:cNvPr id="5" name="Rectangle 4"/>
        <cdr:cNvSpPr/>
      </cdr:nvSpPr>
      <cdr:spPr>
        <a:xfrm xmlns:a="http://schemas.openxmlformats.org/drawingml/2006/main">
          <a:off x="558800" y="4781550"/>
          <a:ext cx="8547803" cy="57064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2018, the ratio of the average incomes of the top 1% and the bottom 50% was 25 in Europe, 46 in China, 61 in Russia, 80 in the U.S., 72 in India, 85 in Brasil, 161 in the Middle East, 103 in South Africa and 154 in Qatar.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0.00716</cdr:x>
      <cdr:y>0.82507</cdr:y>
    </cdr:from>
    <cdr:to>
      <cdr:x>0.9948</cdr:x>
      <cdr:y>0.98303</cdr:y>
    </cdr:to>
    <cdr:sp macro="" textlink="">
      <cdr:nvSpPr>
        <cdr:cNvPr id="18" name="Rectangle 17"/>
        <cdr:cNvSpPr/>
      </cdr:nvSpPr>
      <cdr:spPr>
        <a:xfrm xmlns:a="http://schemas.openxmlformats.org/drawingml/2006/main">
          <a:off x="65940" y="4639488"/>
          <a:ext cx="9095632" cy="88823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North America (U.S.-Canada) in total global emissions (direct and indirect) was 21% on average in 2010-2018; this share rises to 36% if one looks at emissions greater than global average (6,2t CO2e per year), 46% for emissions above 2,3 times the global average (i.e. the top 10% of world emitters, accounting for 45% of total emissions, compared to 13% for the bottom 50% of world emitters), and 57% of those emitting over 9,1 times the global average (i.e. the top 1% of world emitters, accounting for 14% of total emisssions).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0.02919</cdr:x>
      <cdr:y>0.89193</cdr:y>
    </cdr:from>
    <cdr:to>
      <cdr:x>0.9704</cdr:x>
      <cdr:y>0.99323</cdr:y>
    </cdr:to>
    <cdr:sp macro="" textlink="">
      <cdr:nvSpPr>
        <cdr:cNvPr id="3" name="Rectangle 2"/>
        <cdr:cNvSpPr/>
      </cdr:nvSpPr>
      <cdr:spPr>
        <a:xfrm xmlns:a="http://schemas.openxmlformats.org/drawingml/2006/main">
          <a:off x="266507" y="5022623"/>
          <a:ext cx="8592080" cy="57045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Reading</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10% largest wealth owners) in total private property (all assets combined: real estate, business and financial assets, net of debt) increased strongly in China, Russia, India and the United States since the 1980s-1990s, and to a lesser extent in Britain and France.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a:t>
          </a:r>
          <a:endParaRPr lang="fr-FR" sz="1100">
            <a:effectLst/>
            <a:latin typeface="Arial Narrow" panose="020B0606020202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0.03339</cdr:x>
      <cdr:y>0.8987</cdr:y>
    </cdr:from>
    <cdr:to>
      <cdr:x>0.9746</cdr:x>
      <cdr:y>1</cdr:y>
    </cdr:to>
    <cdr:sp macro="" textlink="">
      <cdr:nvSpPr>
        <cdr:cNvPr id="4" name="Rectangle 3"/>
        <cdr:cNvSpPr/>
      </cdr:nvSpPr>
      <cdr:spPr>
        <a:xfrm xmlns:a="http://schemas.openxmlformats.org/drawingml/2006/main">
          <a:off x="304800" y="5060741"/>
          <a:ext cx="8592080" cy="57043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Reading</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largest wealth owners) in total private property (all assets combined: real estate, business and financial assets, net of debt) increased strongly in China, Russia, India and the United States since the 1980s-1990s, and to a lesser extent in Britain and France.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a:t>
          </a:r>
          <a:endParaRPr lang="fr-FR" sz="1100">
            <a:effectLst/>
            <a:latin typeface="Arial Narrow" panose="020B060602020203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0.0297</cdr:x>
      <cdr:y>0.83482</cdr:y>
    </cdr:from>
    <cdr:to>
      <cdr:x>0.97352</cdr:x>
      <cdr:y>0.93888</cdr:y>
    </cdr:to>
    <cdr:sp macro="" textlink="">
      <cdr:nvSpPr>
        <cdr:cNvPr id="4" name="Rectangle 3"/>
        <cdr:cNvSpPr/>
      </cdr:nvSpPr>
      <cdr:spPr>
        <a:xfrm xmlns:a="http://schemas.openxmlformats.org/drawingml/2006/main">
          <a:off x="271097" y="4703713"/>
          <a:ext cx="8616462" cy="58631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Around 1700, world population was about 600 millions inhabitants, of whom 400 million lived in Asia and the Pacific, 120 in Europe and Russia, 60 in Africa and 15 in America. In 2050, according to UN projections, it will be about 9,3 billions inhabitants, with 5,2 in Asia-Pacific, 2,2 in Africa, 1,2 in the Americas and 0,7 in Europe-Russia.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0.12335</cdr:x>
      <cdr:y>0.7627</cdr:y>
    </cdr:from>
    <cdr:to>
      <cdr:x>0.21228</cdr:x>
      <cdr:y>0.85408</cdr:y>
    </cdr:to>
    <cdr:sp macro="" textlink="">
      <cdr:nvSpPr>
        <cdr:cNvPr id="7" name="ZoneTexte 6"/>
        <cdr:cNvSpPr txBox="1"/>
      </cdr:nvSpPr>
      <cdr:spPr>
        <a:xfrm xmlns:a="http://schemas.openxmlformats.org/drawingml/2006/main">
          <a:off x="1134709" y="4274299"/>
          <a:ext cx="818104" cy="5121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0.20511</cdr:x>
      <cdr:y>0.72657</cdr:y>
    </cdr:from>
    <cdr:to>
      <cdr:x>0.29758</cdr:x>
      <cdr:y>0.8062</cdr:y>
    </cdr:to>
    <cdr:sp macro="" textlink="">
      <cdr:nvSpPr>
        <cdr:cNvPr id="8" name="ZoneTexte 7"/>
        <cdr:cNvSpPr txBox="1"/>
      </cdr:nvSpPr>
      <cdr:spPr>
        <a:xfrm xmlns:a="http://schemas.openxmlformats.org/drawingml/2006/main">
          <a:off x="1886853" y="4071837"/>
          <a:ext cx="850670" cy="4462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0.27769</cdr:x>
      <cdr:y>0.15369</cdr:y>
    </cdr:from>
    <cdr:to>
      <cdr:x>0.39146</cdr:x>
      <cdr:y>0.31427</cdr:y>
    </cdr:to>
    <cdr:sp macro="" textlink="">
      <cdr:nvSpPr>
        <cdr:cNvPr id="9" name="ZoneTexte 8"/>
        <cdr:cNvSpPr txBox="1"/>
      </cdr:nvSpPr>
      <cdr:spPr>
        <a:xfrm xmlns:a="http://schemas.openxmlformats.org/drawingml/2006/main">
          <a:off x="2554547" y="861326"/>
          <a:ext cx="1046618" cy="8999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0.04982</cdr:x>
      <cdr:y>0.87887</cdr:y>
    </cdr:from>
    <cdr:to>
      <cdr:x>0.96152</cdr:x>
      <cdr:y>0.98984</cdr:y>
    </cdr:to>
    <cdr:sp macro="" textlink="">
      <cdr:nvSpPr>
        <cdr:cNvPr id="18" name="Rectangle 17"/>
        <cdr:cNvSpPr/>
      </cdr:nvSpPr>
      <cdr:spPr>
        <a:xfrm xmlns:a="http://schemas.openxmlformats.org/drawingml/2006/main">
          <a:off x="458325" y="4925307"/>
          <a:ext cx="8387109" cy="62189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Reading</a:t>
          </a:r>
          <a:r>
            <a:rPr lang="fr-FR" sz="1100" b="0" i="0" baseline="0">
              <a:solidFill>
                <a:schemeClr val="tx1"/>
              </a:solidFill>
              <a:effectLst/>
              <a:latin typeface="Arial" panose="020B0604020202020204" pitchFamily="34" charset="0"/>
              <a:ea typeface="+mn-ea"/>
              <a:cs typeface="Arial" panose="020B0604020202020204" pitchFamily="34" charset="0"/>
            </a:rPr>
            <a:t>. The share of the richest 10% in total private property was 89% in Europe (average of Britain, France and Sweden) in 1913 (compared with 1% for the bottom 50%), 55% in Europe in 2018 (compared to 5% for the bottom 50%) and 74% in the United States in 2018 (compared to 2% for the bottom 50%).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0.57199</cdr:x>
      <cdr:y>0.35801</cdr:y>
    </cdr:from>
    <cdr:to>
      <cdr:x>0.68575</cdr:x>
      <cdr:y>0.51859</cdr:y>
    </cdr:to>
    <cdr:sp macro="" textlink="">
      <cdr:nvSpPr>
        <cdr:cNvPr id="14" name="ZoneTexte 1"/>
        <cdr:cNvSpPr txBox="1"/>
      </cdr:nvSpPr>
      <cdr:spPr>
        <a:xfrm xmlns:a="http://schemas.openxmlformats.org/drawingml/2006/main">
          <a:off x="5261936" y="2006344"/>
          <a:ext cx="1046526" cy="899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10% </a:t>
          </a:r>
        </a:p>
      </cdr:txBody>
    </cdr:sp>
  </cdr:relSizeAnchor>
  <cdr:relSizeAnchor xmlns:cdr="http://schemas.openxmlformats.org/drawingml/2006/chartDrawing">
    <cdr:from>
      <cdr:x>0.79233</cdr:x>
      <cdr:y>0.65837</cdr:y>
    </cdr:from>
    <cdr:to>
      <cdr:x>0.8848</cdr:x>
      <cdr:y>0.738</cdr:y>
    </cdr:to>
    <cdr:sp macro="" textlink="">
      <cdr:nvSpPr>
        <cdr:cNvPr id="19" name="ZoneTexte 1"/>
        <cdr:cNvSpPr txBox="1"/>
      </cdr:nvSpPr>
      <cdr:spPr>
        <a:xfrm xmlns:a="http://schemas.openxmlformats.org/drawingml/2006/main">
          <a:off x="7288961" y="3689606"/>
          <a:ext cx="850671" cy="4462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0.50033</cdr:x>
      <cdr:y>0.62275</cdr:y>
    </cdr:from>
    <cdr:to>
      <cdr:x>0.5928</cdr:x>
      <cdr:y>0.70238</cdr:y>
    </cdr:to>
    <cdr:sp macro="" textlink="">
      <cdr:nvSpPr>
        <cdr:cNvPr id="20" name="ZoneTexte 1"/>
        <cdr:cNvSpPr txBox="1"/>
      </cdr:nvSpPr>
      <cdr:spPr>
        <a:xfrm xmlns:a="http://schemas.openxmlformats.org/drawingml/2006/main">
          <a:off x="4602757" y="3490006"/>
          <a:ext cx="850670" cy="4462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0.41686</cdr:x>
      <cdr:y>0.74619</cdr:y>
    </cdr:from>
    <cdr:to>
      <cdr:x>0.50579</cdr:x>
      <cdr:y>0.83757</cdr:y>
    </cdr:to>
    <cdr:sp macro="" textlink="">
      <cdr:nvSpPr>
        <cdr:cNvPr id="22" name="ZoneTexte 1"/>
        <cdr:cNvSpPr txBox="1"/>
      </cdr:nvSpPr>
      <cdr:spPr>
        <a:xfrm xmlns:a="http://schemas.openxmlformats.org/drawingml/2006/main">
          <a:off x="3834829" y="4181797"/>
          <a:ext cx="818104" cy="5121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0.71197</cdr:x>
      <cdr:y>0.76429</cdr:y>
    </cdr:from>
    <cdr:to>
      <cdr:x>0.8009</cdr:x>
      <cdr:y>0.85567</cdr:y>
    </cdr:to>
    <cdr:sp macro="" textlink="">
      <cdr:nvSpPr>
        <cdr:cNvPr id="23" name="ZoneTexte 1"/>
        <cdr:cNvSpPr txBox="1"/>
      </cdr:nvSpPr>
      <cdr:spPr>
        <a:xfrm xmlns:a="http://schemas.openxmlformats.org/drawingml/2006/main">
          <a:off x="6549696" y="4283188"/>
          <a:ext cx="818104" cy="512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0.52641</cdr:x>
      <cdr:y>0.06137</cdr:y>
    </cdr:from>
    <cdr:to>
      <cdr:x>0.71858</cdr:x>
      <cdr:y>0.22957</cdr:y>
    </cdr:to>
    <cdr:sp macro="" textlink="">
      <cdr:nvSpPr>
        <cdr:cNvPr id="2" name="Ellipse 1"/>
        <cdr:cNvSpPr/>
      </cdr:nvSpPr>
      <cdr:spPr>
        <a:xfrm xmlns:a="http://schemas.openxmlformats.org/drawingml/2006/main">
          <a:off x="4893733" y="372533"/>
          <a:ext cx="1786488" cy="1021079"/>
        </a:xfrm>
        <a:prstGeom xmlns:a="http://schemas.openxmlformats.org/drawingml/2006/main" prst="ellipse">
          <a:avLst/>
        </a:prstGeom>
        <a:solidFill xmlns:a="http://schemas.openxmlformats.org/drawingml/2006/main">
          <a:schemeClr val="bg1"/>
        </a:solidFill>
        <a:ln xmlns:a="http://schemas.openxmlformats.org/drawingml/2006/main" w="38100">
          <a:solidFill>
            <a:srgbClr val="00B05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fr-FR" sz="1400" b="0" baseline="0">
              <a:solidFill>
                <a:sysClr val="windowText" lastClr="000000"/>
              </a:solidFill>
              <a:latin typeface="Arial" panose="020B0604020202020204" pitchFamily="34" charset="0"/>
              <a:cs typeface="Arial" panose="020B0604020202020204" pitchFamily="34" charset="0"/>
            </a:rPr>
            <a:t>Proportion of women in top</a:t>
          </a:r>
          <a:r>
            <a:rPr lang="fr-FR" sz="1400" b="0" baseline="0">
              <a:latin typeface="Arial" panose="020B0604020202020204" pitchFamily="34" charset="0"/>
              <a:cs typeface="Arial" panose="020B0604020202020204" pitchFamily="34" charset="0"/>
            </a:rPr>
            <a:t> 50%</a:t>
          </a:r>
          <a:endParaRPr lang="fr-FR" sz="14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0.59364</cdr:x>
      <cdr:y>0.31204</cdr:y>
    </cdr:from>
    <cdr:to>
      <cdr:x>0.74206</cdr:x>
      <cdr:y>0.39187</cdr:y>
    </cdr:to>
    <cdr:sp macro="" textlink="">
      <cdr:nvSpPr>
        <cdr:cNvPr id="3" name="Ellipse 2"/>
        <cdr:cNvSpPr/>
      </cdr:nvSpPr>
      <cdr:spPr>
        <a:xfrm xmlns:a="http://schemas.openxmlformats.org/drawingml/2006/main">
          <a:off x="5518715" y="1894290"/>
          <a:ext cx="1379772" cy="484616"/>
        </a:xfrm>
        <a:prstGeom xmlns:a="http://schemas.openxmlformats.org/drawingml/2006/main" prst="ellipse">
          <a:avLst/>
        </a:prstGeom>
        <a:solidFill xmlns:a="http://schemas.openxmlformats.org/drawingml/2006/main">
          <a:schemeClr val="bg1"/>
        </a:solidFill>
        <a:ln xmlns:a="http://schemas.openxmlformats.org/drawingml/2006/main" w="38100">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0" baseline="0">
              <a:latin typeface="Arial" panose="020B0604020202020204" pitchFamily="34" charset="0"/>
              <a:cs typeface="Arial" panose="020B0604020202020204" pitchFamily="34" charset="0"/>
            </a:rPr>
            <a:t>Top 10%</a:t>
          </a:r>
          <a:endParaRPr lang="fr-FR" sz="14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0.61449</cdr:x>
      <cdr:y>0.4987</cdr:y>
    </cdr:from>
    <cdr:to>
      <cdr:x>0.7516</cdr:x>
      <cdr:y>0.57853</cdr:y>
    </cdr:to>
    <cdr:sp macro="" textlink="">
      <cdr:nvSpPr>
        <cdr:cNvPr id="4" name="Ellipse 3"/>
        <cdr:cNvSpPr/>
      </cdr:nvSpPr>
      <cdr:spPr>
        <a:xfrm xmlns:a="http://schemas.openxmlformats.org/drawingml/2006/main">
          <a:off x="5712545" y="3027386"/>
          <a:ext cx="1274629" cy="484616"/>
        </a:xfrm>
        <a:prstGeom xmlns:a="http://schemas.openxmlformats.org/drawingml/2006/main" prst="ellipse">
          <a:avLst/>
        </a:prstGeom>
        <a:ln xmlns:a="http://schemas.openxmlformats.org/drawingml/2006/main" w="38100">
          <a:solidFill>
            <a:schemeClr val="accent2"/>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0" baseline="0">
              <a:latin typeface="Arial" panose="020B0604020202020204" pitchFamily="34" charset="0"/>
              <a:cs typeface="Arial" panose="020B0604020202020204" pitchFamily="34" charset="0"/>
            </a:rPr>
            <a:t>Top 1%</a:t>
          </a:r>
          <a:endParaRPr lang="fr-FR" sz="14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0.62188</cdr:x>
      <cdr:y>0.69718</cdr:y>
    </cdr:from>
    <cdr:to>
      <cdr:x>0.76942</cdr:x>
      <cdr:y>0.77702</cdr:y>
    </cdr:to>
    <cdr:sp macro="" textlink="">
      <cdr:nvSpPr>
        <cdr:cNvPr id="5" name="Ellipse 4"/>
        <cdr:cNvSpPr/>
      </cdr:nvSpPr>
      <cdr:spPr>
        <a:xfrm xmlns:a="http://schemas.openxmlformats.org/drawingml/2006/main">
          <a:off x="5781288" y="4232281"/>
          <a:ext cx="1371591" cy="484676"/>
        </a:xfrm>
        <a:prstGeom xmlns:a="http://schemas.openxmlformats.org/drawingml/2006/main" prst="ellipse">
          <a:avLst/>
        </a:prstGeom>
        <a:ln xmlns:a="http://schemas.openxmlformats.org/drawingml/2006/main" w="38100">
          <a:solidFill>
            <a:schemeClr val="accent5"/>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0" baseline="0">
              <a:latin typeface="Arial" panose="020B0604020202020204" pitchFamily="34" charset="0"/>
              <a:cs typeface="Arial" panose="020B0604020202020204" pitchFamily="34" charset="0"/>
            </a:rPr>
            <a:t>Top 0.1%</a:t>
          </a:r>
          <a:endParaRPr lang="fr-FR" sz="14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7"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0.77869</cdr:x>
      <cdr:y>0.40586</cdr:y>
    </cdr:from>
    <cdr:to>
      <cdr:x>0.9408</cdr:x>
      <cdr:y>0.61925</cdr:y>
    </cdr:to>
    <cdr:sp macro="" textlink="">
      <cdr:nvSpPr>
        <cdr:cNvPr id="9" name="Rectangle à coins arrondis 8"/>
        <cdr:cNvSpPr/>
      </cdr:nvSpPr>
      <cdr:spPr>
        <a:xfrm xmlns:a="http://schemas.openxmlformats.org/drawingml/2006/main">
          <a:off x="7239035" y="2463814"/>
          <a:ext cx="1507039" cy="1295405"/>
        </a:xfrm>
        <a:prstGeom xmlns:a="http://schemas.openxmlformats.org/drawingml/2006/main" prst="roundRect">
          <a:avLst/>
        </a:prstGeom>
        <a:ln xmlns:a="http://schemas.openxmlformats.org/drawingml/2006/main" w="38100">
          <a:solidFill>
            <a:schemeClr val="accent2"/>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400" baseline="0">
              <a:solidFill>
                <a:schemeClr val="dk1"/>
              </a:solidFill>
              <a:effectLst/>
              <a:latin typeface="Arial" panose="020B0604020202020204" pitchFamily="34" charset="0"/>
              <a:ea typeface="+mn-ea"/>
              <a:cs typeface="Arial" panose="020B0604020202020204" pitchFamily="34" charset="0"/>
            </a:rPr>
            <a:t>Proportion of women in    top 1%:          10% in 1995, 16% in 2015, 50% in 2102 ? </a:t>
          </a:r>
          <a:endParaRPr lang="fr-FR" sz="1400"/>
        </a:p>
      </cdr:txBody>
    </cdr:sp>
  </cdr:relSizeAnchor>
  <cdr:relSizeAnchor xmlns:cdr="http://schemas.openxmlformats.org/drawingml/2006/chartDrawing">
    <cdr:from>
      <cdr:x>0.7796</cdr:x>
      <cdr:y>0.6318</cdr:y>
    </cdr:from>
    <cdr:to>
      <cdr:x>0.94444</cdr:x>
      <cdr:y>0.7378</cdr:y>
    </cdr:to>
    <cdr:sp macro="" textlink="">
      <cdr:nvSpPr>
        <cdr:cNvPr id="10" name="Rectangle à coins arrondis 9"/>
        <cdr:cNvSpPr/>
      </cdr:nvSpPr>
      <cdr:spPr>
        <a:xfrm xmlns:a="http://schemas.openxmlformats.org/drawingml/2006/main">
          <a:off x="7247515" y="3835405"/>
          <a:ext cx="1532419" cy="643484"/>
        </a:xfrm>
        <a:prstGeom xmlns:a="http://schemas.openxmlformats.org/drawingml/2006/main" prst="roundRect">
          <a:avLst/>
        </a:prstGeom>
        <a:ln xmlns:a="http://schemas.openxmlformats.org/drawingml/2006/main" w="38100">
          <a:solidFill>
            <a:schemeClr val="accent5"/>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fr-FR" sz="1400" baseline="0">
              <a:solidFill>
                <a:schemeClr val="dk1"/>
              </a:solidFill>
              <a:effectLst/>
              <a:latin typeface="Arial" panose="020B0604020202020204" pitchFamily="34" charset="0"/>
              <a:ea typeface="+mn-ea"/>
              <a:cs typeface="Arial" panose="020B0604020202020204" pitchFamily="34" charset="0"/>
            </a:rPr>
            <a:t>Top 0.1%:          50% women    in 2144? </a:t>
          </a:r>
          <a:endParaRPr lang="fr-FR" sz="1400"/>
        </a:p>
      </cdr:txBody>
    </cdr:sp>
  </cdr:relSizeAnchor>
  <cdr:relSizeAnchor xmlns:cdr="http://schemas.openxmlformats.org/drawingml/2006/chartDrawing">
    <cdr:from>
      <cdr:x>0.01002</cdr:x>
      <cdr:y>0.88372</cdr:y>
    </cdr:from>
    <cdr:to>
      <cdr:x>0.98361</cdr:x>
      <cdr:y>0.97768</cdr:y>
    </cdr:to>
    <cdr:sp macro="" textlink="">
      <cdr:nvSpPr>
        <cdr:cNvPr id="11" name="Rectangle 10"/>
        <cdr:cNvSpPr/>
      </cdr:nvSpPr>
      <cdr:spPr>
        <a:xfrm xmlns:a="http://schemas.openxmlformats.org/drawingml/2006/main">
          <a:off x="93133" y="5364695"/>
          <a:ext cx="9050867" cy="57043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proportion of women in the top percentile (top 1%) of the distribution of labour income (wages and self-employment income) increased from 10% in 1995 to 16% in 2015, and should reach 50% by 2102 if the trend continues at the same speed as during the 1995-2015 period. For the top 0,1%, parity could wait until 2144.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a:t>
          </a:r>
          <a:endParaRPr lang="fr-FR" sz="1100">
            <a:effectLst/>
            <a:latin typeface="Arial Narrow" panose="020B060602020203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0.02224</cdr:x>
      <cdr:y>0.81673</cdr:y>
    </cdr:from>
    <cdr:to>
      <cdr:x>0.97498</cdr:x>
      <cdr:y>0.97417</cdr:y>
    </cdr:to>
    <cdr:sp macro="" textlink="">
      <cdr:nvSpPr>
        <cdr:cNvPr id="4" name="Rectangle 3"/>
        <cdr:cNvSpPr/>
      </cdr:nvSpPr>
      <cdr:spPr>
        <a:xfrm xmlns:a="http://schemas.openxmlformats.org/drawingml/2006/main">
          <a:off x="203199" y="4605377"/>
          <a:ext cx="8703733" cy="88777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low-income countries (bottom third: Subsaharan Africa, South Asia, etc.), tax revenues dropped from 15,6% of GDP in 1970-1979 to 13,7% in 1990-1999 and 14,5% in 2010-2018, partly due to the uncompensated fall in customs duties and other taxes on international trade (which raised 5,9% of GDP in 1970-1979, 3,9% in 1990-1999 and 2,8% in 2010-2018). In high-income countries (top third: Europe, North America, etc.), customs dutiers were already very small at the beginning of the period and tax revenues kept rising before stabilizing.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0.00668</cdr:x>
      <cdr:y>0.83491</cdr:y>
    </cdr:from>
    <cdr:to>
      <cdr:x>0.98776</cdr:x>
      <cdr:y>0.99052</cdr:y>
    </cdr:to>
    <cdr:sp macro="" textlink="">
      <cdr:nvSpPr>
        <cdr:cNvPr id="3" name="Rectangle 2"/>
        <cdr:cNvSpPr/>
      </cdr:nvSpPr>
      <cdr:spPr>
        <a:xfrm xmlns:a="http://schemas.openxmlformats.org/drawingml/2006/main">
          <a:off x="60980" y="4701528"/>
          <a:ext cx="8956020" cy="87626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Total assets of the European Central Bank (ECB) rose from 11% of euro zone GDP on 31/12/2004 to 41% on 31/12/2018. The evolution 1900-1998 indicates the average obtained for the blance sheets of the German and French central banks (with peaks equal to 39% in 1918 and 62% in 1944). Total assets of the Federal Reserve (created in 1913) rose from 6% of GDP in 2007 to 26% at th end of 2014.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average of rich countries is the arithmetic average of the 17 following countries: Australia, Belgium, Britain, Canada, Denmark, France, Finland, Germany, Holland, Italy, Japan, Norway, Portugal, Spain, Sweden, Switzerland, U.S.)</a:t>
          </a:r>
          <a:r>
            <a:rPr lang="fr-FR" sz="1100" b="0" i="0" baseline="0">
              <a:solidFill>
                <a:schemeClr val="tx1"/>
              </a:solidFill>
              <a:effectLst/>
              <a:latin typeface="Arial" panose="020B060402020202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a:t>
          </a:r>
          <a:endParaRPr lang="fr-FR" sz="1100">
            <a:effectLst/>
            <a:latin typeface="Arial Narrow" panose="020B0606020202030204" pitchFamily="34" charset="0"/>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0.01047</cdr:x>
      <cdr:y>0.83596</cdr:y>
    </cdr:from>
    <cdr:to>
      <cdr:x>0.98778</cdr:x>
      <cdr:y>0.96376</cdr:y>
    </cdr:to>
    <cdr:sp macro="" textlink="">
      <cdr:nvSpPr>
        <cdr:cNvPr id="4" name="Rectangle 3"/>
        <cdr:cNvSpPr/>
      </cdr:nvSpPr>
      <cdr:spPr>
        <a:xfrm xmlns:a="http://schemas.openxmlformats.org/drawingml/2006/main">
          <a:off x="95849" y="4720756"/>
          <a:ext cx="8945912" cy="7217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Total assets of the central banks of rich countries rose from 13% of GDP on 31/12/2000 to 51% on 31/12/2018. The assets of the central banks of Japan and Switzerland exceeded 100% of GDP in 2017-2018.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average of rich countries is the arithmetic average of the 17 following countries: Australia, Belgium, Britain, Canada, Denmark, France, Finland, Germany, Holland, Italy, Japan, Norway, Portugal, Spain, Sweden, Switzerland, U.S.)</a:t>
          </a:r>
          <a:r>
            <a:rPr lang="fr-FR" sz="1100" b="0" i="0" baseline="0">
              <a:solidFill>
                <a:schemeClr val="tx1"/>
              </a:solidFill>
              <a:effectLst/>
              <a:latin typeface="Arial" panose="020B060402020202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0.03514</cdr:x>
      <cdr:y>0.85206</cdr:y>
    </cdr:from>
    <cdr:to>
      <cdr:x>0.99446</cdr:x>
      <cdr:y>0.95389</cdr:y>
    </cdr:to>
    <cdr:sp macro="" textlink="">
      <cdr:nvSpPr>
        <cdr:cNvPr id="13" name="Rectangle 12"/>
        <cdr:cNvSpPr/>
      </cdr:nvSpPr>
      <cdr:spPr>
        <a:xfrm xmlns:a="http://schemas.openxmlformats.org/drawingml/2006/main">
          <a:off x="323232" y="4774846"/>
          <a:ext cx="8825325" cy="57064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2018, the share of the top decile (the 10% highest incomes) in national income was 34% in Europe (EU+), 41% in China, 46% in Russia, 48% in the U.S., 55% in India, 56% in Brasil, 64% in the Middle East, 65% in South Africa and 68% in Qatar.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0.12569</cdr:x>
      <cdr:y>0.70626</cdr:y>
    </cdr:from>
    <cdr:to>
      <cdr:x>0.21462</cdr:x>
      <cdr:y>0.79764</cdr:y>
    </cdr:to>
    <cdr:sp macro="" textlink="">
      <cdr:nvSpPr>
        <cdr:cNvPr id="7" name="ZoneTexte 6"/>
        <cdr:cNvSpPr txBox="1"/>
      </cdr:nvSpPr>
      <cdr:spPr>
        <a:xfrm xmlns:a="http://schemas.openxmlformats.org/drawingml/2006/main">
          <a:off x="1157639" y="3963847"/>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0.20745</cdr:x>
      <cdr:y>0.54699</cdr:y>
    </cdr:from>
    <cdr:to>
      <cdr:x>0.29992</cdr:x>
      <cdr:y>0.62662</cdr:y>
    </cdr:to>
    <cdr:sp macro="" textlink="">
      <cdr:nvSpPr>
        <cdr:cNvPr id="8" name="ZoneTexte 7"/>
        <cdr:cNvSpPr txBox="1"/>
      </cdr:nvSpPr>
      <cdr:spPr>
        <a:xfrm xmlns:a="http://schemas.openxmlformats.org/drawingml/2006/main">
          <a:off x="1910624" y="3069961"/>
          <a:ext cx="851643" cy="4469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0.28003</cdr:x>
      <cdr:y>0.4282</cdr:y>
    </cdr:from>
    <cdr:to>
      <cdr:x>0.3938</cdr:x>
      <cdr:y>0.58878</cdr:y>
    </cdr:to>
    <cdr:sp macro="" textlink="">
      <cdr:nvSpPr>
        <cdr:cNvPr id="9" name="ZoneTexte 8"/>
        <cdr:cNvSpPr txBox="1"/>
      </cdr:nvSpPr>
      <cdr:spPr>
        <a:xfrm xmlns:a="http://schemas.openxmlformats.org/drawingml/2006/main">
          <a:off x="2579050" y="2403212"/>
          <a:ext cx="1047815" cy="9012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0.04455</cdr:x>
      <cdr:y>0.88381</cdr:y>
    </cdr:from>
    <cdr:to>
      <cdr:x>0.95625</cdr:x>
      <cdr:y>0.99478</cdr:y>
    </cdr:to>
    <cdr:sp macro="" textlink="">
      <cdr:nvSpPr>
        <cdr:cNvPr id="18" name="Rectangle 17"/>
        <cdr:cNvSpPr/>
      </cdr:nvSpPr>
      <cdr:spPr>
        <a:xfrm xmlns:a="http://schemas.openxmlformats.org/drawingml/2006/main">
          <a:off x="410308" y="4960301"/>
          <a:ext cx="8396654" cy="6228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10% highest incomes is 64% of total income in the Middle East (pop. 420 million), compared to 9% for the bottom 50% share. In Europe (enlarged EU, pop. 540 million) these two shares are 34% and 21%. In the United States (pop. 320 million) they are 47% and 13%.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0.57433</cdr:x>
      <cdr:y>0.3067</cdr:y>
    </cdr:from>
    <cdr:to>
      <cdr:x>0.68809</cdr:x>
      <cdr:y>0.46728</cdr:y>
    </cdr:to>
    <cdr:sp macro="" textlink="">
      <cdr:nvSpPr>
        <cdr:cNvPr id="14" name="ZoneTexte 1"/>
        <cdr:cNvSpPr txBox="1"/>
      </cdr:nvSpPr>
      <cdr:spPr>
        <a:xfrm xmlns:a="http://schemas.openxmlformats.org/drawingml/2006/main">
          <a:off x="5289566" y="1721341"/>
          <a:ext cx="1047723" cy="9012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0.79311</cdr:x>
      <cdr:y>0.61219</cdr:y>
    </cdr:from>
    <cdr:to>
      <cdr:x>0.88558</cdr:x>
      <cdr:y>0.69182</cdr:y>
    </cdr:to>
    <cdr:sp macro="" textlink="">
      <cdr:nvSpPr>
        <cdr:cNvPr id="19" name="ZoneTexte 1"/>
        <cdr:cNvSpPr txBox="1"/>
      </cdr:nvSpPr>
      <cdr:spPr>
        <a:xfrm xmlns:a="http://schemas.openxmlformats.org/drawingml/2006/main">
          <a:off x="7304528" y="3435857"/>
          <a:ext cx="851643"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0.50214</cdr:x>
      <cdr:y>0.55605</cdr:y>
    </cdr:from>
    <cdr:to>
      <cdr:x>0.59461</cdr:x>
      <cdr:y>0.63568</cdr:y>
    </cdr:to>
    <cdr:sp macro="" textlink="">
      <cdr:nvSpPr>
        <cdr:cNvPr id="20" name="ZoneTexte 1"/>
        <cdr:cNvSpPr txBox="1"/>
      </cdr:nvSpPr>
      <cdr:spPr>
        <a:xfrm xmlns:a="http://schemas.openxmlformats.org/drawingml/2006/main">
          <a:off x="4619454" y="3116035"/>
          <a:ext cx="850683" cy="4462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0.4192</cdr:x>
      <cdr:y>0.72054</cdr:y>
    </cdr:from>
    <cdr:to>
      <cdr:x>0.50813</cdr:x>
      <cdr:y>0.81192</cdr:y>
    </cdr:to>
    <cdr:sp macro="" textlink="">
      <cdr:nvSpPr>
        <cdr:cNvPr id="22" name="ZoneTexte 1"/>
        <cdr:cNvSpPr txBox="1"/>
      </cdr:nvSpPr>
      <cdr:spPr>
        <a:xfrm xmlns:a="http://schemas.openxmlformats.org/drawingml/2006/main">
          <a:off x="3860808" y="4043990"/>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0.71275</cdr:x>
      <cdr:y>0.72837</cdr:y>
    </cdr:from>
    <cdr:to>
      <cdr:x>0.80168</cdr:x>
      <cdr:y>0.81975</cdr:y>
    </cdr:to>
    <cdr:sp macro="" textlink="">
      <cdr:nvSpPr>
        <cdr:cNvPr id="23" name="ZoneTexte 1"/>
        <cdr:cNvSpPr txBox="1"/>
      </cdr:nvSpPr>
      <cdr:spPr>
        <a:xfrm xmlns:a="http://schemas.openxmlformats.org/drawingml/2006/main">
          <a:off x="6564396" y="4087925"/>
          <a:ext cx="819040" cy="5128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0.12649</cdr:x>
      <cdr:y>0.42689</cdr:y>
    </cdr:from>
    <cdr:to>
      <cdr:x>0.21542</cdr:x>
      <cdr:y>0.51827</cdr:y>
    </cdr:to>
    <cdr:sp macro="" textlink="">
      <cdr:nvSpPr>
        <cdr:cNvPr id="7" name="ZoneTexte 6"/>
        <cdr:cNvSpPr txBox="1"/>
      </cdr:nvSpPr>
      <cdr:spPr>
        <a:xfrm xmlns:a="http://schemas.openxmlformats.org/drawingml/2006/main">
          <a:off x="1164925" y="2395868"/>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0.21222</cdr:x>
      <cdr:y>0.60443</cdr:y>
    </cdr:from>
    <cdr:to>
      <cdr:x>0.30469</cdr:x>
      <cdr:y>0.68406</cdr:y>
    </cdr:to>
    <cdr:sp macro="" textlink="">
      <cdr:nvSpPr>
        <cdr:cNvPr id="8" name="ZoneTexte 7"/>
        <cdr:cNvSpPr txBox="1"/>
      </cdr:nvSpPr>
      <cdr:spPr>
        <a:xfrm xmlns:a="http://schemas.openxmlformats.org/drawingml/2006/main">
          <a:off x="1954563" y="3392323"/>
          <a:ext cx="851644" cy="4469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Top 1%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0.33333</cdr:x>
      <cdr:y>0.48434</cdr:y>
    </cdr:from>
    <cdr:to>
      <cdr:x>0.4471</cdr:x>
      <cdr:y>0.64492</cdr:y>
    </cdr:to>
    <cdr:sp macro="" textlink="">
      <cdr:nvSpPr>
        <cdr:cNvPr id="9" name="ZoneTexte 8"/>
        <cdr:cNvSpPr txBox="1"/>
      </cdr:nvSpPr>
      <cdr:spPr>
        <a:xfrm xmlns:a="http://schemas.openxmlformats.org/drawingml/2006/main">
          <a:off x="3069964" y="2718298"/>
          <a:ext cx="1047815" cy="9012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Bottom 50% </a:t>
          </a:r>
        </a:p>
      </cdr:txBody>
    </cdr:sp>
  </cdr:relSizeAnchor>
  <cdr:relSizeAnchor xmlns:cdr="http://schemas.openxmlformats.org/drawingml/2006/chartDrawing">
    <cdr:from>
      <cdr:x>0.04455</cdr:x>
      <cdr:y>0.88381</cdr:y>
    </cdr:from>
    <cdr:to>
      <cdr:x>0.96357</cdr:x>
      <cdr:y>0.99478</cdr:y>
    </cdr:to>
    <cdr:sp macro="" textlink="">
      <cdr:nvSpPr>
        <cdr:cNvPr id="18" name="Rectangle 17"/>
        <cdr:cNvSpPr/>
      </cdr:nvSpPr>
      <cdr:spPr>
        <a:xfrm xmlns:a="http://schemas.openxmlformats.org/drawingml/2006/main">
          <a:off x="410283" y="4969792"/>
          <a:ext cx="8463742" cy="6240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bottom 50% highest incomes is only 9% of total income in the Middle East, vs 30% for the top 1% share. In Europe, these two shares are 21% and 11%. In China they are 15% and 14%, and in the U.S; they are 13% and 20%.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0.64036</cdr:x>
      <cdr:y>0.34848</cdr:y>
    </cdr:from>
    <cdr:to>
      <cdr:x>0.75412</cdr:x>
      <cdr:y>0.50906</cdr:y>
    </cdr:to>
    <cdr:sp macro="" textlink="">
      <cdr:nvSpPr>
        <cdr:cNvPr id="14" name="ZoneTexte 1"/>
        <cdr:cNvSpPr txBox="1"/>
      </cdr:nvSpPr>
      <cdr:spPr>
        <a:xfrm xmlns:a="http://schemas.openxmlformats.org/drawingml/2006/main">
          <a:off x="5897680" y="1955791"/>
          <a:ext cx="1047723" cy="9012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   </a:t>
          </a:r>
        </a:p>
      </cdr:txBody>
    </cdr:sp>
  </cdr:relSizeAnchor>
  <cdr:relSizeAnchor xmlns:cdr="http://schemas.openxmlformats.org/drawingml/2006/chartDrawing">
    <cdr:from>
      <cdr:x>0.56558</cdr:x>
      <cdr:y>0.57955</cdr:y>
    </cdr:from>
    <cdr:to>
      <cdr:x>0.65805</cdr:x>
      <cdr:y>0.65918</cdr:y>
    </cdr:to>
    <cdr:sp macro="" textlink="">
      <cdr:nvSpPr>
        <cdr:cNvPr id="20" name="ZoneTexte 1"/>
        <cdr:cNvSpPr txBox="1"/>
      </cdr:nvSpPr>
      <cdr:spPr>
        <a:xfrm xmlns:a="http://schemas.openxmlformats.org/drawingml/2006/main">
          <a:off x="5208961" y="3252673"/>
          <a:ext cx="851643"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0.43193</cdr:x>
      <cdr:y>0.54169</cdr:y>
    </cdr:from>
    <cdr:to>
      <cdr:x>0.52086</cdr:x>
      <cdr:y>0.63307</cdr:y>
    </cdr:to>
    <cdr:sp macro="" textlink="">
      <cdr:nvSpPr>
        <cdr:cNvPr id="22" name="ZoneTexte 1"/>
        <cdr:cNvSpPr txBox="1"/>
      </cdr:nvSpPr>
      <cdr:spPr>
        <a:xfrm xmlns:a="http://schemas.openxmlformats.org/drawingml/2006/main">
          <a:off x="3978038" y="3040186"/>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Top 1%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0.78674</cdr:x>
      <cdr:y>0.62132</cdr:y>
    </cdr:from>
    <cdr:to>
      <cdr:x>0.87567</cdr:x>
      <cdr:y>0.7127</cdr:y>
    </cdr:to>
    <cdr:sp macro="" textlink="">
      <cdr:nvSpPr>
        <cdr:cNvPr id="23" name="ZoneTexte 1"/>
        <cdr:cNvSpPr txBox="1"/>
      </cdr:nvSpPr>
      <cdr:spPr>
        <a:xfrm xmlns:a="http://schemas.openxmlformats.org/drawingml/2006/main">
          <a:off x="7245790" y="3487113"/>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Q_ISC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G_567.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1_ALL.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pplications/Microsoft%20Office%202011/Microsoft%20Excel.app/Contents/MacOS/F13_ALL.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E9C3NAG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E9C3NE.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POpul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Germany.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EduExpend.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IRPISAPlus_Chap5_ChartCorrec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5_W.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5.11a"/>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forbes.com/billionaires/list/4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162" t="s">
        <v>4987</v>
      </c>
    </row>
    <row r="2" spans="1:1" ht="15.6" x14ac:dyDescent="0.3">
      <c r="A2" s="2" t="s">
        <v>4960</v>
      </c>
    </row>
    <row r="3" spans="1:1" ht="15.6" x14ac:dyDescent="0.3">
      <c r="A3" s="1" t="s">
        <v>4973</v>
      </c>
    </row>
    <row r="5" spans="1:1" ht="15.6" x14ac:dyDescent="0.3">
      <c r="A5" s="2" t="s">
        <v>4961</v>
      </c>
    </row>
    <row r="6" spans="1:1" ht="15.6" x14ac:dyDescent="0.3">
      <c r="A6" s="1" t="s">
        <v>4962</v>
      </c>
    </row>
    <row r="7" spans="1:1" ht="15.6" x14ac:dyDescent="0.3">
      <c r="A7" s="1" t="s">
        <v>4963</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xSplit="1" ySplit="5" topLeftCell="B6" activePane="bottomRight" state="frozen"/>
      <selection pane="topRight" activeCell="B1" sqref="B1"/>
      <selection pane="bottomLeft" activeCell="A7" sqref="A7"/>
      <selection pane="bottomRight"/>
    </sheetView>
  </sheetViews>
  <sheetFormatPr baseColWidth="10" defaultRowHeight="14.4" x14ac:dyDescent="0.3"/>
  <cols>
    <col min="1" max="1" width="17" customWidth="1"/>
    <col min="2" max="4" width="12.77734375" customWidth="1"/>
  </cols>
  <sheetData>
    <row r="1" spans="1:5" ht="15.6" x14ac:dyDescent="0.3">
      <c r="A1" s="2" t="s">
        <v>4837</v>
      </c>
    </row>
    <row r="2" spans="1:5" ht="15.6" x14ac:dyDescent="0.3">
      <c r="A2" s="1" t="s">
        <v>0</v>
      </c>
    </row>
    <row r="4" spans="1:5" ht="15" thickBot="1" x14ac:dyDescent="0.35"/>
    <row r="5" spans="1:5" ht="78" customHeight="1" thickTop="1" thickBot="1" x14ac:dyDescent="0.35">
      <c r="A5" s="61" t="s">
        <v>4851</v>
      </c>
      <c r="B5" s="62" t="s">
        <v>4843</v>
      </c>
      <c r="C5" s="62" t="s">
        <v>4844</v>
      </c>
      <c r="D5" s="62" t="s">
        <v>4845</v>
      </c>
      <c r="E5" s="62" t="s">
        <v>4846</v>
      </c>
    </row>
    <row r="6" spans="1:5" ht="16.8" thickTop="1" thickBot="1" x14ac:dyDescent="0.35">
      <c r="A6" s="63" t="s">
        <v>4840</v>
      </c>
      <c r="B6" s="64">
        <f>0.225+0.08</f>
        <v>0.30499999999999999</v>
      </c>
      <c r="C6" s="64">
        <v>1.6E-2</v>
      </c>
      <c r="D6" s="64">
        <v>0.156</v>
      </c>
      <c r="E6" s="64">
        <v>5.8999999999999997E-2</v>
      </c>
    </row>
    <row r="7" spans="1:5" ht="16.8" thickTop="1" thickBot="1" x14ac:dyDescent="0.35">
      <c r="A7" s="63" t="s">
        <v>4839</v>
      </c>
      <c r="B7" s="64">
        <f>0.25+0.1</f>
        <v>0.35</v>
      </c>
      <c r="C7" s="64">
        <v>1.0999999999999999E-2</v>
      </c>
      <c r="D7" s="64">
        <v>0.151</v>
      </c>
      <c r="E7" s="64">
        <v>5.2999999999999999E-2</v>
      </c>
    </row>
    <row r="8" spans="1:5" ht="16.8" thickTop="1" thickBot="1" x14ac:dyDescent="0.35">
      <c r="A8" s="63" t="s">
        <v>4838</v>
      </c>
      <c r="B8" s="64">
        <f>0.284+0.1</f>
        <v>0.38400000000000001</v>
      </c>
      <c r="C8" s="64">
        <v>6.0000000000000001E-3</v>
      </c>
      <c r="D8" s="64">
        <v>0.13700000000000001</v>
      </c>
      <c r="E8" s="64">
        <v>3.9E-2</v>
      </c>
    </row>
    <row r="9" spans="1:5" ht="16.8" thickTop="1" thickBot="1" x14ac:dyDescent="0.35">
      <c r="A9" s="63" t="s">
        <v>4842</v>
      </c>
      <c r="B9" s="64">
        <f>0.31+0.095</f>
        <v>0.40500000000000003</v>
      </c>
      <c r="C9" s="64">
        <v>4.0000000000000001E-3</v>
      </c>
      <c r="D9" s="64">
        <v>0.14899999999999999</v>
      </c>
      <c r="E9" s="64">
        <v>3.4000000000000002E-2</v>
      </c>
    </row>
    <row r="10" spans="1:5" ht="16.8" thickTop="1" thickBot="1" x14ac:dyDescent="0.35">
      <c r="A10" s="63" t="s">
        <v>4841</v>
      </c>
      <c r="B10" s="64">
        <f>B9</f>
        <v>0.40500000000000003</v>
      </c>
      <c r="C10" s="64">
        <v>3.0000000000000001E-3</v>
      </c>
      <c r="D10" s="64">
        <v>0.14499999999999999</v>
      </c>
      <c r="E10" s="64">
        <v>2.8000000000000001E-2</v>
      </c>
    </row>
    <row r="11" spans="1:5" ht="16.2" thickTop="1" x14ac:dyDescent="0.3">
      <c r="B11" s="32"/>
      <c r="C11" s="32"/>
      <c r="D11" s="32"/>
      <c r="E11" s="35"/>
    </row>
    <row r="12" spans="1:5" ht="15.6" x14ac:dyDescent="0.3">
      <c r="A12" s="2" t="s">
        <v>4836</v>
      </c>
    </row>
    <row r="13" spans="1:5" ht="15.6" x14ac:dyDescent="0.3">
      <c r="A13" s="1" t="s">
        <v>4847</v>
      </c>
    </row>
    <row r="14" spans="1:5" ht="15.6" x14ac:dyDescent="0.3">
      <c r="A14" s="1" t="s">
        <v>4850</v>
      </c>
    </row>
    <row r="15" spans="1:5" ht="15.6" x14ac:dyDescent="0.3">
      <c r="A15" s="1" t="s">
        <v>4849</v>
      </c>
    </row>
    <row r="16" spans="1:5" ht="15.6" x14ac:dyDescent="0.3">
      <c r="A16" s="1" t="s">
        <v>4848</v>
      </c>
    </row>
    <row r="17" spans="1:1" ht="15.6" x14ac:dyDescent="0.3">
      <c r="A17" s="1" t="s">
        <v>4852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9"/>
  <sheetViews>
    <sheetView workbookViewId="0">
      <pane xSplit="1" ySplit="5" topLeftCell="B104" activePane="bottomRight" state="frozen"/>
      <selection pane="topRight"/>
      <selection pane="bottomLeft"/>
      <selection pane="bottomRight"/>
    </sheetView>
  </sheetViews>
  <sheetFormatPr baseColWidth="10" defaultColWidth="10.77734375" defaultRowHeight="13.2" x14ac:dyDescent="0.25"/>
  <cols>
    <col min="1" max="13" width="12.77734375" style="40" customWidth="1"/>
    <col min="14" max="16384" width="10.77734375" style="40"/>
  </cols>
  <sheetData>
    <row r="1" spans="1:13" ht="15.6" x14ac:dyDescent="0.3">
      <c r="A1" s="2" t="s">
        <v>4937</v>
      </c>
    </row>
    <row r="2" spans="1:13" ht="15" x14ac:dyDescent="0.25">
      <c r="A2" s="1" t="s">
        <v>0</v>
      </c>
    </row>
    <row r="3" spans="1:13" ht="15.6" thickBot="1" x14ac:dyDescent="0.3">
      <c r="A3" s="41"/>
      <c r="B3" s="41"/>
      <c r="C3" s="41"/>
      <c r="D3" s="41"/>
      <c r="E3" s="41"/>
      <c r="F3" s="41"/>
      <c r="G3" s="41"/>
      <c r="H3" s="41"/>
      <c r="I3" s="41"/>
      <c r="J3" s="41"/>
      <c r="K3" s="41"/>
      <c r="L3" s="41"/>
      <c r="M3" s="41"/>
    </row>
    <row r="4" spans="1:13" ht="34.799999999999997" customHeight="1" thickTop="1" thickBot="1" x14ac:dyDescent="0.3">
      <c r="A4" s="58"/>
      <c r="B4" s="151" t="s">
        <v>4929</v>
      </c>
      <c r="C4" s="152"/>
      <c r="D4" s="152"/>
      <c r="E4" s="152"/>
      <c r="F4" s="152"/>
      <c r="G4" s="152"/>
      <c r="H4" s="152"/>
      <c r="I4" s="152"/>
      <c r="J4" s="55"/>
      <c r="K4" s="55"/>
      <c r="L4" s="55"/>
      <c r="M4" s="41"/>
    </row>
    <row r="5" spans="1:13" ht="60" customHeight="1" thickTop="1" x14ac:dyDescent="0.3">
      <c r="A5" s="57"/>
      <c r="B5" s="56" t="s">
        <v>4898</v>
      </c>
      <c r="C5" s="56" t="s">
        <v>4931</v>
      </c>
      <c r="D5" s="56" t="s">
        <v>4932</v>
      </c>
      <c r="E5" s="56" t="s">
        <v>4933</v>
      </c>
      <c r="F5" s="56" t="s">
        <v>5</v>
      </c>
      <c r="G5" s="56" t="s">
        <v>4934</v>
      </c>
      <c r="H5" s="56" t="s">
        <v>4935</v>
      </c>
      <c r="I5" s="56" t="s">
        <v>4936</v>
      </c>
      <c r="J5" s="55"/>
      <c r="K5" s="55"/>
      <c r="L5" s="55"/>
      <c r="M5" s="41"/>
    </row>
    <row r="6" spans="1:13" ht="15" x14ac:dyDescent="0.25">
      <c r="A6" s="53">
        <v>1900</v>
      </c>
      <c r="B6" s="122"/>
      <c r="C6" s="122">
        <v>9.3357327873828638E-2</v>
      </c>
      <c r="D6" s="122">
        <v>0.11456780379363142</v>
      </c>
      <c r="E6" s="122">
        <v>6.4234636723995209E-2</v>
      </c>
      <c r="F6" s="122">
        <v>0.13704136459857877</v>
      </c>
      <c r="G6" s="122">
        <v>6.6810525953769684E-2</v>
      </c>
      <c r="H6" s="122">
        <v>0.12519215047359467</v>
      </c>
      <c r="I6" s="122"/>
      <c r="J6" s="44"/>
      <c r="K6" s="44"/>
      <c r="L6" s="44"/>
      <c r="M6" s="41"/>
    </row>
    <row r="7" spans="1:13" ht="15" x14ac:dyDescent="0.25">
      <c r="A7" s="53">
        <f t="shared" ref="A7:A70" si="0">A6+1</f>
        <v>1901</v>
      </c>
      <c r="B7" s="122"/>
      <c r="C7" s="122">
        <v>9.6570487765185994E-2</v>
      </c>
      <c r="D7" s="122">
        <v>0.11741247072086934</v>
      </c>
      <c r="E7" s="122">
        <v>6.3691392540931702E-2</v>
      </c>
      <c r="F7" s="122">
        <v>0.14588913060156744</v>
      </c>
      <c r="G7" s="122">
        <v>6.6257156431674957E-2</v>
      </c>
      <c r="H7" s="122">
        <v>0.11237061768770218</v>
      </c>
      <c r="I7" s="122"/>
      <c r="J7" s="44"/>
      <c r="K7" s="44"/>
      <c r="L7" s="44"/>
      <c r="M7" s="41"/>
    </row>
    <row r="8" spans="1:13" ht="15" x14ac:dyDescent="0.25">
      <c r="A8" s="53">
        <f t="shared" si="0"/>
        <v>1902</v>
      </c>
      <c r="B8" s="122"/>
      <c r="C8" s="122">
        <v>9.8228390566847068E-2</v>
      </c>
      <c r="D8" s="122">
        <v>0.12034543977369444</v>
      </c>
      <c r="E8" s="122">
        <v>6.3690707087516785E-2</v>
      </c>
      <c r="F8" s="122">
        <v>0.15003491578584247</v>
      </c>
      <c r="G8" s="122">
        <v>6.9610618054866791E-2</v>
      </c>
      <c r="H8" s="122">
        <v>0.12229319661855698</v>
      </c>
      <c r="I8" s="122"/>
      <c r="J8" s="44"/>
      <c r="K8" s="44"/>
      <c r="L8" s="44"/>
      <c r="M8" s="41"/>
    </row>
    <row r="9" spans="1:13" ht="15" x14ac:dyDescent="0.25">
      <c r="A9" s="53">
        <f t="shared" si="0"/>
        <v>1903</v>
      </c>
      <c r="B9" s="122"/>
      <c r="C9" s="122">
        <v>9.5984684633518752E-2</v>
      </c>
      <c r="D9" s="122">
        <v>0.11802333236808703</v>
      </c>
      <c r="E9" s="122">
        <v>6.377805769443512E-2</v>
      </c>
      <c r="F9" s="122">
        <v>0.14429462504214419</v>
      </c>
      <c r="G9" s="122">
        <v>6.7225649952888489E-2</v>
      </c>
      <c r="H9" s="122">
        <v>0.10643947869539261</v>
      </c>
      <c r="I9" s="122"/>
      <c r="J9" s="44"/>
      <c r="K9" s="44"/>
      <c r="L9" s="44"/>
      <c r="M9" s="41"/>
    </row>
    <row r="10" spans="1:13" ht="15" x14ac:dyDescent="0.25">
      <c r="A10" s="53">
        <f t="shared" si="0"/>
        <v>1904</v>
      </c>
      <c r="B10" s="122"/>
      <c r="C10" s="122">
        <v>9.8917363347470658E-2</v>
      </c>
      <c r="D10" s="122">
        <v>0.11882383912843734</v>
      </c>
      <c r="E10" s="122">
        <v>6.3559673726558685E-2</v>
      </c>
      <c r="F10" s="122">
        <v>0.15195389777883861</v>
      </c>
      <c r="G10" s="122">
        <v>6.6441237926483154E-2</v>
      </c>
      <c r="H10" s="122">
        <v>0.12960349023342133</v>
      </c>
      <c r="I10" s="122"/>
      <c r="J10" s="44"/>
      <c r="K10" s="44"/>
      <c r="L10" s="44"/>
      <c r="M10" s="41"/>
    </row>
    <row r="11" spans="1:13" ht="15" x14ac:dyDescent="0.25">
      <c r="A11" s="53">
        <f t="shared" si="0"/>
        <v>1905</v>
      </c>
      <c r="B11" s="122"/>
      <c r="C11" s="122">
        <v>0.10010991315794988</v>
      </c>
      <c r="D11" s="122">
        <v>0.13239019346226574</v>
      </c>
      <c r="E11" s="122">
        <v>6.7279860377311707E-2</v>
      </c>
      <c r="F11" s="122">
        <v>0.14935499232890714</v>
      </c>
      <c r="G11" s="122">
        <v>6.642596423625946E-2</v>
      </c>
      <c r="H11" s="122">
        <v>0.26619315147399902</v>
      </c>
      <c r="I11" s="122"/>
      <c r="J11" s="44"/>
      <c r="K11" s="44"/>
      <c r="L11" s="44"/>
      <c r="M11" s="41"/>
    </row>
    <row r="12" spans="1:13" ht="15" x14ac:dyDescent="0.25">
      <c r="A12" s="53">
        <f t="shared" si="0"/>
        <v>1906</v>
      </c>
      <c r="B12" s="122"/>
      <c r="C12" s="122">
        <v>0.10383270360858253</v>
      </c>
      <c r="D12" s="122">
        <v>0.11998690256606996</v>
      </c>
      <c r="E12" s="122">
        <v>6.8222284317016602E-2</v>
      </c>
      <c r="F12" s="122">
        <v>0.1572483325459314</v>
      </c>
      <c r="G12" s="122">
        <v>6.7309163510799408E-2</v>
      </c>
      <c r="H12" s="122">
        <v>0.22604355216026306</v>
      </c>
      <c r="I12" s="122">
        <v>5.71620874106884E-2</v>
      </c>
      <c r="J12" s="44"/>
      <c r="K12" s="44"/>
      <c r="L12" s="44"/>
      <c r="M12" s="41"/>
    </row>
    <row r="13" spans="1:13" ht="15" x14ac:dyDescent="0.25">
      <c r="A13" s="53">
        <f t="shared" si="0"/>
        <v>1907</v>
      </c>
      <c r="B13" s="122"/>
      <c r="C13" s="122">
        <v>9.7026689178483588E-2</v>
      </c>
      <c r="D13" s="122">
        <v>0.12149978301316849</v>
      </c>
      <c r="E13" s="122">
        <v>6.6827155649662018E-2</v>
      </c>
      <c r="F13" s="122">
        <v>0.14232598947171593</v>
      </c>
      <c r="G13" s="122">
        <v>6.1852447688579559E-2</v>
      </c>
      <c r="H13" s="122">
        <v>0.23140504956245422</v>
      </c>
      <c r="I13" s="122">
        <v>6.8282365798950195E-2</v>
      </c>
      <c r="J13" s="44"/>
      <c r="K13" s="44"/>
      <c r="L13" s="44"/>
      <c r="M13" s="41"/>
    </row>
    <row r="14" spans="1:13" ht="15" x14ac:dyDescent="0.25">
      <c r="A14" s="53">
        <f t="shared" si="0"/>
        <v>1908</v>
      </c>
      <c r="B14" s="122"/>
      <c r="C14" s="122">
        <v>9.9967610167885593E-2</v>
      </c>
      <c r="D14" s="122">
        <v>0.11384116658059773</v>
      </c>
      <c r="E14" s="122">
        <v>6.8338677287101746E-2</v>
      </c>
      <c r="F14" s="122">
        <v>0.14741100948906136</v>
      </c>
      <c r="G14" s="122">
        <v>6.7900590598583221E-2</v>
      </c>
      <c r="H14" s="122">
        <v>0.15822276473045349</v>
      </c>
      <c r="I14" s="122">
        <v>8.415435254573822E-2</v>
      </c>
      <c r="J14" s="44"/>
      <c r="K14" s="44"/>
      <c r="L14" s="44"/>
      <c r="M14" s="41"/>
    </row>
    <row r="15" spans="1:13" ht="15" x14ac:dyDescent="0.25">
      <c r="A15" s="53">
        <f t="shared" si="0"/>
        <v>1909</v>
      </c>
      <c r="B15" s="122"/>
      <c r="C15" s="122">
        <v>0.10103557564643784</v>
      </c>
      <c r="D15" s="122">
        <v>0.11486957875769122</v>
      </c>
      <c r="E15" s="122">
        <v>6.7965582013130188E-2</v>
      </c>
      <c r="F15" s="122">
        <v>0.15064056609639931</v>
      </c>
      <c r="G15" s="122">
        <v>6.3964061439037323E-2</v>
      </c>
      <c r="H15" s="122">
        <v>0.15635323524475098</v>
      </c>
      <c r="I15" s="122">
        <v>8.7395258247852325E-2</v>
      </c>
      <c r="J15" s="44"/>
      <c r="K15" s="44"/>
      <c r="L15" s="44"/>
      <c r="M15" s="41"/>
    </row>
    <row r="16" spans="1:13" ht="15" x14ac:dyDescent="0.25">
      <c r="A16" s="53">
        <f t="shared" si="0"/>
        <v>1910</v>
      </c>
      <c r="B16" s="122"/>
      <c r="C16" s="122">
        <v>0.10077563604263895</v>
      </c>
      <c r="D16" s="122">
        <v>0.11844085390896524</v>
      </c>
      <c r="E16" s="122">
        <v>6.8803153932094574E-2</v>
      </c>
      <c r="F16" s="122">
        <v>0.14873435920845549</v>
      </c>
      <c r="G16" s="122">
        <v>5.8696627616882324E-2</v>
      </c>
      <c r="H16" s="122">
        <v>0.20435065031051636</v>
      </c>
      <c r="I16" s="122">
        <v>8.4044910967350006E-2</v>
      </c>
      <c r="J16" s="44"/>
      <c r="K16" s="44"/>
      <c r="L16" s="44"/>
      <c r="M16" s="41"/>
    </row>
    <row r="17" spans="1:13" ht="15" x14ac:dyDescent="0.25">
      <c r="A17" s="53">
        <f t="shared" si="0"/>
        <v>1911</v>
      </c>
      <c r="B17" s="122"/>
      <c r="C17" s="122">
        <v>9.8500604869021791E-2</v>
      </c>
      <c r="D17" s="122">
        <v>0.11442402500681866</v>
      </c>
      <c r="E17" s="122">
        <v>7.3793195188045502E-2</v>
      </c>
      <c r="F17" s="122">
        <v>0.1355617193904862</v>
      </c>
      <c r="G17" s="122">
        <v>5.9088274836540222E-2</v>
      </c>
      <c r="H17" s="122">
        <v>0.15215498208999634</v>
      </c>
      <c r="I17" s="122">
        <v>8.6996793746948242E-2</v>
      </c>
      <c r="J17" s="44"/>
      <c r="K17" s="44"/>
      <c r="L17" s="44"/>
      <c r="M17" s="41"/>
    </row>
    <row r="18" spans="1:13" ht="15" x14ac:dyDescent="0.25">
      <c r="A18" s="53">
        <f t="shared" si="0"/>
        <v>1912</v>
      </c>
      <c r="B18" s="122"/>
      <c r="C18" s="122">
        <v>9.5119633158865236E-2</v>
      </c>
      <c r="D18" s="122">
        <v>0.1112718427721044</v>
      </c>
      <c r="E18" s="122">
        <v>7.3349431157112122E-2</v>
      </c>
      <c r="F18" s="122">
        <v>0.12777493616149493</v>
      </c>
      <c r="G18" s="122">
        <v>6.1373036354780197E-2</v>
      </c>
      <c r="H18" s="122">
        <v>0.13254670798778534</v>
      </c>
      <c r="I18" s="122">
        <v>8.2794047892093658E-2</v>
      </c>
      <c r="J18" s="44"/>
      <c r="K18" s="44"/>
      <c r="L18" s="44"/>
      <c r="M18" s="41"/>
    </row>
    <row r="19" spans="1:13" ht="15" x14ac:dyDescent="0.25">
      <c r="A19" s="53">
        <f t="shared" si="0"/>
        <v>1913</v>
      </c>
      <c r="B19" s="122"/>
      <c r="C19" s="124">
        <v>0.14585585496795736</v>
      </c>
      <c r="D19" s="124">
        <v>0.12078220687387005</v>
      </c>
      <c r="E19" s="124">
        <v>0.15000748634338379</v>
      </c>
      <c r="F19" s="124">
        <v>0.1396284079048177</v>
      </c>
      <c r="G19" s="124">
        <v>5.7635925710201263E-2</v>
      </c>
      <c r="H19" s="124">
        <v>0.1271490603685379</v>
      </c>
      <c r="I19" s="122">
        <v>0.12126678973436356</v>
      </c>
      <c r="J19" s="44"/>
      <c r="K19" s="44"/>
      <c r="L19" s="44"/>
      <c r="M19" s="41"/>
    </row>
    <row r="20" spans="1:13" ht="15" x14ac:dyDescent="0.25">
      <c r="A20" s="53">
        <f t="shared" si="0"/>
        <v>1914</v>
      </c>
      <c r="B20" s="122">
        <v>8.9560151100158691E-3</v>
      </c>
      <c r="C20" s="124">
        <v>0.17224452526472861</v>
      </c>
      <c r="D20" s="124">
        <v>0.12229188613867474</v>
      </c>
      <c r="E20" s="124">
        <v>0.17859961092472076</v>
      </c>
      <c r="F20" s="124">
        <v>0.16271189677474032</v>
      </c>
      <c r="G20" s="124">
        <v>5.8357976377010345E-2</v>
      </c>
      <c r="H20" s="124">
        <v>0.12541253864765167</v>
      </c>
      <c r="I20" s="122">
        <v>0.11654865741729736</v>
      </c>
      <c r="J20" s="44"/>
      <c r="K20" s="44"/>
      <c r="L20" s="44"/>
      <c r="M20" s="41"/>
    </row>
    <row r="21" spans="1:13" ht="15" x14ac:dyDescent="0.25">
      <c r="A21" s="53">
        <f t="shared" si="0"/>
        <v>1915</v>
      </c>
      <c r="B21" s="122">
        <v>1.7845727503299713E-2</v>
      </c>
      <c r="C21" s="124">
        <v>0.23151210517024684</v>
      </c>
      <c r="D21" s="124">
        <v>0.1555700785675041</v>
      </c>
      <c r="E21" s="124">
        <v>0.19322437047958374</v>
      </c>
      <c r="F21" s="124">
        <v>0.28894370720624146</v>
      </c>
      <c r="G21" s="124">
        <v>8.8380627334117889E-2</v>
      </c>
      <c r="H21" s="124">
        <v>0.15095815062522888</v>
      </c>
      <c r="I21" s="122">
        <v>0.11244139820337296</v>
      </c>
      <c r="J21" s="44"/>
      <c r="K21" s="44"/>
      <c r="L21" s="44"/>
      <c r="M21" s="41"/>
    </row>
    <row r="22" spans="1:13" ht="15" x14ac:dyDescent="0.25">
      <c r="A22" s="53">
        <f t="shared" si="0"/>
        <v>1916</v>
      </c>
      <c r="B22" s="122">
        <v>2.4162819609045982E-2</v>
      </c>
      <c r="C22" s="124">
        <v>0.23538377868583296</v>
      </c>
      <c r="D22" s="124">
        <v>0.15687882729483271</v>
      </c>
      <c r="E22" s="124">
        <v>0.20300999283790588</v>
      </c>
      <c r="F22" s="124">
        <v>0.28394445745772356</v>
      </c>
      <c r="G22" s="124">
        <v>7.0254452526569366E-2</v>
      </c>
      <c r="H22" s="124">
        <v>0.16392944753170013</v>
      </c>
      <c r="I22" s="122">
        <v>0.11479906737804413</v>
      </c>
      <c r="J22" s="44"/>
      <c r="K22" s="44"/>
      <c r="L22" s="44"/>
      <c r="M22" s="41"/>
    </row>
    <row r="23" spans="1:13" ht="15" x14ac:dyDescent="0.25">
      <c r="A23" s="53">
        <f t="shared" si="0"/>
        <v>1917</v>
      </c>
      <c r="B23" s="122">
        <v>5.2490130066871643E-2</v>
      </c>
      <c r="C23" s="124">
        <v>0.30505259492633097</v>
      </c>
      <c r="D23" s="124">
        <v>0.17959676573335467</v>
      </c>
      <c r="E23" s="124">
        <v>0.3075123131275177</v>
      </c>
      <c r="F23" s="124">
        <v>0.30136301762455087</v>
      </c>
      <c r="G23" s="124">
        <v>7.1777872741222382E-2</v>
      </c>
      <c r="H23" s="124">
        <v>0.17674684524536133</v>
      </c>
      <c r="I23" s="122">
        <v>0.12948067486286163</v>
      </c>
      <c r="J23" s="44"/>
      <c r="K23" s="44"/>
      <c r="L23" s="44"/>
      <c r="M23" s="41"/>
    </row>
    <row r="24" spans="1:13" ht="15" x14ac:dyDescent="0.25">
      <c r="A24" s="53">
        <f t="shared" si="0"/>
        <v>1918</v>
      </c>
      <c r="B24" s="122">
        <v>6.8570896983146667E-2</v>
      </c>
      <c r="C24" s="124">
        <v>0.38515923227787174</v>
      </c>
      <c r="D24" s="124">
        <v>0.21051377183675807</v>
      </c>
      <c r="E24" s="124">
        <v>0.3921448290348053</v>
      </c>
      <c r="F24" s="124">
        <v>0.37468083714247136</v>
      </c>
      <c r="G24" s="124">
        <v>5.1708802580833435E-2</v>
      </c>
      <c r="H24" s="124">
        <v>0.20203764736652374</v>
      </c>
      <c r="I24" s="122">
        <v>0.13303592801094055</v>
      </c>
      <c r="J24" s="44"/>
      <c r="K24" s="44"/>
      <c r="L24" s="44"/>
      <c r="M24" s="41"/>
    </row>
    <row r="25" spans="1:13" ht="15" x14ac:dyDescent="0.25">
      <c r="A25" s="53">
        <f t="shared" si="0"/>
        <v>1919</v>
      </c>
      <c r="B25" s="122">
        <v>7.9958491027355194E-2</v>
      </c>
      <c r="C25" s="124">
        <v>0.24671192169189454</v>
      </c>
      <c r="D25" s="124">
        <v>0.17372665442526342</v>
      </c>
      <c r="E25" s="124">
        <v>0.24018853902816772</v>
      </c>
      <c r="F25" s="124">
        <v>0.25649699568748474</v>
      </c>
      <c r="G25" s="124">
        <v>4.8086192458868027E-2</v>
      </c>
      <c r="H25" s="124">
        <v>0.19132767617702484</v>
      </c>
      <c r="I25" s="122">
        <v>0.11497650295495987</v>
      </c>
      <c r="J25" s="44"/>
      <c r="K25" s="44"/>
      <c r="L25" s="44"/>
      <c r="M25" s="41"/>
    </row>
    <row r="26" spans="1:13" ht="15" x14ac:dyDescent="0.25">
      <c r="A26" s="53">
        <f t="shared" si="0"/>
        <v>1920</v>
      </c>
      <c r="B26" s="122">
        <v>7.0077143609523773E-2</v>
      </c>
      <c r="C26" s="124">
        <v>0.29071888923645017</v>
      </c>
      <c r="D26" s="124">
        <v>0.1867373182692311</v>
      </c>
      <c r="E26" s="124">
        <v>0.2723534107208252</v>
      </c>
      <c r="F26" s="124">
        <v>0.3182671070098877</v>
      </c>
      <c r="G26" s="124">
        <v>5.585581436753273E-2</v>
      </c>
      <c r="H26" s="124">
        <v>0.18111304938793182</v>
      </c>
      <c r="I26" s="122">
        <v>0.14854311943054199</v>
      </c>
      <c r="J26" s="44"/>
      <c r="K26" s="44"/>
      <c r="L26" s="44"/>
      <c r="M26" s="41"/>
    </row>
    <row r="27" spans="1:13" ht="15" x14ac:dyDescent="0.25">
      <c r="A27" s="53">
        <f t="shared" si="0"/>
        <v>1921</v>
      </c>
      <c r="B27" s="122">
        <v>6.9315455853939056E-2</v>
      </c>
      <c r="C27" s="124">
        <v>0.28293714523315427</v>
      </c>
      <c r="D27" s="124">
        <v>0.18869046152879795</v>
      </c>
      <c r="E27" s="124">
        <v>0.29412275552749634</v>
      </c>
      <c r="F27" s="124">
        <v>0.26615872979164124</v>
      </c>
      <c r="G27" s="124">
        <v>6.1264138668775558E-2</v>
      </c>
      <c r="H27" s="124">
        <v>0.18817487359046936</v>
      </c>
      <c r="I27" s="122">
        <v>0.159001424908638</v>
      </c>
      <c r="J27" s="44"/>
      <c r="K27" s="44"/>
      <c r="L27" s="44"/>
      <c r="M27" s="41"/>
    </row>
    <row r="28" spans="1:13" ht="15" x14ac:dyDescent="0.25">
      <c r="A28" s="53">
        <f t="shared" si="0"/>
        <v>1922</v>
      </c>
      <c r="B28" s="122">
        <v>7.0838533341884613E-2</v>
      </c>
      <c r="C28" s="124">
        <v>9.1316151618957522E-2</v>
      </c>
      <c r="D28" s="124">
        <v>0.17137119783596558</v>
      </c>
      <c r="E28" s="124"/>
      <c r="F28" s="124">
        <v>0.2282903790473938</v>
      </c>
      <c r="G28" s="124">
        <v>6.9974616169929504E-2</v>
      </c>
      <c r="H28" s="124">
        <v>0.16721566021442413</v>
      </c>
      <c r="I28" s="122">
        <v>0.1395709365606308</v>
      </c>
      <c r="J28" s="44"/>
      <c r="K28" s="44"/>
      <c r="L28" s="44"/>
      <c r="M28" s="41"/>
    </row>
    <row r="29" spans="1:13" ht="15" x14ac:dyDescent="0.25">
      <c r="A29" s="53">
        <f t="shared" si="0"/>
        <v>1923</v>
      </c>
      <c r="B29" s="122">
        <v>5.8748986572027206E-2</v>
      </c>
      <c r="C29" s="124">
        <v>0.13656145334243774</v>
      </c>
      <c r="D29" s="124">
        <v>0.15740169988324246</v>
      </c>
      <c r="E29" s="124">
        <v>8.7729364633560181E-2</v>
      </c>
      <c r="F29" s="124">
        <v>0.20980958640575409</v>
      </c>
      <c r="G29" s="124">
        <v>7.1841686964035034E-2</v>
      </c>
      <c r="H29" s="124">
        <v>0.18147134780883789</v>
      </c>
      <c r="I29" s="122">
        <v>0.12211905419826508</v>
      </c>
      <c r="J29" s="44"/>
      <c r="K29" s="44"/>
      <c r="L29" s="44"/>
      <c r="M29" s="41"/>
    </row>
    <row r="30" spans="1:13" ht="15" x14ac:dyDescent="0.25">
      <c r="A30" s="53">
        <f t="shared" si="0"/>
        <v>1924</v>
      </c>
      <c r="B30" s="122">
        <v>5.8054588735103607E-2</v>
      </c>
      <c r="C30" s="124">
        <v>0.13497443199157716</v>
      </c>
      <c r="D30" s="124">
        <v>0.14553661271929741</v>
      </c>
      <c r="E30" s="124">
        <v>6.7882359027862549E-2</v>
      </c>
      <c r="F30" s="124">
        <v>0.23561254143714905</v>
      </c>
      <c r="G30" s="124">
        <v>6.8241283297538757E-2</v>
      </c>
      <c r="H30" s="124">
        <v>0.16345049440860748</v>
      </c>
      <c r="I30" s="122">
        <v>0.11578766256570816</v>
      </c>
      <c r="J30" s="44"/>
      <c r="K30" s="44"/>
      <c r="L30" s="44"/>
      <c r="M30" s="41"/>
    </row>
    <row r="31" spans="1:13" ht="15" x14ac:dyDescent="0.25">
      <c r="A31" s="53">
        <f t="shared" si="0"/>
        <v>1925</v>
      </c>
      <c r="B31" s="122">
        <v>5.5871620774269104E-2</v>
      </c>
      <c r="C31" s="124">
        <v>0.11956341564655304</v>
      </c>
      <c r="D31" s="124">
        <v>0.13859060406684875</v>
      </c>
      <c r="E31" s="124">
        <v>7.2856500744819641E-2</v>
      </c>
      <c r="F31" s="124">
        <v>0.18962378799915314</v>
      </c>
      <c r="G31" s="124">
        <v>6.5778829157352448E-2</v>
      </c>
      <c r="H31" s="124">
        <v>0.14542911946773529</v>
      </c>
      <c r="I31" s="122">
        <v>0.11827071011066437</v>
      </c>
      <c r="J31" s="44"/>
      <c r="K31" s="44"/>
      <c r="L31" s="44"/>
      <c r="M31" s="41"/>
    </row>
    <row r="32" spans="1:13" ht="15" x14ac:dyDescent="0.25">
      <c r="A32" s="53">
        <f t="shared" si="0"/>
        <v>1926</v>
      </c>
      <c r="B32" s="122">
        <v>5.2613586187362671E-2</v>
      </c>
      <c r="C32" s="124">
        <v>0.13971332907676698</v>
      </c>
      <c r="D32" s="124">
        <v>0.13695986196398735</v>
      </c>
      <c r="E32" s="124">
        <v>7.8977882862091064E-2</v>
      </c>
      <c r="F32" s="124">
        <v>0.23081649839878082</v>
      </c>
      <c r="G32" s="124">
        <v>7.2230271995067596E-2</v>
      </c>
      <c r="H32" s="124">
        <v>0.14102178812026978</v>
      </c>
      <c r="I32" s="122">
        <v>0.11965519934892654</v>
      </c>
      <c r="J32" s="44"/>
      <c r="K32" s="44"/>
      <c r="L32" s="44"/>
      <c r="M32" s="41"/>
    </row>
    <row r="33" spans="1:13" ht="15" x14ac:dyDescent="0.25">
      <c r="A33" s="53">
        <f t="shared" si="0"/>
        <v>1927</v>
      </c>
      <c r="B33" s="122">
        <v>5.5414196103811264E-2</v>
      </c>
      <c r="C33" s="124">
        <v>0.15019126981496811</v>
      </c>
      <c r="D33" s="124">
        <v>0.13808070278416076</v>
      </c>
      <c r="E33" s="124">
        <v>7.9555250704288483E-2</v>
      </c>
      <c r="F33" s="124">
        <v>0.25614529848098755</v>
      </c>
      <c r="G33" s="124">
        <v>6.8244867026805878E-2</v>
      </c>
      <c r="H33" s="124">
        <v>0.15819139778614044</v>
      </c>
      <c r="I33" s="122">
        <v>0.12013470381498337</v>
      </c>
      <c r="J33" s="44"/>
      <c r="K33" s="44"/>
      <c r="L33" s="44"/>
      <c r="M33" s="41"/>
    </row>
    <row r="34" spans="1:13" ht="15" x14ac:dyDescent="0.25">
      <c r="A34" s="53">
        <f t="shared" si="0"/>
        <v>1928</v>
      </c>
      <c r="B34" s="122">
        <v>5.4438155144453049E-2</v>
      </c>
      <c r="C34" s="124">
        <v>0.15221526026725771</v>
      </c>
      <c r="D34" s="124">
        <v>0.13231776685764393</v>
      </c>
      <c r="E34" s="124">
        <v>8.0552011728286743E-2</v>
      </c>
      <c r="F34" s="124">
        <v>0.25971013307571411</v>
      </c>
      <c r="G34" s="124">
        <v>6.8240359425544739E-2</v>
      </c>
      <c r="H34" s="124">
        <v>0.14396841824054718</v>
      </c>
      <c r="I34" s="122">
        <v>0.12304147332906723</v>
      </c>
      <c r="J34" s="44"/>
      <c r="K34" s="44"/>
      <c r="L34" s="44"/>
      <c r="M34" s="41"/>
    </row>
    <row r="35" spans="1:13" ht="15" x14ac:dyDescent="0.25">
      <c r="A35" s="53">
        <f t="shared" si="0"/>
        <v>1929</v>
      </c>
      <c r="B35" s="122">
        <v>5.2183985710144043E-2</v>
      </c>
      <c r="C35" s="124">
        <v>0.17329409718513489</v>
      </c>
      <c r="D35" s="124">
        <v>0.13801785372197628</v>
      </c>
      <c r="E35" s="124">
        <v>8.328661322593689E-2</v>
      </c>
      <c r="F35" s="124">
        <v>0.30830532312393188</v>
      </c>
      <c r="G35" s="124">
        <v>0.11848187446594238</v>
      </c>
      <c r="H35" s="124">
        <v>0.141336590051651</v>
      </c>
      <c r="I35" s="122">
        <v>0.13506665825843811</v>
      </c>
      <c r="J35" s="44"/>
      <c r="K35" s="44"/>
      <c r="L35" s="44"/>
      <c r="M35" s="41"/>
    </row>
    <row r="36" spans="1:13" ht="15" x14ac:dyDescent="0.25">
      <c r="A36" s="53">
        <f t="shared" si="0"/>
        <v>1930</v>
      </c>
      <c r="B36" s="122">
        <v>5.6406158953905106E-2</v>
      </c>
      <c r="C36" s="124">
        <v>0.2220796972513199</v>
      </c>
      <c r="D36" s="124">
        <v>0.16413549861560264</v>
      </c>
      <c r="E36" s="124">
        <v>0.11176364123821259</v>
      </c>
      <c r="F36" s="124">
        <v>0.38755378127098083</v>
      </c>
      <c r="G36" s="124">
        <v>0.11858711391687393</v>
      </c>
      <c r="H36" s="124">
        <v>0.15047737956047058</v>
      </c>
      <c r="I36" s="122">
        <v>0.26823687553405762</v>
      </c>
      <c r="J36" s="44"/>
      <c r="K36" s="44"/>
      <c r="L36" s="44"/>
      <c r="M36" s="41"/>
    </row>
    <row r="37" spans="1:13" ht="15" x14ac:dyDescent="0.25">
      <c r="A37" s="53">
        <f t="shared" si="0"/>
        <v>1931</v>
      </c>
      <c r="B37" s="122">
        <v>7.3285855352878571E-2</v>
      </c>
      <c r="C37" s="124">
        <v>0.22826247960329055</v>
      </c>
      <c r="D37" s="124">
        <v>0.18462630733847618</v>
      </c>
      <c r="E37" s="124">
        <v>0.10635244101285934</v>
      </c>
      <c r="F37" s="124">
        <v>0.41112753748893738</v>
      </c>
      <c r="G37" s="124">
        <v>0.12658050656318665</v>
      </c>
      <c r="H37" s="124">
        <v>0.15262590348720551</v>
      </c>
      <c r="I37" s="122">
        <v>0.30693376064300537</v>
      </c>
      <c r="J37" s="44"/>
      <c r="K37" s="44"/>
      <c r="L37" s="44"/>
      <c r="M37" s="41"/>
    </row>
    <row r="38" spans="1:13" ht="15" x14ac:dyDescent="0.25">
      <c r="A38" s="53">
        <f t="shared" si="0"/>
        <v>1932</v>
      </c>
      <c r="B38" s="122">
        <v>0.10277290642261505</v>
      </c>
      <c r="C38" s="124">
        <v>0.22002757787704469</v>
      </c>
      <c r="D38" s="124">
        <v>0.18260241610308489</v>
      </c>
      <c r="E38" s="124">
        <v>9.791874885559082E-2</v>
      </c>
      <c r="F38" s="124">
        <v>0.40319082140922546</v>
      </c>
      <c r="G38" s="124">
        <v>0.12953007221221924</v>
      </c>
      <c r="H38" s="124">
        <v>0.14811697602272034</v>
      </c>
      <c r="I38" s="122">
        <v>0.26194626092910767</v>
      </c>
      <c r="J38" s="44"/>
      <c r="K38" s="44"/>
      <c r="L38" s="44"/>
      <c r="M38" s="41"/>
    </row>
    <row r="39" spans="1:13" ht="15" x14ac:dyDescent="0.25">
      <c r="A39" s="53">
        <f t="shared" si="0"/>
        <v>1933</v>
      </c>
      <c r="B39" s="122">
        <v>0.12308894842863083</v>
      </c>
      <c r="C39" s="124">
        <v>0.24200986027717591</v>
      </c>
      <c r="D39" s="124">
        <v>0.19308996759355068</v>
      </c>
      <c r="E39" s="124">
        <v>0.10074177384376526</v>
      </c>
      <c r="F39" s="124">
        <v>0.45391198992729187</v>
      </c>
      <c r="G39" s="124">
        <v>0.1433258056640625</v>
      </c>
      <c r="H39" s="124">
        <v>0.13767711818218231</v>
      </c>
      <c r="I39" s="122">
        <v>0.25252163410186768</v>
      </c>
      <c r="J39" s="44"/>
      <c r="K39" s="44"/>
      <c r="L39" s="44"/>
      <c r="M39" s="41"/>
    </row>
    <row r="40" spans="1:13" ht="15" x14ac:dyDescent="0.25">
      <c r="A40" s="53">
        <f t="shared" si="0"/>
        <v>1934</v>
      </c>
      <c r="B40" s="122">
        <v>0.12637941539287567</v>
      </c>
      <c r="C40" s="124">
        <v>0.24296145290136337</v>
      </c>
      <c r="D40" s="124">
        <v>0.18884777153531709</v>
      </c>
      <c r="E40" s="124">
        <v>9.562162309885025E-2</v>
      </c>
      <c r="F40" s="124">
        <v>0.46397119760513306</v>
      </c>
      <c r="G40" s="124">
        <v>0.14424809813499451</v>
      </c>
      <c r="H40" s="124">
        <v>0.13340793550014496</v>
      </c>
      <c r="I40" s="122">
        <v>0.23068436980247498</v>
      </c>
      <c r="J40" s="44"/>
      <c r="K40" s="44"/>
      <c r="L40" s="44"/>
      <c r="M40" s="41"/>
    </row>
    <row r="41" spans="1:13" ht="15" x14ac:dyDescent="0.25">
      <c r="A41" s="53">
        <f t="shared" si="0"/>
        <v>1935</v>
      </c>
      <c r="B41" s="122">
        <v>0.14839568734169006</v>
      </c>
      <c r="C41" s="124">
        <v>0.23224245905876162</v>
      </c>
      <c r="D41" s="124">
        <v>0.20150826814082953</v>
      </c>
      <c r="E41" s="124">
        <v>9.5730572938919067E-2</v>
      </c>
      <c r="F41" s="124">
        <v>0.43701028823852539</v>
      </c>
      <c r="G41" s="124">
        <v>0.1374087780714035</v>
      </c>
      <c r="H41" s="124">
        <v>0.13621298968791962</v>
      </c>
      <c r="I41" s="122">
        <v>0.42915695905685425</v>
      </c>
      <c r="J41" s="44"/>
      <c r="K41" s="44"/>
      <c r="L41" s="44"/>
      <c r="M41" s="41"/>
    </row>
    <row r="42" spans="1:13" ht="15" x14ac:dyDescent="0.25">
      <c r="A42" s="53">
        <f t="shared" si="0"/>
        <v>1936</v>
      </c>
      <c r="B42" s="122">
        <v>0.14752288162708282</v>
      </c>
      <c r="C42" s="124">
        <v>0.19373512417078018</v>
      </c>
      <c r="D42" s="124">
        <v>0.19911685700599963</v>
      </c>
      <c r="E42" s="124">
        <v>9.26031693816185E-2</v>
      </c>
      <c r="F42" s="124">
        <v>0.34543305635452271</v>
      </c>
      <c r="G42" s="124">
        <v>0.1306648850440979</v>
      </c>
      <c r="H42" s="124">
        <v>0.12621846795082092</v>
      </c>
      <c r="I42" s="122">
        <v>0.41470152139663696</v>
      </c>
      <c r="J42" s="44"/>
      <c r="K42" s="44"/>
      <c r="L42" s="44"/>
      <c r="M42" s="41"/>
    </row>
    <row r="43" spans="1:13" ht="15" x14ac:dyDescent="0.25">
      <c r="A43" s="53">
        <f t="shared" si="0"/>
        <v>1937</v>
      </c>
      <c r="B43" s="122">
        <v>0.13849064707756042</v>
      </c>
      <c r="C43" s="124">
        <v>0.21133606433868407</v>
      </c>
      <c r="D43" s="124">
        <v>0.20349099257817635</v>
      </c>
      <c r="E43" s="124">
        <v>0.11981737613677979</v>
      </c>
      <c r="F43" s="124">
        <v>0.34861409664154053</v>
      </c>
      <c r="G43" s="124">
        <v>0.13261616230010986</v>
      </c>
      <c r="H43" s="124">
        <v>0.13032850623130798</v>
      </c>
      <c r="I43" s="122">
        <v>0.44013229012489319</v>
      </c>
      <c r="J43" s="44"/>
      <c r="K43" s="44"/>
      <c r="L43" s="44"/>
      <c r="M43" s="41"/>
    </row>
    <row r="44" spans="1:13" ht="15" x14ac:dyDescent="0.25">
      <c r="A44" s="53">
        <f t="shared" si="0"/>
        <v>1938</v>
      </c>
      <c r="B44" s="122">
        <v>0.17826879024505615</v>
      </c>
      <c r="C44" s="124">
        <v>0.20018502587585135</v>
      </c>
      <c r="D44" s="124">
        <v>0.202504456262001</v>
      </c>
      <c r="E44" s="124">
        <v>0.13903990387916565</v>
      </c>
      <c r="F44" s="124">
        <v>0.29190270887087988</v>
      </c>
      <c r="G44" s="124">
        <v>0.13221871852874756</v>
      </c>
      <c r="H44" s="124">
        <v>0.1277088075876236</v>
      </c>
      <c r="I44" s="122">
        <v>0.36107832193374634</v>
      </c>
      <c r="J44" s="44"/>
      <c r="K44" s="44"/>
      <c r="L44" s="44"/>
      <c r="M44" s="41"/>
    </row>
    <row r="45" spans="1:13" ht="15" x14ac:dyDescent="0.25">
      <c r="A45" s="53">
        <f t="shared" si="0"/>
        <v>1939</v>
      </c>
      <c r="B45" s="122">
        <v>0.20350091159343719</v>
      </c>
      <c r="C45" s="124">
        <v>0.20518038030356939</v>
      </c>
      <c r="D45" s="124">
        <v>0.20425371034002224</v>
      </c>
      <c r="E45" s="124">
        <v>0.14666634798049927</v>
      </c>
      <c r="F45" s="124">
        <v>0.29295142878817459</v>
      </c>
      <c r="G45" s="124">
        <v>0.12233885377645493</v>
      </c>
      <c r="H45" s="124">
        <v>0.13972263038158417</v>
      </c>
      <c r="I45" s="122">
        <v>0.34363073110580444</v>
      </c>
      <c r="J45" s="44"/>
      <c r="K45" s="44"/>
      <c r="L45" s="44"/>
      <c r="M45" s="41"/>
    </row>
    <row r="46" spans="1:13" ht="15" x14ac:dyDescent="0.25">
      <c r="A46" s="53">
        <f t="shared" si="0"/>
        <v>1940</v>
      </c>
      <c r="B46" s="122">
        <v>0.2260628342628479</v>
      </c>
      <c r="C46" s="124">
        <v>0.28590700203938924</v>
      </c>
      <c r="D46" s="124">
        <v>0.21672732828865368</v>
      </c>
      <c r="E46" s="124">
        <v>0.18284128606319427</v>
      </c>
      <c r="F46" s="124">
        <v>0.44050557600368168</v>
      </c>
      <c r="G46" s="124">
        <v>0.11278329789638519</v>
      </c>
      <c r="H46" s="124">
        <v>0.15539190173149109</v>
      </c>
      <c r="I46" s="122">
        <v>0.32775643467903137</v>
      </c>
      <c r="J46" s="44"/>
      <c r="K46" s="44"/>
      <c r="L46" s="44"/>
      <c r="M46" s="41"/>
    </row>
    <row r="47" spans="1:13" ht="15" x14ac:dyDescent="0.25">
      <c r="A47" s="53">
        <f t="shared" si="0"/>
        <v>1941</v>
      </c>
      <c r="B47" s="122">
        <v>0.18819817900657654</v>
      </c>
      <c r="C47" s="124">
        <v>0.4416676852192023</v>
      </c>
      <c r="D47" s="124">
        <v>0.25895843865035018</v>
      </c>
      <c r="E47" s="124">
        <v>0.22488802671432495</v>
      </c>
      <c r="F47" s="124">
        <v>0.76683717297651821</v>
      </c>
      <c r="G47" s="124">
        <v>0.10023327171802521</v>
      </c>
      <c r="H47" s="124">
        <v>0.17159925401210785</v>
      </c>
      <c r="I47" s="122">
        <v>0.33030968904495239</v>
      </c>
      <c r="J47" s="44"/>
      <c r="K47" s="44"/>
      <c r="L47" s="44"/>
      <c r="M47" s="41"/>
    </row>
    <row r="48" spans="1:13" ht="15" x14ac:dyDescent="0.25">
      <c r="A48" s="53">
        <f t="shared" si="0"/>
        <v>1942</v>
      </c>
      <c r="B48" s="122">
        <v>0.17481109499931335</v>
      </c>
      <c r="C48" s="124">
        <v>0.47244183323479139</v>
      </c>
      <c r="D48" s="124">
        <v>0.28334886558511135</v>
      </c>
      <c r="E48" s="124">
        <v>0.29128655791282654</v>
      </c>
      <c r="F48" s="124">
        <v>0.7441747462177386</v>
      </c>
      <c r="G48" s="124">
        <v>0.1090131402015686</v>
      </c>
      <c r="H48" s="124">
        <v>0.18868647515773773</v>
      </c>
      <c r="I48" s="122">
        <v>0.34156909584999084</v>
      </c>
      <c r="J48" s="44"/>
      <c r="K48" s="44"/>
      <c r="L48" s="44"/>
      <c r="M48" s="41"/>
    </row>
    <row r="49" spans="1:13" ht="15" x14ac:dyDescent="0.25">
      <c r="A49" s="53">
        <f t="shared" si="0"/>
        <v>1943</v>
      </c>
      <c r="B49" s="122">
        <v>0.16718152165412903</v>
      </c>
      <c r="C49" s="124">
        <v>0.50953087209560832</v>
      </c>
      <c r="D49" s="124">
        <v>0.31254643931558024</v>
      </c>
      <c r="E49" s="124">
        <v>0.4558614194393158</v>
      </c>
      <c r="F49" s="124">
        <v>0.7315714044399384</v>
      </c>
      <c r="G49" s="124">
        <v>0.1238858625292778</v>
      </c>
      <c r="H49" s="124">
        <v>0.22726438939571381</v>
      </c>
      <c r="I49" s="122">
        <v>0.34924477338790894</v>
      </c>
      <c r="J49" s="44"/>
      <c r="K49" s="44"/>
      <c r="L49" s="44"/>
      <c r="M49" s="41"/>
    </row>
    <row r="50" spans="1:13" ht="15" x14ac:dyDescent="0.25">
      <c r="A50" s="53">
        <f t="shared" si="0"/>
        <v>1944</v>
      </c>
      <c r="B50" s="122">
        <v>0.17929033935070038</v>
      </c>
      <c r="C50" s="124">
        <v>0.6190575218343195</v>
      </c>
      <c r="D50" s="124">
        <v>0.35125991512752519</v>
      </c>
      <c r="E50" s="124">
        <v>0.4558614194393158</v>
      </c>
      <c r="F50" s="124">
        <v>0.86385167542682506</v>
      </c>
      <c r="G50" s="124">
        <v>0.14049385488033295</v>
      </c>
      <c r="H50" s="124">
        <v>0.33398792147636414</v>
      </c>
      <c r="I50" s="122">
        <v>0.3548886775970459</v>
      </c>
      <c r="J50" s="44"/>
      <c r="K50" s="44"/>
      <c r="L50" s="44"/>
      <c r="M50" s="41"/>
    </row>
    <row r="51" spans="1:13" ht="15" x14ac:dyDescent="0.25">
      <c r="A51" s="53">
        <f t="shared" si="0"/>
        <v>1945</v>
      </c>
      <c r="B51" s="122">
        <v>0.19747106730937958</v>
      </c>
      <c r="C51" s="124">
        <v>0.21783189582484505</v>
      </c>
      <c r="D51" s="124">
        <v>0.40226595353995148</v>
      </c>
      <c r="E51" s="124"/>
      <c r="F51" s="124">
        <v>0.54457973956211259</v>
      </c>
      <c r="G51" s="124">
        <v>0.16247943043708801</v>
      </c>
      <c r="H51" s="124"/>
      <c r="I51" s="122">
        <v>0.30323880910873413</v>
      </c>
      <c r="J51" s="44"/>
      <c r="K51" s="44"/>
      <c r="L51" s="44"/>
      <c r="M51" s="41"/>
    </row>
    <row r="52" spans="1:13" ht="15" x14ac:dyDescent="0.25">
      <c r="A52" s="53">
        <f t="shared" si="0"/>
        <v>1946</v>
      </c>
      <c r="B52" s="122">
        <v>0.21558384597301483</v>
      </c>
      <c r="C52" s="124">
        <v>0.1051916826607648</v>
      </c>
      <c r="D52" s="124">
        <v>0.31437458447370809</v>
      </c>
      <c r="E52" s="124"/>
      <c r="F52" s="124">
        <v>0.26297920665191199</v>
      </c>
      <c r="G52" s="124">
        <v>0.17892466485500336</v>
      </c>
      <c r="H52" s="124">
        <v>0.23489187657833099</v>
      </c>
      <c r="I52" s="122">
        <v>0.29327550530433655</v>
      </c>
      <c r="J52" s="44"/>
      <c r="K52" s="44"/>
      <c r="L52" s="44"/>
      <c r="M52" s="41"/>
    </row>
    <row r="53" spans="1:13" ht="15" x14ac:dyDescent="0.25">
      <c r="A53" s="53">
        <f t="shared" si="0"/>
        <v>1947</v>
      </c>
      <c r="B53" s="122">
        <v>0.20092436671257019</v>
      </c>
      <c r="C53" s="124">
        <v>0.1865452581713678</v>
      </c>
      <c r="D53" s="124">
        <v>0.25363111771203922</v>
      </c>
      <c r="E53" s="124">
        <v>0.16710348427295685</v>
      </c>
      <c r="F53" s="124">
        <v>0.2157079190189842</v>
      </c>
      <c r="G53" s="124">
        <v>0.17652930319309235</v>
      </c>
      <c r="H53" s="124">
        <v>0.18838129937648773</v>
      </c>
      <c r="I53" s="122">
        <v>0.31875669956207275</v>
      </c>
      <c r="J53" s="44"/>
      <c r="K53" s="44"/>
      <c r="L53" s="44"/>
      <c r="M53" s="41"/>
    </row>
    <row r="54" spans="1:13" ht="15" x14ac:dyDescent="0.25">
      <c r="A54" s="53">
        <f t="shared" si="0"/>
        <v>1948</v>
      </c>
      <c r="B54" s="122">
        <v>0.19168485701084137</v>
      </c>
      <c r="C54" s="124">
        <v>0.14815750422396246</v>
      </c>
      <c r="D54" s="124">
        <v>0.20132979063330167</v>
      </c>
      <c r="E54" s="124">
        <v>0.14797604084014893</v>
      </c>
      <c r="F54" s="124">
        <v>0.14842969929968272</v>
      </c>
      <c r="G54" s="124">
        <v>0.15243043005466461</v>
      </c>
      <c r="H54" s="124">
        <v>0.1504627913236618</v>
      </c>
      <c r="I54" s="122">
        <v>0.3176608681678772</v>
      </c>
      <c r="J54" s="44"/>
      <c r="K54" s="44"/>
      <c r="L54" s="44"/>
      <c r="M54" s="41"/>
    </row>
    <row r="55" spans="1:13" ht="15" x14ac:dyDescent="0.25">
      <c r="A55" s="53">
        <f t="shared" si="0"/>
        <v>1949</v>
      </c>
      <c r="B55" s="122">
        <v>0.17677052319049835</v>
      </c>
      <c r="C55" s="124">
        <v>0.1669558823108673</v>
      </c>
      <c r="D55" s="124">
        <v>0.19597611232445791</v>
      </c>
      <c r="E55" s="124">
        <v>0.16186439990997314</v>
      </c>
      <c r="F55" s="124">
        <v>0.17459310591220856</v>
      </c>
      <c r="G55" s="124">
        <v>0.1405763179063797</v>
      </c>
      <c r="H55" s="124">
        <v>0.11474525183439255</v>
      </c>
      <c r="I55" s="122">
        <v>0.28710287809371948</v>
      </c>
      <c r="J55" s="44"/>
      <c r="K55" s="44"/>
      <c r="L55" s="44"/>
      <c r="M55" s="41"/>
    </row>
    <row r="56" spans="1:13" ht="15" x14ac:dyDescent="0.25">
      <c r="A56" s="53">
        <f t="shared" si="0"/>
        <v>1950</v>
      </c>
      <c r="B56" s="122">
        <v>0.1649833470582962</v>
      </c>
      <c r="C56" s="124">
        <v>0.15056228935718535</v>
      </c>
      <c r="D56" s="124">
        <v>0.18918821616814688</v>
      </c>
      <c r="E56" s="124">
        <v>0.13983778655529022</v>
      </c>
      <c r="F56" s="124">
        <v>0.16664904356002808</v>
      </c>
      <c r="G56" s="124">
        <v>0.1447838693857193</v>
      </c>
      <c r="H56" s="124">
        <v>0.12522098422050476</v>
      </c>
      <c r="I56" s="122">
        <v>0.27242493629455566</v>
      </c>
      <c r="J56" s="44"/>
      <c r="K56" s="44"/>
      <c r="L56" s="44"/>
      <c r="M56" s="41"/>
    </row>
    <row r="57" spans="1:13" ht="15" x14ac:dyDescent="0.25">
      <c r="A57" s="53">
        <f t="shared" si="0"/>
        <v>1951</v>
      </c>
      <c r="B57" s="122">
        <v>0.15089547634124756</v>
      </c>
      <c r="C57" s="124">
        <v>0.13955443501472475</v>
      </c>
      <c r="D57" s="124">
        <v>0.17698169614260012</v>
      </c>
      <c r="E57" s="124">
        <v>0.12879270315170288</v>
      </c>
      <c r="F57" s="124">
        <v>0.15569703280925751</v>
      </c>
      <c r="G57" s="124">
        <v>0.12255432456731796</v>
      </c>
      <c r="H57" s="124">
        <v>0.10576167702674866</v>
      </c>
      <c r="I57" s="122">
        <v>0.26424810290336609</v>
      </c>
      <c r="J57" s="44"/>
      <c r="K57" s="44"/>
      <c r="L57" s="44"/>
      <c r="M57" s="41"/>
    </row>
    <row r="58" spans="1:13" ht="15" x14ac:dyDescent="0.25">
      <c r="A58" s="53">
        <f t="shared" si="0"/>
        <v>1952</v>
      </c>
      <c r="B58" s="122">
        <v>0.14644002914428711</v>
      </c>
      <c r="C58" s="124">
        <v>0.14636545479297638</v>
      </c>
      <c r="D58" s="124">
        <v>0.17671353026078299</v>
      </c>
      <c r="E58" s="124">
        <v>0.13363726437091827</v>
      </c>
      <c r="F58" s="124">
        <v>0.16545774042606354</v>
      </c>
      <c r="G58" s="124">
        <v>0.11435462534427643</v>
      </c>
      <c r="H58" s="124">
        <v>0.1193346232175827</v>
      </c>
      <c r="I58" s="122">
        <v>0.25670760869979858</v>
      </c>
      <c r="J58" s="44"/>
      <c r="K58" s="44"/>
      <c r="L58" s="44"/>
      <c r="M58" s="41"/>
    </row>
    <row r="59" spans="1:13" ht="15" x14ac:dyDescent="0.25">
      <c r="A59" s="53">
        <f t="shared" si="0"/>
        <v>1953</v>
      </c>
      <c r="B59" s="122">
        <v>0.13808058202266693</v>
      </c>
      <c r="C59" s="124">
        <v>0.15366198122501373</v>
      </c>
      <c r="D59" s="124">
        <v>0.17829367174552038</v>
      </c>
      <c r="E59" s="124">
        <v>0.1414254754781723</v>
      </c>
      <c r="F59" s="124">
        <v>0.17201673984527588</v>
      </c>
      <c r="G59" s="124">
        <v>0.11486436426639557</v>
      </c>
      <c r="H59" s="124">
        <v>0.11478307098150253</v>
      </c>
      <c r="I59" s="122">
        <v>0.24921470880508423</v>
      </c>
      <c r="J59" s="44"/>
      <c r="K59" s="44"/>
      <c r="L59" s="44"/>
      <c r="M59" s="41"/>
    </row>
    <row r="60" spans="1:13" ht="15" x14ac:dyDescent="0.25">
      <c r="A60" s="53">
        <f t="shared" si="0"/>
        <v>1954</v>
      </c>
      <c r="B60" s="122">
        <v>0.13444387912750244</v>
      </c>
      <c r="C60" s="124">
        <v>0.18497742712497711</v>
      </c>
      <c r="D60" s="124">
        <v>0.17475341432369673</v>
      </c>
      <c r="E60" s="124">
        <v>0.19060079753398895</v>
      </c>
      <c r="F60" s="124">
        <v>0.17654237151145935</v>
      </c>
      <c r="G60" s="124">
        <v>0.11035057157278061</v>
      </c>
      <c r="H60" s="124">
        <v>0.10691142827272415</v>
      </c>
      <c r="I60" s="122">
        <v>0.24479268491268158</v>
      </c>
      <c r="J60" s="44"/>
      <c r="K60" s="44"/>
      <c r="L60" s="44"/>
      <c r="M60" s="41"/>
    </row>
    <row r="61" spans="1:13" ht="15" x14ac:dyDescent="0.25">
      <c r="A61" s="53">
        <f t="shared" si="0"/>
        <v>1955</v>
      </c>
      <c r="B61" s="122">
        <v>0.12484513968229294</v>
      </c>
      <c r="C61" s="124">
        <v>0.15481221079826354</v>
      </c>
      <c r="D61" s="124">
        <v>0.16689026355743408</v>
      </c>
      <c r="E61" s="124">
        <v>0.14215683937072754</v>
      </c>
      <c r="F61" s="124">
        <v>0.17379526793956757</v>
      </c>
      <c r="G61" s="124">
        <v>0.10857507586479187</v>
      </c>
      <c r="H61" s="124">
        <v>9.7030304372310638E-2</v>
      </c>
      <c r="I61" s="122">
        <v>0.24801948666572571</v>
      </c>
      <c r="J61" s="44"/>
      <c r="K61" s="44"/>
      <c r="L61" s="44"/>
      <c r="M61" s="41"/>
    </row>
    <row r="62" spans="1:13" ht="15" x14ac:dyDescent="0.25">
      <c r="A62" s="53">
        <f t="shared" si="0"/>
        <v>1956</v>
      </c>
      <c r="B62" s="122">
        <v>0.11958453804254532</v>
      </c>
      <c r="C62" s="124">
        <v>0.16032251417636872</v>
      </c>
      <c r="D62" s="124">
        <v>0.16116922234113401</v>
      </c>
      <c r="E62" s="124">
        <v>0.14894066751003265</v>
      </c>
      <c r="F62" s="124">
        <v>0.1773952841758728</v>
      </c>
      <c r="G62" s="124">
        <v>0.10445372760295868</v>
      </c>
      <c r="H62" s="124">
        <v>9.592854231595993E-2</v>
      </c>
      <c r="I62" s="122">
        <v>0.24801844358444214</v>
      </c>
      <c r="J62" s="44"/>
      <c r="K62" s="44"/>
      <c r="L62" s="44"/>
      <c r="M62" s="41"/>
    </row>
    <row r="63" spans="1:13" ht="15" x14ac:dyDescent="0.25">
      <c r="A63" s="53">
        <f t="shared" si="0"/>
        <v>1957</v>
      </c>
      <c r="B63" s="122">
        <v>0.11335649341344833</v>
      </c>
      <c r="C63" s="124">
        <v>0.15458737611770629</v>
      </c>
      <c r="D63" s="124">
        <v>0.15688380484397596</v>
      </c>
      <c r="E63" s="124">
        <v>0.14703837037086487</v>
      </c>
      <c r="F63" s="124">
        <v>0.16591088473796844</v>
      </c>
      <c r="G63" s="124">
        <v>0.10172342509031296</v>
      </c>
      <c r="H63" s="124">
        <v>9.4831719994544983E-2</v>
      </c>
      <c r="I63" s="122">
        <v>0.24780711531639099</v>
      </c>
      <c r="J63" s="44"/>
      <c r="K63" s="44"/>
      <c r="L63" s="44"/>
      <c r="M63" s="41"/>
    </row>
    <row r="64" spans="1:13" ht="15" x14ac:dyDescent="0.25">
      <c r="A64" s="53">
        <f t="shared" si="0"/>
        <v>1958</v>
      </c>
      <c r="B64" s="122">
        <v>0.11114729940891266</v>
      </c>
      <c r="C64" s="124">
        <v>0.13607034385204314</v>
      </c>
      <c r="D64" s="124">
        <v>0.15203509938258392</v>
      </c>
      <c r="E64" s="124">
        <v>0.12907318770885468</v>
      </c>
      <c r="F64" s="124">
        <v>0.14656607806682587</v>
      </c>
      <c r="G64" s="124">
        <v>0.10000842809677124</v>
      </c>
      <c r="H64" s="124">
        <v>9.1714076697826385E-2</v>
      </c>
      <c r="I64" s="122">
        <v>0.22634907066822052</v>
      </c>
      <c r="J64" s="44"/>
      <c r="K64" s="44"/>
      <c r="L64" s="44"/>
      <c r="M64" s="41"/>
    </row>
    <row r="65" spans="1:13" ht="15" x14ac:dyDescent="0.25">
      <c r="A65" s="53">
        <f t="shared" si="0"/>
        <v>1959</v>
      </c>
      <c r="B65" s="122">
        <v>0.10274258255958557</v>
      </c>
      <c r="C65" s="124">
        <v>0.1422801822423935</v>
      </c>
      <c r="D65" s="124">
        <v>0.14681047602341726</v>
      </c>
      <c r="E65" s="124">
        <v>0.14250876009464264</v>
      </c>
      <c r="F65" s="124">
        <v>0.14193731546401978</v>
      </c>
      <c r="G65" s="124">
        <v>9.8291665315628052E-2</v>
      </c>
      <c r="H65" s="124">
        <v>9.3200571835041046E-2</v>
      </c>
      <c r="I65" s="122">
        <v>0.2259598970413208</v>
      </c>
      <c r="J65" s="44"/>
      <c r="K65" s="44"/>
      <c r="L65" s="44"/>
      <c r="M65" s="41"/>
    </row>
    <row r="66" spans="1:13" ht="15" x14ac:dyDescent="0.25">
      <c r="A66" s="53">
        <f t="shared" si="0"/>
        <v>1960</v>
      </c>
      <c r="B66" s="122">
        <v>9.678630530834198E-2</v>
      </c>
      <c r="C66" s="124">
        <v>0.14078558683395387</v>
      </c>
      <c r="D66" s="124">
        <v>0.14854395733429834</v>
      </c>
      <c r="E66" s="124">
        <v>0.13667431473731995</v>
      </c>
      <c r="F66" s="124">
        <v>0.14695249497890472</v>
      </c>
      <c r="G66" s="124">
        <v>9.5951497554779053E-2</v>
      </c>
      <c r="H66" s="124">
        <v>8.9670635759830475E-2</v>
      </c>
      <c r="I66" s="122">
        <v>0.24227398633956909</v>
      </c>
      <c r="J66" s="44"/>
      <c r="K66" s="44"/>
      <c r="L66" s="44"/>
      <c r="M66" s="41"/>
    </row>
    <row r="67" spans="1:13" ht="15" x14ac:dyDescent="0.25">
      <c r="A67" s="53">
        <f t="shared" si="0"/>
        <v>1961</v>
      </c>
      <c r="B67" s="122">
        <v>9.5829933881759644E-2</v>
      </c>
      <c r="C67" s="124">
        <v>0.1354503095149994</v>
      </c>
      <c r="D67" s="124">
        <v>0.14660117202080214</v>
      </c>
      <c r="E67" s="124">
        <v>0.12658777832984924</v>
      </c>
      <c r="F67" s="124">
        <v>0.14874410629272461</v>
      </c>
      <c r="G67" s="124">
        <v>9.9633626639842987E-2</v>
      </c>
      <c r="H67" s="124">
        <v>9.6666924655437469E-2</v>
      </c>
      <c r="I67" s="122">
        <v>0.23454686999320984</v>
      </c>
      <c r="J67" s="44"/>
      <c r="K67" s="44"/>
      <c r="L67" s="44"/>
      <c r="M67" s="41"/>
    </row>
    <row r="68" spans="1:13" ht="15" x14ac:dyDescent="0.25">
      <c r="A68" s="53">
        <f t="shared" si="0"/>
        <v>1962</v>
      </c>
      <c r="B68" s="122">
        <v>9.2057511210441589E-2</v>
      </c>
      <c r="C68" s="124">
        <v>0.13517042398452758</v>
      </c>
      <c r="D68" s="124">
        <v>0.1407360784136332</v>
      </c>
      <c r="E68" s="124">
        <v>0.12758520245552063</v>
      </c>
      <c r="F68" s="124">
        <v>0.14654825627803802</v>
      </c>
      <c r="G68" s="124">
        <v>0.10064879059791565</v>
      </c>
      <c r="H68" s="124">
        <v>9.4158880412578583E-2</v>
      </c>
      <c r="I68" s="122">
        <v>0.22650524973869324</v>
      </c>
      <c r="J68" s="44"/>
      <c r="K68" s="44"/>
      <c r="L68" s="44"/>
      <c r="M68" s="41"/>
    </row>
    <row r="69" spans="1:13" ht="15" x14ac:dyDescent="0.25">
      <c r="A69" s="53">
        <f t="shared" si="0"/>
        <v>1963</v>
      </c>
      <c r="B69" s="122">
        <v>9.0518318116664886E-2</v>
      </c>
      <c r="C69" s="124">
        <v>0.12942816317081451</v>
      </c>
      <c r="D69" s="124">
        <v>0.14179259825211304</v>
      </c>
      <c r="E69" s="124">
        <v>0.11873532831668854</v>
      </c>
      <c r="F69" s="124">
        <v>0.14546741545200348</v>
      </c>
      <c r="G69" s="124">
        <v>8.7801560759544373E-2</v>
      </c>
      <c r="H69" s="124">
        <v>9.5419935882091522E-2</v>
      </c>
      <c r="I69" s="122">
        <v>0.224827840924263</v>
      </c>
      <c r="J69" s="44"/>
      <c r="K69" s="44"/>
      <c r="L69" s="44"/>
      <c r="M69" s="41"/>
    </row>
    <row r="70" spans="1:13" ht="15" x14ac:dyDescent="0.25">
      <c r="A70" s="53">
        <f t="shared" si="0"/>
        <v>1964</v>
      </c>
      <c r="B70" s="122">
        <v>8.92038494348526E-2</v>
      </c>
      <c r="C70" s="124">
        <v>0.12318430691957474</v>
      </c>
      <c r="D70" s="124">
        <v>0.13728086707683709</v>
      </c>
      <c r="E70" s="124">
        <v>0.11031921952962875</v>
      </c>
      <c r="F70" s="124">
        <v>0.14248193800449371</v>
      </c>
      <c r="G70" s="124">
        <v>8.3965979516506195E-2</v>
      </c>
      <c r="H70" s="124">
        <v>9.1126658022403717E-2</v>
      </c>
      <c r="I70" s="122">
        <v>0.21644364297389984</v>
      </c>
      <c r="J70" s="44"/>
      <c r="K70" s="44"/>
      <c r="L70" s="44"/>
      <c r="M70" s="41"/>
    </row>
    <row r="71" spans="1:13" ht="15" x14ac:dyDescent="0.25">
      <c r="A71" s="53">
        <f t="shared" ref="A71:A115" si="1">A70+1</f>
        <v>1965</v>
      </c>
      <c r="B71" s="122">
        <v>8.5414819419384003E-2</v>
      </c>
      <c r="C71" s="124">
        <v>0.12062579542398452</v>
      </c>
      <c r="D71" s="124">
        <v>0.13307316085466972</v>
      </c>
      <c r="E71" s="124">
        <v>0.10942437499761581</v>
      </c>
      <c r="F71" s="124">
        <v>0.1374279260635376</v>
      </c>
      <c r="G71" s="124">
        <v>8.367551863193512E-2</v>
      </c>
      <c r="H71" s="124">
        <v>9.5931969583034515E-2</v>
      </c>
      <c r="I71" s="122">
        <v>0.20942381024360657</v>
      </c>
      <c r="J71" s="44"/>
      <c r="K71" s="44"/>
      <c r="L71" s="44"/>
      <c r="M71" s="41"/>
    </row>
    <row r="72" spans="1:13" ht="15" x14ac:dyDescent="0.25">
      <c r="A72" s="53">
        <f t="shared" si="1"/>
        <v>1966</v>
      </c>
      <c r="B72" s="122">
        <v>8.3411045372486115E-2</v>
      </c>
      <c r="C72" s="124">
        <v>0.1201731950044632</v>
      </c>
      <c r="D72" s="124">
        <v>0.1306988877745775</v>
      </c>
      <c r="E72" s="124">
        <v>0.1086757630109787</v>
      </c>
      <c r="F72" s="124">
        <v>0.13741934299468994</v>
      </c>
      <c r="G72" s="124">
        <v>8.4970086812973022E-2</v>
      </c>
      <c r="H72" s="124">
        <v>8.8069163262844086E-2</v>
      </c>
      <c r="I72" s="122">
        <v>0.20347568392753601</v>
      </c>
      <c r="J72" s="44"/>
      <c r="K72" s="44"/>
      <c r="L72" s="44"/>
      <c r="M72" s="41"/>
    </row>
    <row r="73" spans="1:13" ht="15" x14ac:dyDescent="0.25">
      <c r="A73" s="53">
        <f t="shared" si="1"/>
        <v>1967</v>
      </c>
      <c r="B73" s="122">
        <v>8.4441222250461578E-2</v>
      </c>
      <c r="C73" s="124">
        <v>0.12543719112873078</v>
      </c>
      <c r="D73" s="124">
        <v>0.13276558541334593</v>
      </c>
      <c r="E73" s="124">
        <v>0.10996107757091522</v>
      </c>
      <c r="F73" s="124">
        <v>0.1486513614654541</v>
      </c>
      <c r="G73" s="124">
        <v>8.6247555911540985E-2</v>
      </c>
      <c r="H73" s="124">
        <v>8.9109219610691071E-2</v>
      </c>
      <c r="I73" s="122">
        <v>0.21985501050949097</v>
      </c>
      <c r="J73" s="44"/>
      <c r="K73" s="44"/>
      <c r="L73" s="44"/>
      <c r="M73" s="41"/>
    </row>
    <row r="74" spans="1:13" ht="15" x14ac:dyDescent="0.25">
      <c r="A74" s="53">
        <f t="shared" si="1"/>
        <v>1968</v>
      </c>
      <c r="B74" s="122">
        <v>8.14175084233284E-2</v>
      </c>
      <c r="C74" s="124">
        <v>0.11251864880323409</v>
      </c>
      <c r="D74" s="124">
        <v>0.12763670172828895</v>
      </c>
      <c r="E74" s="124">
        <v>9.7394205629825592E-2</v>
      </c>
      <c r="F74" s="124">
        <v>0.13520531356334686</v>
      </c>
      <c r="G74" s="124">
        <v>8.3349667489528656E-2</v>
      </c>
      <c r="H74" s="124">
        <v>8.8136076927185059E-2</v>
      </c>
      <c r="I74" s="122">
        <v>0.20903915166854858</v>
      </c>
      <c r="J74" s="44"/>
      <c r="K74" s="44"/>
      <c r="L74" s="44"/>
      <c r="M74" s="41"/>
    </row>
    <row r="75" spans="1:13" ht="15" x14ac:dyDescent="0.25">
      <c r="A75" s="53">
        <f t="shared" si="1"/>
        <v>1969</v>
      </c>
      <c r="B75" s="122">
        <v>7.9162664711475372E-2</v>
      </c>
      <c r="C75" s="124">
        <v>0.12091517746448516</v>
      </c>
      <c r="D75" s="124">
        <v>0.12610802828119352</v>
      </c>
      <c r="E75" s="124">
        <v>0.12036485970020294</v>
      </c>
      <c r="F75" s="124">
        <v>0.12174065411090851</v>
      </c>
      <c r="G75" s="124">
        <v>7.9763844609260559E-2</v>
      </c>
      <c r="H75" s="124">
        <v>8.9088834822177887E-2</v>
      </c>
      <c r="I75" s="122">
        <v>0.20748744904994965</v>
      </c>
      <c r="J75" s="44"/>
      <c r="K75" s="44"/>
      <c r="L75" s="44"/>
      <c r="M75" s="41"/>
    </row>
    <row r="76" spans="1:13" ht="15" x14ac:dyDescent="0.25">
      <c r="A76" s="53">
        <f t="shared" si="1"/>
        <v>1970</v>
      </c>
      <c r="B76" s="122">
        <v>8.0048330128192902E-2</v>
      </c>
      <c r="C76" s="124">
        <v>0.124863401055336</v>
      </c>
      <c r="D76" s="124">
        <v>0.12542992400435302</v>
      </c>
      <c r="E76" s="124">
        <v>0.12906849384307861</v>
      </c>
      <c r="F76" s="124">
        <v>0.11855576187372208</v>
      </c>
      <c r="G76" s="124">
        <v>7.1385279297828674E-2</v>
      </c>
      <c r="H76" s="124">
        <v>8.7655723094940186E-2</v>
      </c>
      <c r="I76" s="122">
        <v>0.2221062183380127</v>
      </c>
      <c r="J76" s="44"/>
      <c r="K76" s="44"/>
      <c r="L76" s="44"/>
      <c r="M76" s="41"/>
    </row>
    <row r="77" spans="1:13" ht="15" x14ac:dyDescent="0.25">
      <c r="A77" s="53">
        <f t="shared" si="1"/>
        <v>1971</v>
      </c>
      <c r="B77" s="122">
        <v>8.1005312502384186E-2</v>
      </c>
      <c r="C77" s="124">
        <v>0.13763301670551301</v>
      </c>
      <c r="D77" s="124">
        <v>0.12860909390908021</v>
      </c>
      <c r="E77" s="124">
        <v>0.13558368384838104</v>
      </c>
      <c r="F77" s="124">
        <v>0.14070701599121094</v>
      </c>
      <c r="G77" s="124">
        <v>7.670062780380249E-2</v>
      </c>
      <c r="H77" s="124">
        <v>9.5655210316181183E-2</v>
      </c>
      <c r="I77" s="122">
        <v>0.22312940657138824</v>
      </c>
      <c r="J77" s="44"/>
      <c r="K77" s="44"/>
      <c r="L77" s="44"/>
      <c r="M77" s="41"/>
    </row>
    <row r="78" spans="1:13" ht="15" x14ac:dyDescent="0.25">
      <c r="A78" s="53">
        <f t="shared" si="1"/>
        <v>1972</v>
      </c>
      <c r="B78" s="122">
        <v>7.610417902469635E-2</v>
      </c>
      <c r="C78" s="124">
        <v>0.14025942683219911</v>
      </c>
      <c r="D78" s="124">
        <v>0.12578845138733202</v>
      </c>
      <c r="E78" s="124">
        <v>0.13859543204307556</v>
      </c>
      <c r="F78" s="124">
        <v>0.1427554190158844</v>
      </c>
      <c r="G78" s="124">
        <v>6.2332853674888611E-2</v>
      </c>
      <c r="H78" s="124">
        <v>9.7863070666790009E-2</v>
      </c>
      <c r="I78" s="122">
        <v>0.21180211007595062</v>
      </c>
      <c r="J78" s="44"/>
      <c r="K78" s="44"/>
      <c r="L78" s="44"/>
      <c r="M78" s="41"/>
    </row>
    <row r="79" spans="1:13" ht="15" x14ac:dyDescent="0.25">
      <c r="A79" s="53">
        <f t="shared" si="1"/>
        <v>1973</v>
      </c>
      <c r="B79" s="122">
        <v>7.4826039373874664E-2</v>
      </c>
      <c r="C79" s="124">
        <v>0.1445200914144516</v>
      </c>
      <c r="D79" s="124">
        <v>0.12998638347937511</v>
      </c>
      <c r="E79" s="124">
        <v>0.12784726917743683</v>
      </c>
      <c r="F79" s="124">
        <v>0.16952932476997376</v>
      </c>
      <c r="G79" s="124">
        <v>6.9776318967342377E-2</v>
      </c>
      <c r="H79" s="124">
        <v>0.11087120324373245</v>
      </c>
      <c r="I79" s="122">
        <v>0.21958659589290619</v>
      </c>
      <c r="J79" s="44"/>
      <c r="K79" s="44"/>
      <c r="L79" s="44"/>
      <c r="M79" s="41"/>
    </row>
    <row r="80" spans="1:13" ht="15" x14ac:dyDescent="0.25">
      <c r="A80" s="53">
        <f t="shared" si="1"/>
        <v>1974</v>
      </c>
      <c r="B80" s="122">
        <v>7.3236696422100067E-2</v>
      </c>
      <c r="C80" s="124">
        <v>0.15107145637273789</v>
      </c>
      <c r="D80" s="124">
        <v>0.12907975803201016</v>
      </c>
      <c r="E80" s="124">
        <v>0.1209169402718544</v>
      </c>
      <c r="F80" s="124">
        <v>0.19630323052406312</v>
      </c>
      <c r="G80" s="124">
        <v>7.4436113238334656E-2</v>
      </c>
      <c r="H80" s="124">
        <v>0.11191727221012115</v>
      </c>
      <c r="I80" s="122">
        <v>0.22807343304157257</v>
      </c>
      <c r="J80" s="44"/>
      <c r="K80" s="44"/>
      <c r="L80" s="44"/>
      <c r="M80" s="41"/>
    </row>
    <row r="81" spans="1:13" ht="15" x14ac:dyDescent="0.25">
      <c r="A81" s="53">
        <f t="shared" si="1"/>
        <v>1975</v>
      </c>
      <c r="B81" s="122">
        <v>7.3859319090843201E-2</v>
      </c>
      <c r="C81" s="124">
        <v>0.15750038743019107</v>
      </c>
      <c r="D81" s="124">
        <v>0.13491870170602432</v>
      </c>
      <c r="E81" s="124">
        <v>0.11378255486488342</v>
      </c>
      <c r="F81" s="124">
        <v>0.22307713627815248</v>
      </c>
      <c r="G81" s="124">
        <v>6.3555829226970673E-2</v>
      </c>
      <c r="H81" s="124">
        <v>0.10533139109611511</v>
      </c>
      <c r="I81" s="122">
        <v>0.24958260357379913</v>
      </c>
      <c r="J81" s="44"/>
      <c r="K81" s="44"/>
      <c r="L81" s="44"/>
      <c r="M81" s="41"/>
    </row>
    <row r="82" spans="1:13" ht="15" x14ac:dyDescent="0.25">
      <c r="A82" s="53">
        <f t="shared" si="1"/>
        <v>1976</v>
      </c>
      <c r="B82" s="122">
        <v>7.1610033512115479E-2</v>
      </c>
      <c r="C82" s="124">
        <v>0.16709753930568697</v>
      </c>
      <c r="D82" s="124">
        <v>0.1322226651586019</v>
      </c>
      <c r="E82" s="124">
        <v>0.1119285374879837</v>
      </c>
      <c r="F82" s="124">
        <v>0.24985104203224184</v>
      </c>
      <c r="G82" s="124">
        <v>5.9304751455783844E-2</v>
      </c>
      <c r="H82" s="124">
        <v>0.10219224542379379</v>
      </c>
      <c r="I82" s="122">
        <v>0.23744024336338043</v>
      </c>
      <c r="J82" s="44"/>
      <c r="K82" s="44"/>
      <c r="L82" s="44"/>
      <c r="M82" s="41"/>
    </row>
    <row r="83" spans="1:13" ht="15" x14ac:dyDescent="0.25">
      <c r="A83" s="53">
        <f t="shared" si="1"/>
        <v>1977</v>
      </c>
      <c r="B83" s="122">
        <v>6.8540744483470917E-2</v>
      </c>
      <c r="C83" s="124">
        <v>0.18779650628566741</v>
      </c>
      <c r="D83" s="124">
        <v>0.13768357984148538</v>
      </c>
      <c r="E83" s="124">
        <v>0.12857754528522491</v>
      </c>
      <c r="F83" s="124">
        <v>0.27662494778633118</v>
      </c>
      <c r="G83" s="124">
        <v>5.4079141467809677E-2</v>
      </c>
      <c r="H83" s="124">
        <v>9.9937506020069122E-2</v>
      </c>
      <c r="I83" s="122">
        <v>0.27092325687408447</v>
      </c>
      <c r="J83" s="44"/>
      <c r="K83" s="44"/>
      <c r="L83" s="44"/>
      <c r="M83" s="41"/>
    </row>
    <row r="84" spans="1:13" ht="15" x14ac:dyDescent="0.25">
      <c r="A84" s="53">
        <f t="shared" si="1"/>
        <v>1978</v>
      </c>
      <c r="B84" s="122">
        <v>6.6253073513507843E-2</v>
      </c>
      <c r="C84" s="124">
        <v>0.18331882059574128</v>
      </c>
      <c r="D84" s="124">
        <v>0.13183833945256013</v>
      </c>
      <c r="E84" s="124">
        <v>0.12493322789669037</v>
      </c>
      <c r="F84" s="124">
        <v>0.27089720964431763</v>
      </c>
      <c r="G84" s="124">
        <v>5.7112518697977066E-2</v>
      </c>
      <c r="H84" s="124">
        <v>0.10221125930547714</v>
      </c>
      <c r="I84" s="122">
        <v>0.23492221534252167</v>
      </c>
      <c r="J84" s="44"/>
      <c r="K84" s="44"/>
      <c r="L84" s="44"/>
      <c r="M84" s="41"/>
    </row>
    <row r="85" spans="1:13" ht="15" x14ac:dyDescent="0.25">
      <c r="A85" s="53">
        <f t="shared" si="1"/>
        <v>1979</v>
      </c>
      <c r="B85" s="122">
        <v>6.3316740095615387E-2</v>
      </c>
      <c r="C85" s="124">
        <v>0.18866268396377564</v>
      </c>
      <c r="D85" s="124">
        <v>0.13912422369633401</v>
      </c>
      <c r="E85" s="124">
        <v>0.12415939569473267</v>
      </c>
      <c r="F85" s="124">
        <v>0.28541761636734009</v>
      </c>
      <c r="G85" s="124">
        <v>4.9171943217515945E-2</v>
      </c>
      <c r="H85" s="124">
        <v>0.10049939900636673</v>
      </c>
      <c r="I85" s="122">
        <v>0.2242671400308609</v>
      </c>
      <c r="J85" s="44"/>
      <c r="K85" s="44"/>
      <c r="L85" s="44"/>
      <c r="M85" s="41"/>
    </row>
    <row r="86" spans="1:13" ht="15" x14ac:dyDescent="0.25">
      <c r="A86" s="53">
        <f t="shared" si="1"/>
        <v>1980</v>
      </c>
      <c r="B86" s="122">
        <v>6.0690306127071381E-2</v>
      </c>
      <c r="C86" s="124">
        <v>0.18389424979686736</v>
      </c>
      <c r="D86" s="124">
        <v>0.14346783129232271</v>
      </c>
      <c r="E86" s="124">
        <v>0.12151099741458893</v>
      </c>
      <c r="F86" s="124">
        <v>0.27746912837028503</v>
      </c>
      <c r="G86" s="124">
        <v>4.5516811311244965E-2</v>
      </c>
      <c r="H86" s="124">
        <v>9.9261358380317688E-2</v>
      </c>
      <c r="I86" s="122">
        <v>0.21295738220214844</v>
      </c>
      <c r="J86" s="44"/>
      <c r="K86" s="44"/>
      <c r="L86" s="44"/>
      <c r="M86" s="41"/>
    </row>
    <row r="87" spans="1:13" ht="15" x14ac:dyDescent="0.25">
      <c r="A87" s="53">
        <f t="shared" si="1"/>
        <v>1981</v>
      </c>
      <c r="B87" s="122">
        <v>5.6649331003427505E-2</v>
      </c>
      <c r="C87" s="124">
        <v>0.17957177907228472</v>
      </c>
      <c r="D87" s="124">
        <v>0.14748623967170715</v>
      </c>
      <c r="E87" s="124">
        <v>0.1232447549700737</v>
      </c>
      <c r="F87" s="124">
        <v>0.2640623152256012</v>
      </c>
      <c r="G87" s="124">
        <v>4.5011799782514572E-2</v>
      </c>
      <c r="H87" s="124">
        <v>9.6005946397781372E-2</v>
      </c>
      <c r="I87" s="122">
        <v>0.22891946136951447</v>
      </c>
      <c r="J87" s="44"/>
      <c r="K87" s="44"/>
      <c r="L87" s="44"/>
      <c r="M87" s="41"/>
    </row>
    <row r="88" spans="1:13" ht="15" x14ac:dyDescent="0.25">
      <c r="A88" s="53">
        <f t="shared" si="1"/>
        <v>1982</v>
      </c>
      <c r="B88" s="122">
        <v>5.8074440807104111E-2</v>
      </c>
      <c r="C88" s="124">
        <v>0.17387839257717133</v>
      </c>
      <c r="D88" s="124">
        <v>0.15559455672545092</v>
      </c>
      <c r="E88" s="124">
        <v>0.11221589148044586</v>
      </c>
      <c r="F88" s="124">
        <v>0.26637214422225952</v>
      </c>
      <c r="G88" s="124">
        <v>4.308139905333519E-2</v>
      </c>
      <c r="H88" s="124">
        <v>9.631955623626709E-2</v>
      </c>
      <c r="I88" s="122">
        <v>0.22500433027744293</v>
      </c>
      <c r="J88" s="44"/>
      <c r="K88" s="44"/>
      <c r="L88" s="44"/>
      <c r="M88" s="41"/>
    </row>
    <row r="89" spans="1:13" ht="15" x14ac:dyDescent="0.25">
      <c r="A89" s="53">
        <f t="shared" si="1"/>
        <v>1983</v>
      </c>
      <c r="B89" s="122">
        <v>5.5981144309043884E-2</v>
      </c>
      <c r="C89" s="124">
        <v>0.1702402949333191</v>
      </c>
      <c r="D89" s="124">
        <v>0.158475663246853</v>
      </c>
      <c r="E89" s="124">
        <v>0.11304163932800293</v>
      </c>
      <c r="F89" s="124">
        <v>0.25603827834129333</v>
      </c>
      <c r="G89" s="124">
        <v>4.9414709210395813E-2</v>
      </c>
      <c r="H89" s="124">
        <v>9.7201168537139893E-2</v>
      </c>
      <c r="I89" s="122">
        <v>0.24035923182964325</v>
      </c>
      <c r="J89" s="44"/>
      <c r="K89" s="44"/>
      <c r="L89" s="44"/>
      <c r="M89" s="41"/>
    </row>
    <row r="90" spans="1:13" ht="15" x14ac:dyDescent="0.25">
      <c r="A90" s="53">
        <f t="shared" si="1"/>
        <v>1984</v>
      </c>
      <c r="B90" s="122">
        <v>5.401168018579483E-2</v>
      </c>
      <c r="C90" s="124">
        <v>0.16238486170768737</v>
      </c>
      <c r="D90" s="124">
        <v>0.16509883983858994</v>
      </c>
      <c r="E90" s="124">
        <v>0.11265343427658081</v>
      </c>
      <c r="F90" s="124">
        <v>0.23698200285434723</v>
      </c>
      <c r="G90" s="124">
        <v>4.1260022670030594E-2</v>
      </c>
      <c r="H90" s="124">
        <v>9.9318459630012512E-2</v>
      </c>
      <c r="I90" s="122">
        <v>0.22823555767536163</v>
      </c>
      <c r="J90" s="44"/>
      <c r="K90" s="44"/>
      <c r="L90" s="44"/>
      <c r="M90" s="41"/>
    </row>
    <row r="91" spans="1:13" ht="15" x14ac:dyDescent="0.25">
      <c r="A91" s="53">
        <f t="shared" si="1"/>
        <v>1985</v>
      </c>
      <c r="B91" s="122">
        <v>5.5941980332136154E-2</v>
      </c>
      <c r="C91" s="124">
        <v>0.14966417700052262</v>
      </c>
      <c r="D91" s="124">
        <v>0.1595117005386523</v>
      </c>
      <c r="E91" s="124">
        <v>0.10887672752141953</v>
      </c>
      <c r="F91" s="124">
        <v>0.21084535121917725</v>
      </c>
      <c r="G91" s="124">
        <v>5.1312454044818878E-2</v>
      </c>
      <c r="H91" s="124">
        <v>9.56377312541008E-2</v>
      </c>
      <c r="I91" s="122">
        <v>0.21396934986114502</v>
      </c>
      <c r="J91" s="44"/>
      <c r="K91" s="44"/>
      <c r="L91" s="44"/>
      <c r="M91" s="41"/>
    </row>
    <row r="92" spans="1:13" ht="15" x14ac:dyDescent="0.25">
      <c r="A92" s="53">
        <f t="shared" si="1"/>
        <v>1986</v>
      </c>
      <c r="B92" s="122">
        <v>5.9928324073553085E-2</v>
      </c>
      <c r="C92" s="124">
        <v>0.15099021345376967</v>
      </c>
      <c r="D92" s="124">
        <v>0.15306011161633901</v>
      </c>
      <c r="E92" s="124">
        <v>0.11063437908887863</v>
      </c>
      <c r="F92" s="124">
        <v>0.21152396500110626</v>
      </c>
      <c r="G92" s="124">
        <v>4.6736881136894226E-2</v>
      </c>
      <c r="H92" s="124">
        <v>9.5628514885902405E-2</v>
      </c>
      <c r="I92" s="122">
        <v>0.20415595173835754</v>
      </c>
      <c r="J92" s="44"/>
      <c r="K92" s="44"/>
      <c r="L92" s="44"/>
      <c r="M92" s="41"/>
    </row>
    <row r="93" spans="1:13" ht="15" x14ac:dyDescent="0.25">
      <c r="A93" s="53">
        <f t="shared" si="1"/>
        <v>1987</v>
      </c>
      <c r="B93" s="122">
        <v>5.8690812438726425E-2</v>
      </c>
      <c r="C93" s="124">
        <v>0.15349520146846771</v>
      </c>
      <c r="D93" s="124">
        <v>0.14448522217571735</v>
      </c>
      <c r="E93" s="124">
        <v>0.12240754067897797</v>
      </c>
      <c r="F93" s="124">
        <v>0.20012669265270233</v>
      </c>
      <c r="G93" s="124">
        <v>3.7778064608573914E-2</v>
      </c>
      <c r="H93" s="124">
        <v>9.8087869584560394E-2</v>
      </c>
      <c r="I93" s="122">
        <v>0.17673525214195251</v>
      </c>
      <c r="J93" s="44"/>
      <c r="K93" s="44"/>
      <c r="L93" s="44"/>
      <c r="M93" s="41"/>
    </row>
    <row r="94" spans="1:13" ht="15" x14ac:dyDescent="0.25">
      <c r="A94" s="53">
        <f t="shared" si="1"/>
        <v>1988</v>
      </c>
      <c r="B94" s="122">
        <v>5.8043826371431351E-2</v>
      </c>
      <c r="C94" s="124">
        <v>0.15073520839214324</v>
      </c>
      <c r="D94" s="124">
        <v>0.142301651516131</v>
      </c>
      <c r="E94" s="124">
        <v>0.13140259683132172</v>
      </c>
      <c r="F94" s="124">
        <v>0.17973412573337555</v>
      </c>
      <c r="G94" s="124">
        <v>3.2952539622783661E-2</v>
      </c>
      <c r="H94" s="124">
        <v>0.10412143915891647</v>
      </c>
      <c r="I94" s="122">
        <v>0.17010074853897095</v>
      </c>
      <c r="J94" s="44"/>
      <c r="K94" s="44"/>
      <c r="L94" s="44"/>
      <c r="M94" s="41"/>
    </row>
    <row r="95" spans="1:13" ht="15" x14ac:dyDescent="0.25">
      <c r="A95" s="53">
        <f t="shared" si="1"/>
        <v>1989</v>
      </c>
      <c r="B95" s="122">
        <v>5.5624015629291534E-2</v>
      </c>
      <c r="C95" s="124">
        <v>0.14840870797634126</v>
      </c>
      <c r="D95" s="124">
        <v>0.14342992832618101</v>
      </c>
      <c r="E95" s="124">
        <v>0.13679449260234833</v>
      </c>
      <c r="F95" s="124">
        <v>0.16583003103733063</v>
      </c>
      <c r="G95" s="124">
        <v>3.0575219541788101E-2</v>
      </c>
      <c r="H95" s="124">
        <v>0.11004208028316498</v>
      </c>
      <c r="I95" s="122">
        <v>0.15020480751991272</v>
      </c>
      <c r="J95" s="44"/>
      <c r="K95" s="44"/>
      <c r="L95" s="44"/>
      <c r="M95" s="41"/>
    </row>
    <row r="96" spans="1:13" ht="15" x14ac:dyDescent="0.25">
      <c r="A96" s="53">
        <f t="shared" si="1"/>
        <v>1990</v>
      </c>
      <c r="B96" s="122">
        <v>5.7243961840867996E-2</v>
      </c>
      <c r="C96" s="124">
        <v>0.13343865275382996</v>
      </c>
      <c r="D96" s="124">
        <v>0.1324616071901151</v>
      </c>
      <c r="E96" s="124">
        <v>0.11991304159164429</v>
      </c>
      <c r="F96" s="124">
        <v>0.15372706949710846</v>
      </c>
      <c r="G96" s="124">
        <v>3.0282691121101379E-2</v>
      </c>
      <c r="H96" s="124">
        <v>0.1110178604722023</v>
      </c>
      <c r="I96" s="122">
        <v>0.15194928646087646</v>
      </c>
      <c r="J96" s="44"/>
      <c r="K96" s="44"/>
      <c r="L96" s="44"/>
      <c r="M96" s="41"/>
    </row>
    <row r="97" spans="1:13" ht="15" x14ac:dyDescent="0.25">
      <c r="A97" s="53">
        <f t="shared" si="1"/>
        <v>1991</v>
      </c>
      <c r="B97" s="122">
        <v>5.9054583311080933E-2</v>
      </c>
      <c r="C97" s="124">
        <v>0.12905431687831881</v>
      </c>
      <c r="D97" s="124">
        <v>0.13912555947899818</v>
      </c>
      <c r="E97" s="124">
        <v>0.11437292397022247</v>
      </c>
      <c r="F97" s="124">
        <v>0.15107640624046326</v>
      </c>
      <c r="G97" s="124">
        <v>3.034089133143425E-2</v>
      </c>
      <c r="H97" s="124">
        <v>0.1056433692574501</v>
      </c>
      <c r="I97" s="122">
        <v>0.16745150089263916</v>
      </c>
      <c r="J97" s="44"/>
      <c r="K97" s="44"/>
      <c r="L97" s="44"/>
      <c r="M97" s="41"/>
    </row>
    <row r="98" spans="1:13" ht="15" x14ac:dyDescent="0.25">
      <c r="A98" s="53">
        <f t="shared" si="1"/>
        <v>1992</v>
      </c>
      <c r="B98" s="122">
        <v>5.8375973254442215E-2</v>
      </c>
      <c r="C98" s="124">
        <v>0.13602865040302276</v>
      </c>
      <c r="D98" s="124">
        <v>0.14965839843664849</v>
      </c>
      <c r="E98" s="124">
        <v>0.12238360941410065</v>
      </c>
      <c r="F98" s="124">
        <v>0.15649621188640594</v>
      </c>
      <c r="G98" s="124">
        <v>3.0119586735963821E-2</v>
      </c>
      <c r="H98" s="124">
        <v>9.981430321931839E-2</v>
      </c>
      <c r="I98" s="122">
        <v>0.16898816823959351</v>
      </c>
      <c r="J98" s="44"/>
      <c r="K98" s="44"/>
      <c r="L98" s="44"/>
      <c r="M98" s="41"/>
    </row>
    <row r="99" spans="1:13" ht="15" x14ac:dyDescent="0.25">
      <c r="A99" s="53">
        <f t="shared" si="1"/>
        <v>1993</v>
      </c>
      <c r="B99" s="122">
        <v>6.1615712940692902E-2</v>
      </c>
      <c r="C99" s="124">
        <v>0.11070268750190734</v>
      </c>
      <c r="D99" s="124">
        <v>0.13790066274149076</v>
      </c>
      <c r="E99" s="124">
        <v>0.10235226154327393</v>
      </c>
      <c r="F99" s="124">
        <v>0.12322832643985748</v>
      </c>
      <c r="G99" s="124">
        <v>3.4658115357160568E-2</v>
      </c>
      <c r="H99" s="124">
        <v>0.10372064262628555</v>
      </c>
      <c r="I99" s="122">
        <v>0.16234749555587769</v>
      </c>
      <c r="J99" s="44"/>
      <c r="K99" s="44"/>
      <c r="L99" s="44"/>
      <c r="M99" s="41"/>
    </row>
    <row r="100" spans="1:13" ht="15" x14ac:dyDescent="0.25">
      <c r="A100" s="53">
        <f t="shared" si="1"/>
        <v>1994</v>
      </c>
      <c r="B100" s="122">
        <v>6.1854477971792221E-2</v>
      </c>
      <c r="C100" s="124">
        <v>9.399598091840744E-2</v>
      </c>
      <c r="D100" s="124">
        <v>0.12660955344992025</v>
      </c>
      <c r="E100" s="124">
        <v>9.80420783162117E-2</v>
      </c>
      <c r="F100" s="124">
        <v>8.792683482170105E-2</v>
      </c>
      <c r="G100" s="124">
        <v>3.5302992910146713E-2</v>
      </c>
      <c r="H100" s="124">
        <v>0.10168910026550293</v>
      </c>
      <c r="I100" s="122">
        <v>0.15341416001319885</v>
      </c>
      <c r="J100" s="44"/>
      <c r="K100" s="44"/>
      <c r="L100" s="44"/>
      <c r="M100" s="41"/>
    </row>
    <row r="101" spans="1:13" ht="15" x14ac:dyDescent="0.25">
      <c r="A101" s="53">
        <f t="shared" si="1"/>
        <v>1995</v>
      </c>
      <c r="B101" s="122">
        <v>6.157226487994194E-2</v>
      </c>
      <c r="C101" s="124">
        <v>9.3697735667228693E-2</v>
      </c>
      <c r="D101" s="124">
        <v>0.12330882237958056</v>
      </c>
      <c r="E101" s="124">
        <v>9.9851503968238831E-2</v>
      </c>
      <c r="F101" s="124">
        <v>8.4467083215713501E-2</v>
      </c>
      <c r="G101" s="124">
        <v>3.085140697658062E-2</v>
      </c>
      <c r="H101" s="124">
        <v>0.10822214931249619</v>
      </c>
      <c r="I101" s="122">
        <v>0.17799025774002075</v>
      </c>
      <c r="J101" s="44"/>
      <c r="K101" s="44"/>
      <c r="L101" s="44"/>
      <c r="M101" s="41"/>
    </row>
    <row r="102" spans="1:13" ht="15" x14ac:dyDescent="0.25">
      <c r="A102" s="53">
        <f t="shared" si="1"/>
        <v>1996</v>
      </c>
      <c r="B102" s="122">
        <v>6.1134170740842819E-2</v>
      </c>
      <c r="C102" s="124">
        <v>9.5341557264327997E-2</v>
      </c>
      <c r="D102" s="124">
        <v>0.12027353447462831</v>
      </c>
      <c r="E102" s="124">
        <v>0.101567342877388</v>
      </c>
      <c r="F102" s="124">
        <v>8.6002878844738007E-2</v>
      </c>
      <c r="G102" s="124">
        <v>3.0066326260566711E-2</v>
      </c>
      <c r="H102" s="124">
        <v>0.12103709578514099</v>
      </c>
      <c r="I102" s="122">
        <v>0.18252182006835938</v>
      </c>
      <c r="J102" s="44"/>
      <c r="K102" s="44"/>
      <c r="L102" s="44"/>
      <c r="M102" s="41"/>
    </row>
    <row r="103" spans="1:13" ht="15" x14ac:dyDescent="0.25">
      <c r="A103" s="53">
        <f t="shared" si="1"/>
        <v>1997</v>
      </c>
      <c r="B103" s="122">
        <v>6.2028810381889343E-2</v>
      </c>
      <c r="C103" s="124">
        <v>9.49860319495201E-2</v>
      </c>
      <c r="D103" s="124">
        <v>0.12063294742256403</v>
      </c>
      <c r="E103" s="124">
        <v>9.6500493586063385E-2</v>
      </c>
      <c r="F103" s="124">
        <v>9.27143394947052E-2</v>
      </c>
      <c r="G103" s="124">
        <v>3.0466740950942039E-2</v>
      </c>
      <c r="H103" s="124">
        <v>0.1365799605846405</v>
      </c>
      <c r="I103" s="122">
        <v>0.21736644208431244</v>
      </c>
      <c r="J103" s="44"/>
      <c r="K103" s="44"/>
      <c r="L103" s="44"/>
      <c r="M103" s="41"/>
    </row>
    <row r="104" spans="1:13" ht="15" x14ac:dyDescent="0.25">
      <c r="A104" s="53">
        <f t="shared" si="1"/>
        <v>1998</v>
      </c>
      <c r="B104" s="122">
        <v>6.2363684177398682E-2</v>
      </c>
      <c r="C104" s="124">
        <v>0.11644092947244644</v>
      </c>
      <c r="D104" s="124">
        <v>0.12988392343478544</v>
      </c>
      <c r="E104" s="124">
        <v>0.1213100478053093</v>
      </c>
      <c r="F104" s="124">
        <v>0.10913725197315216</v>
      </c>
      <c r="G104" s="124">
        <v>3.5212688148021698E-2</v>
      </c>
      <c r="H104" s="124">
        <v>0.17804709076881409</v>
      </c>
      <c r="I104" s="122">
        <v>0.2410692572593689</v>
      </c>
      <c r="J104" s="44"/>
      <c r="K104" s="44"/>
      <c r="L104" s="44"/>
      <c r="M104" s="41"/>
    </row>
    <row r="105" spans="1:13" ht="15" x14ac:dyDescent="0.25">
      <c r="A105" s="53">
        <f t="shared" si="1"/>
        <v>1999</v>
      </c>
      <c r="B105" s="122">
        <v>7.2133719921112061E-2</v>
      </c>
      <c r="C105" s="124">
        <v>0.11269094887451163</v>
      </c>
      <c r="D105" s="124">
        <v>0.14620126863675459</v>
      </c>
      <c r="E105" s="124">
        <v>0.11269094887451163</v>
      </c>
      <c r="F105" s="124">
        <v>0.11269094887451163</v>
      </c>
      <c r="G105" s="124">
        <v>0.10537227243185043</v>
      </c>
      <c r="H105" s="124">
        <v>0.22053296864032745</v>
      </c>
      <c r="I105" s="122">
        <v>0.25945737957954407</v>
      </c>
      <c r="J105" s="44"/>
      <c r="K105" s="44"/>
      <c r="L105" s="44"/>
      <c r="M105" s="41"/>
    </row>
    <row r="106" spans="1:13" ht="15" x14ac:dyDescent="0.25">
      <c r="A106" s="53">
        <f t="shared" si="1"/>
        <v>2000</v>
      </c>
      <c r="B106" s="122">
        <v>6.1832509934902191E-2</v>
      </c>
      <c r="C106" s="124">
        <v>0.11282935576464441</v>
      </c>
      <c r="D106" s="124">
        <v>0.12917773372360639</v>
      </c>
      <c r="E106" s="124">
        <v>0.11282935576464441</v>
      </c>
      <c r="F106" s="124">
        <v>0.11282935576464441</v>
      </c>
      <c r="G106" s="124">
        <v>7.8589446842670441E-2</v>
      </c>
      <c r="H106" s="124">
        <v>0.20946180820465088</v>
      </c>
      <c r="I106" s="122">
        <v>0.25542238354682922</v>
      </c>
      <c r="J106" s="44"/>
      <c r="K106" s="44"/>
      <c r="L106" s="44"/>
      <c r="M106" s="41"/>
    </row>
    <row r="107" spans="1:13" ht="15" x14ac:dyDescent="0.25">
      <c r="A107" s="53">
        <f t="shared" si="1"/>
        <v>2001</v>
      </c>
      <c r="B107" s="122">
        <v>6.4297765493392944E-2</v>
      </c>
      <c r="C107" s="124">
        <v>0.10655918125018002</v>
      </c>
      <c r="D107" s="124">
        <v>0.12842350213655404</v>
      </c>
      <c r="E107" s="124">
        <v>0.10655918125018002</v>
      </c>
      <c r="F107" s="124">
        <v>0.10655918125018002</v>
      </c>
      <c r="G107" s="124">
        <v>3.5472657531499863E-2</v>
      </c>
      <c r="H107" s="124">
        <v>0.23243889212608337</v>
      </c>
      <c r="I107" s="122">
        <v>0.25977319478988647</v>
      </c>
      <c r="J107" s="44"/>
      <c r="K107" s="44"/>
      <c r="L107" s="44"/>
      <c r="M107" s="41"/>
    </row>
    <row r="108" spans="1:13" ht="15" x14ac:dyDescent="0.25">
      <c r="A108" s="53">
        <f t="shared" si="1"/>
        <v>2002</v>
      </c>
      <c r="B108" s="122">
        <v>6.8653970956802368E-2</v>
      </c>
      <c r="C108" s="124">
        <v>0.10275626858935187</v>
      </c>
      <c r="D108" s="124">
        <v>0.13209314910428865</v>
      </c>
      <c r="E108" s="124">
        <v>0.10275626858935187</v>
      </c>
      <c r="F108" s="124">
        <v>0.10275626858935187</v>
      </c>
      <c r="G108" s="124">
        <v>3.6886285990476608E-2</v>
      </c>
      <c r="H108" s="124">
        <v>0.25068026781082153</v>
      </c>
      <c r="I108" s="122">
        <v>0.25884413719177246</v>
      </c>
      <c r="J108" s="44"/>
      <c r="K108" s="44"/>
      <c r="L108" s="44"/>
      <c r="M108" s="41"/>
    </row>
    <row r="109" spans="1:13" ht="15" x14ac:dyDescent="0.25">
      <c r="A109" s="53">
        <f t="shared" si="1"/>
        <v>2003</v>
      </c>
      <c r="B109" s="122">
        <v>6.9225937128067017E-2</v>
      </c>
      <c r="C109" s="124">
        <v>0.10616103116225659</v>
      </c>
      <c r="D109" s="124">
        <v>0.1339910522635494</v>
      </c>
      <c r="E109" s="124">
        <v>0.10616103116225659</v>
      </c>
      <c r="F109" s="124">
        <v>0.10616103116225659</v>
      </c>
      <c r="G109" s="124">
        <v>3.9250385016202927E-2</v>
      </c>
      <c r="H109" s="124">
        <v>0.26334014534950256</v>
      </c>
      <c r="I109" s="122">
        <v>0.24124619364738464</v>
      </c>
      <c r="J109" s="44"/>
      <c r="K109" s="44"/>
      <c r="L109" s="44"/>
      <c r="M109" s="41"/>
    </row>
    <row r="110" spans="1:13" ht="15" x14ac:dyDescent="0.25">
      <c r="A110" s="53">
        <f t="shared" si="1"/>
        <v>2004</v>
      </c>
      <c r="B110" s="122">
        <v>6.8536281585693359E-2</v>
      </c>
      <c r="C110" s="124">
        <v>0.10764095272525619</v>
      </c>
      <c r="D110" s="124">
        <v>0.13983393141201564</v>
      </c>
      <c r="E110" s="124">
        <v>0.10764095272525619</v>
      </c>
      <c r="F110" s="124">
        <v>0.10764095272525619</v>
      </c>
      <c r="G110" s="124">
        <v>3.8693912327289581E-2</v>
      </c>
      <c r="H110" s="124">
        <v>0.28695541620254517</v>
      </c>
      <c r="I110" s="122">
        <v>0.2147749662399292</v>
      </c>
      <c r="J110" s="44"/>
      <c r="K110" s="44"/>
      <c r="L110" s="44"/>
      <c r="M110" s="41"/>
    </row>
    <row r="111" spans="1:13" ht="15" x14ac:dyDescent="0.25">
      <c r="A111" s="53">
        <f t="shared" si="1"/>
        <v>2005</v>
      </c>
      <c r="B111" s="122">
        <v>6.7105479538440704E-2</v>
      </c>
      <c r="C111" s="124">
        <v>0.12345946628566096</v>
      </c>
      <c r="D111" s="124">
        <v>0.14446617290377617</v>
      </c>
      <c r="E111" s="124">
        <v>0.12345946628566096</v>
      </c>
      <c r="F111" s="124">
        <v>0.12345946628566096</v>
      </c>
      <c r="G111" s="124">
        <v>4.1877064853906631E-2</v>
      </c>
      <c r="H111" s="124">
        <v>0.30880367755889893</v>
      </c>
      <c r="I111" s="122">
        <v>0.20768105983734131</v>
      </c>
      <c r="J111" s="44"/>
      <c r="K111" s="44"/>
      <c r="L111" s="44"/>
      <c r="M111" s="41"/>
    </row>
    <row r="112" spans="1:13" ht="15" x14ac:dyDescent="0.25">
      <c r="A112" s="53">
        <f t="shared" si="1"/>
        <v>2006</v>
      </c>
      <c r="B112" s="122">
        <v>6.5547458827495575E-2</v>
      </c>
      <c r="C112" s="124">
        <v>0.13019801605633088</v>
      </c>
      <c r="D112" s="124">
        <v>0.14917233639529773</v>
      </c>
      <c r="E112" s="124">
        <v>0.13019801605633088</v>
      </c>
      <c r="F112" s="124">
        <v>0.13019801605633088</v>
      </c>
      <c r="G112" s="124">
        <v>4.3934397399425507E-2</v>
      </c>
      <c r="H112" s="124">
        <v>0.22803743183612823</v>
      </c>
      <c r="I112" s="122">
        <v>0.22135919332504272</v>
      </c>
      <c r="J112" s="44"/>
      <c r="K112" s="44"/>
      <c r="L112" s="44"/>
      <c r="M112" s="41"/>
    </row>
    <row r="113" spans="1:13" ht="15" x14ac:dyDescent="0.25">
      <c r="A113" s="53">
        <f t="shared" si="1"/>
        <v>2007</v>
      </c>
      <c r="B113" s="122">
        <v>6.1617142960549209E-2</v>
      </c>
      <c r="C113" s="124">
        <v>0.16288999129218615</v>
      </c>
      <c r="D113" s="124">
        <v>0.18912161005076347</v>
      </c>
      <c r="E113" s="124">
        <v>0.16288999129218615</v>
      </c>
      <c r="F113" s="124">
        <v>0.16288999129218615</v>
      </c>
      <c r="G113" s="124">
        <v>5.1871184259653091E-2</v>
      </c>
      <c r="H113" s="124">
        <v>0.21693913638591766</v>
      </c>
      <c r="I113" s="122">
        <v>0.35912182927131653</v>
      </c>
      <c r="J113" s="44"/>
      <c r="K113" s="44"/>
      <c r="L113" s="44"/>
      <c r="M113" s="41"/>
    </row>
    <row r="114" spans="1:13" ht="15" x14ac:dyDescent="0.25">
      <c r="A114" s="53">
        <f t="shared" si="1"/>
        <v>2008</v>
      </c>
      <c r="B114" s="122">
        <v>0.1531545309237434</v>
      </c>
      <c r="C114" s="124">
        <v>0.21840750239817489</v>
      </c>
      <c r="D114" s="124">
        <v>0.21973854605294263</v>
      </c>
      <c r="E114" s="124">
        <v>0.21840750239817489</v>
      </c>
      <c r="F114" s="124">
        <v>0.21840750239817489</v>
      </c>
      <c r="G114" s="124">
        <v>6.4238086342811584E-2</v>
      </c>
      <c r="H114" s="124">
        <v>0.24494916200637817</v>
      </c>
      <c r="I114" s="122">
        <v>0.35287228226661682</v>
      </c>
      <c r="J114" s="44"/>
      <c r="K114" s="44"/>
      <c r="L114" s="44"/>
      <c r="M114" s="41"/>
    </row>
    <row r="115" spans="1:13" ht="15" x14ac:dyDescent="0.25">
      <c r="A115" s="53">
        <f t="shared" si="1"/>
        <v>2009</v>
      </c>
      <c r="B115" s="122">
        <v>0.15582131039792721</v>
      </c>
      <c r="C115" s="124">
        <v>0.20603549051359277</v>
      </c>
      <c r="D115" s="124">
        <v>0.22462497532133149</v>
      </c>
      <c r="E115" s="124">
        <v>0.20603549051359277</v>
      </c>
      <c r="F115" s="124">
        <v>0.20603549051359277</v>
      </c>
      <c r="G115" s="124">
        <v>0.11334787309169769</v>
      </c>
      <c r="H115" s="124">
        <v>0.26007968187332153</v>
      </c>
      <c r="I115" s="122">
        <v>0.44575631618499756</v>
      </c>
      <c r="J115" s="44"/>
      <c r="K115" s="44"/>
      <c r="L115" s="44"/>
      <c r="M115" s="41"/>
    </row>
    <row r="116" spans="1:13" ht="15" x14ac:dyDescent="0.25">
      <c r="A116" s="53">
        <v>2010</v>
      </c>
      <c r="B116" s="122">
        <v>0.16225016982607274</v>
      </c>
      <c r="C116" s="124">
        <v>0.2109438763136306</v>
      </c>
      <c r="D116" s="124">
        <v>0.26512647322334859</v>
      </c>
      <c r="E116" s="124">
        <v>0.2109438763136306</v>
      </c>
      <c r="F116" s="124">
        <v>0.2109438763136306</v>
      </c>
      <c r="G116" s="124">
        <v>0.15896648168563843</v>
      </c>
      <c r="H116" s="124">
        <v>0.2668212354183197</v>
      </c>
      <c r="I116" s="122">
        <v>0.55950427055358887</v>
      </c>
      <c r="J116" s="44"/>
      <c r="K116" s="44"/>
      <c r="L116" s="44"/>
      <c r="M116" s="41"/>
    </row>
    <row r="117" spans="1:13" ht="15" x14ac:dyDescent="0.25">
      <c r="A117" s="53">
        <f>A116+1</f>
        <v>2011</v>
      </c>
      <c r="B117" s="122">
        <v>0.18809072931373391</v>
      </c>
      <c r="C117" s="124">
        <v>0.28021692901593515</v>
      </c>
      <c r="D117" s="124">
        <v>0.3522335984591673</v>
      </c>
      <c r="E117" s="124">
        <v>0.28021692901593515</v>
      </c>
      <c r="F117" s="124">
        <v>0.28021692901593515</v>
      </c>
      <c r="G117" s="124">
        <v>0.14920961856842041</v>
      </c>
      <c r="H117" s="124">
        <v>0.30345559120178223</v>
      </c>
      <c r="I117" s="122">
        <v>0.79985916614532471</v>
      </c>
      <c r="J117" s="44"/>
      <c r="K117" s="44"/>
      <c r="L117" s="44"/>
      <c r="M117" s="41"/>
    </row>
    <row r="118" spans="1:13" ht="15" x14ac:dyDescent="0.25">
      <c r="A118" s="53">
        <f>A117+1</f>
        <v>2012</v>
      </c>
      <c r="B118" s="122">
        <v>0.17849960768127204</v>
      </c>
      <c r="C118" s="124">
        <v>0.30257424227397073</v>
      </c>
      <c r="D118" s="124">
        <v>0.32312350070469703</v>
      </c>
      <c r="E118" s="124">
        <v>0.30257424227397073</v>
      </c>
      <c r="F118" s="124">
        <v>0.30257424227397073</v>
      </c>
      <c r="G118" s="124">
        <v>0.18703854084014893</v>
      </c>
      <c r="H118" s="124">
        <v>0.33425569534301758</v>
      </c>
      <c r="I118" s="122">
        <v>0.77136057615280151</v>
      </c>
      <c r="J118" s="44"/>
      <c r="K118" s="44"/>
      <c r="L118" s="44"/>
      <c r="M118" s="41"/>
    </row>
    <row r="119" spans="1:13" ht="15" x14ac:dyDescent="0.25">
      <c r="A119" s="53">
        <f>A118+1</f>
        <v>2013</v>
      </c>
      <c r="B119" s="122">
        <v>0.23910518949805223</v>
      </c>
      <c r="C119" s="124">
        <v>0.22994443987412125</v>
      </c>
      <c r="D119" s="124">
        <v>0.30627741174369943</v>
      </c>
      <c r="E119" s="124">
        <v>0.22994443987412125</v>
      </c>
      <c r="F119" s="124">
        <v>0.22994443987412125</v>
      </c>
      <c r="G119" s="124">
        <v>0.2329912930727005</v>
      </c>
      <c r="H119" s="124">
        <v>0.46865501999855042</v>
      </c>
      <c r="I119" s="122">
        <v>0.77136057615280151</v>
      </c>
      <c r="J119" s="44"/>
      <c r="K119" s="44"/>
      <c r="L119" s="44"/>
      <c r="M119" s="41"/>
    </row>
    <row r="120" spans="1:13" ht="15" x14ac:dyDescent="0.25">
      <c r="A120" s="53">
        <f>A119+1</f>
        <v>2014</v>
      </c>
      <c r="B120" s="122">
        <v>0.25545287842291819</v>
      </c>
      <c r="C120" s="124">
        <v>0.21780505853491219</v>
      </c>
      <c r="D120" s="124">
        <v>0.30430791728668311</v>
      </c>
      <c r="E120" s="124">
        <v>0.21780505853491219</v>
      </c>
      <c r="F120" s="124">
        <v>0.21780505853491219</v>
      </c>
      <c r="G120" s="124">
        <v>0.21001491695642471</v>
      </c>
      <c r="H120" s="124">
        <v>0.49932750999927522</v>
      </c>
      <c r="I120" s="122">
        <v>0.84708846092224122</v>
      </c>
      <c r="J120" s="44"/>
      <c r="K120" s="44"/>
      <c r="L120" s="44"/>
      <c r="M120" s="41"/>
    </row>
    <row r="121" spans="1:13" ht="15" x14ac:dyDescent="0.25">
      <c r="A121" s="53">
        <v>2015</v>
      </c>
      <c r="B121" s="122">
        <v>0.24532088756201434</v>
      </c>
      <c r="C121" s="124">
        <v>0.26390963968871722</v>
      </c>
      <c r="D121" s="124">
        <v>0.34634982988569446</v>
      </c>
      <c r="E121" s="124">
        <v>0.26390963968871722</v>
      </c>
      <c r="F121" s="124">
        <v>0.26390963968871722</v>
      </c>
      <c r="G121" s="124">
        <v>0.22150310501456261</v>
      </c>
      <c r="H121" s="124">
        <v>0.53</v>
      </c>
      <c r="I121" s="122">
        <v>0.92</v>
      </c>
      <c r="J121" s="44"/>
      <c r="K121" s="44"/>
      <c r="L121" s="44"/>
      <c r="M121" s="41"/>
    </row>
    <row r="122" spans="1:13" ht="15" x14ac:dyDescent="0.25">
      <c r="A122" s="53">
        <v>2016</v>
      </c>
      <c r="B122" s="122">
        <v>0.23772715426447905</v>
      </c>
      <c r="C122" s="124">
        <v>0.33815489646765834</v>
      </c>
      <c r="D122" s="124">
        <v>0.4157239791399362</v>
      </c>
      <c r="E122" s="124">
        <v>0.33815489646765834</v>
      </c>
      <c r="F122" s="124">
        <v>0.33815489646765834</v>
      </c>
      <c r="G122" s="124">
        <v>0.21575901098549366</v>
      </c>
      <c r="H122" s="124">
        <v>0.66</v>
      </c>
      <c r="I122" s="122">
        <v>0.99572788476943974</v>
      </c>
      <c r="J122" s="44"/>
      <c r="K122" s="44"/>
      <c r="L122" s="44"/>
      <c r="M122" s="41"/>
    </row>
    <row r="123" spans="1:13" ht="15" x14ac:dyDescent="0.25">
      <c r="A123" s="53">
        <v>2017</v>
      </c>
      <c r="B123" s="122">
        <v>0.22705721154311603</v>
      </c>
      <c r="C123" s="124">
        <v>0.39868180819727433</v>
      </c>
      <c r="D123" s="124">
        <v>0.48189640679748097</v>
      </c>
      <c r="E123" s="124">
        <v>0.39868180819727433</v>
      </c>
      <c r="F123" s="124">
        <v>0.39868180819727433</v>
      </c>
      <c r="G123" s="124">
        <v>0.21863105800002813</v>
      </c>
      <c r="H123" s="124">
        <v>0.83499999999999996</v>
      </c>
      <c r="I123" s="122">
        <v>1.1200000000000001</v>
      </c>
      <c r="J123" s="44"/>
      <c r="K123" s="44"/>
      <c r="L123" s="44"/>
      <c r="M123" s="41"/>
    </row>
    <row r="124" spans="1:13" ht="15.6" thickBot="1" x14ac:dyDescent="0.3">
      <c r="A124" s="47">
        <v>2018</v>
      </c>
      <c r="B124" s="123">
        <v>0.20002682334541175</v>
      </c>
      <c r="C124" s="123">
        <v>0.40309782134708549</v>
      </c>
      <c r="D124" s="123">
        <v>0.49781486933871999</v>
      </c>
      <c r="E124" s="123">
        <v>0.40309782134708549</v>
      </c>
      <c r="F124" s="123">
        <v>0.40309782134708549</v>
      </c>
      <c r="G124" s="123">
        <v>0.2171950344927609</v>
      </c>
      <c r="H124" s="123">
        <v>1.01</v>
      </c>
      <c r="I124" s="123">
        <v>1.1499999999999999</v>
      </c>
      <c r="J124" s="44"/>
      <c r="K124" s="44"/>
      <c r="L124" s="44"/>
      <c r="M124" s="41"/>
    </row>
    <row r="125" spans="1:13" ht="15.6" thickTop="1" x14ac:dyDescent="0.25">
      <c r="A125" s="43"/>
      <c r="B125" s="41"/>
      <c r="C125" s="4"/>
      <c r="D125" s="4"/>
      <c r="E125" s="4"/>
      <c r="F125" s="4"/>
      <c r="G125" s="4"/>
      <c r="H125" s="4"/>
      <c r="I125" s="41"/>
      <c r="J125" s="41"/>
      <c r="K125" s="41"/>
      <c r="L125" s="41"/>
      <c r="M125" s="41"/>
    </row>
    <row r="126" spans="1:13" ht="15.6" x14ac:dyDescent="0.3">
      <c r="A126" s="42"/>
      <c r="B126" s="41"/>
      <c r="C126" s="4"/>
      <c r="D126" s="4"/>
      <c r="E126" s="4"/>
      <c r="F126" s="4"/>
      <c r="G126" s="4"/>
      <c r="H126" s="4"/>
      <c r="I126" s="41"/>
      <c r="J126" s="41"/>
      <c r="K126" s="41"/>
      <c r="L126" s="41"/>
      <c r="M126" s="41"/>
    </row>
    <row r="127" spans="1:13" ht="15.6" x14ac:dyDescent="0.3">
      <c r="A127" s="42" t="s">
        <v>16</v>
      </c>
      <c r="B127" s="41"/>
      <c r="C127" s="41"/>
      <c r="D127" s="41"/>
      <c r="E127" s="41"/>
      <c r="F127" s="41"/>
      <c r="G127" s="41"/>
      <c r="H127" s="41"/>
      <c r="I127" s="41"/>
      <c r="J127" s="41"/>
      <c r="K127" s="41"/>
      <c r="L127" s="41"/>
      <c r="M127" s="41"/>
    </row>
    <row r="128" spans="1:13" ht="15" x14ac:dyDescent="0.25">
      <c r="A128" s="41" t="s">
        <v>4930</v>
      </c>
      <c r="B128" s="41"/>
      <c r="C128" s="41"/>
      <c r="D128" s="41"/>
      <c r="E128" s="41"/>
      <c r="F128" s="41"/>
      <c r="G128" s="41"/>
      <c r="H128" s="41"/>
      <c r="I128" s="41"/>
      <c r="J128" s="41"/>
      <c r="K128" s="41"/>
      <c r="L128" s="41"/>
      <c r="M128" s="41"/>
    </row>
    <row r="129" spans="1:13" ht="15" x14ac:dyDescent="0.25">
      <c r="A129" s="41"/>
      <c r="B129" s="41"/>
      <c r="C129" s="41"/>
      <c r="D129" s="41"/>
      <c r="E129" s="41"/>
      <c r="F129" s="41"/>
      <c r="G129" s="41"/>
      <c r="H129" s="41"/>
      <c r="I129" s="41"/>
      <c r="J129" s="41"/>
      <c r="K129" s="41"/>
      <c r="L129" s="41"/>
      <c r="M129" s="41"/>
    </row>
    <row r="130" spans="1:13" ht="15" x14ac:dyDescent="0.25">
      <c r="A130" s="41"/>
      <c r="B130" s="41"/>
      <c r="C130" s="41"/>
      <c r="D130" s="41"/>
      <c r="E130" s="41"/>
      <c r="F130" s="41"/>
      <c r="G130" s="41"/>
      <c r="H130" s="41"/>
      <c r="I130" s="41"/>
      <c r="J130" s="41"/>
      <c r="K130" s="41"/>
      <c r="L130" s="41"/>
      <c r="M130" s="41"/>
    </row>
    <row r="131" spans="1:13" ht="15" x14ac:dyDescent="0.25">
      <c r="A131" s="41"/>
      <c r="B131" s="41"/>
      <c r="C131" s="41"/>
      <c r="D131" s="41"/>
      <c r="E131" s="41"/>
      <c r="F131" s="41"/>
      <c r="G131" s="41"/>
      <c r="H131" s="41"/>
      <c r="I131" s="41"/>
      <c r="J131" s="41"/>
      <c r="K131" s="41"/>
      <c r="L131" s="41"/>
      <c r="M131" s="41"/>
    </row>
    <row r="132" spans="1:13" ht="15" x14ac:dyDescent="0.25">
      <c r="A132" s="41"/>
      <c r="B132" s="41"/>
      <c r="C132" s="41"/>
      <c r="D132" s="41"/>
      <c r="E132" s="41"/>
      <c r="F132" s="41"/>
      <c r="G132" s="41"/>
      <c r="H132" s="41"/>
      <c r="I132" s="41"/>
      <c r="J132" s="41"/>
      <c r="K132" s="41"/>
      <c r="L132" s="41"/>
      <c r="M132" s="41"/>
    </row>
    <row r="133" spans="1:13" ht="15" x14ac:dyDescent="0.25">
      <c r="A133" s="41"/>
      <c r="B133" s="41"/>
      <c r="C133" s="41"/>
      <c r="D133" s="41"/>
      <c r="E133" s="41"/>
      <c r="F133" s="41"/>
      <c r="G133" s="41"/>
      <c r="H133" s="41"/>
      <c r="I133" s="41"/>
      <c r="J133" s="41"/>
      <c r="K133" s="41"/>
      <c r="L133" s="41"/>
      <c r="M133" s="41"/>
    </row>
    <row r="134" spans="1:13" ht="15" x14ac:dyDescent="0.25">
      <c r="A134" s="41"/>
      <c r="B134" s="41"/>
      <c r="C134" s="41"/>
      <c r="D134" s="41"/>
      <c r="E134" s="41"/>
      <c r="F134" s="41"/>
      <c r="G134" s="41"/>
      <c r="H134" s="41"/>
      <c r="I134" s="41"/>
      <c r="J134" s="41"/>
      <c r="K134" s="41"/>
      <c r="L134" s="41"/>
      <c r="M134" s="41"/>
    </row>
    <row r="135" spans="1:13" ht="15" x14ac:dyDescent="0.25">
      <c r="A135" s="41"/>
      <c r="B135" s="41"/>
      <c r="C135" s="41"/>
      <c r="D135" s="41"/>
      <c r="E135" s="41"/>
      <c r="F135" s="41"/>
      <c r="G135" s="41"/>
      <c r="H135" s="41"/>
      <c r="I135" s="41"/>
      <c r="J135" s="41"/>
      <c r="K135" s="41"/>
      <c r="L135" s="41"/>
      <c r="M135" s="41"/>
    </row>
    <row r="136" spans="1:13" ht="15" x14ac:dyDescent="0.25">
      <c r="A136" s="41"/>
      <c r="B136" s="41"/>
      <c r="C136" s="41"/>
      <c r="D136" s="41"/>
      <c r="E136" s="41"/>
      <c r="F136" s="41"/>
      <c r="G136" s="41"/>
      <c r="H136" s="41"/>
      <c r="I136" s="41"/>
      <c r="J136" s="41"/>
      <c r="K136" s="41"/>
      <c r="L136" s="41"/>
      <c r="M136" s="41"/>
    </row>
    <row r="137" spans="1:13" ht="15" x14ac:dyDescent="0.25">
      <c r="A137" s="41"/>
      <c r="B137" s="41"/>
      <c r="C137" s="41"/>
      <c r="D137" s="41"/>
      <c r="E137" s="41"/>
      <c r="F137" s="41"/>
      <c r="G137" s="41"/>
      <c r="H137" s="41"/>
      <c r="I137" s="41"/>
      <c r="J137" s="41"/>
      <c r="K137" s="41"/>
      <c r="L137" s="41"/>
      <c r="M137" s="41"/>
    </row>
    <row r="138" spans="1:13" ht="15" x14ac:dyDescent="0.25">
      <c r="A138" s="41"/>
      <c r="B138" s="41"/>
      <c r="C138" s="41"/>
      <c r="D138" s="41"/>
      <c r="E138" s="41"/>
      <c r="F138" s="41"/>
      <c r="G138" s="41"/>
      <c r="H138" s="41"/>
      <c r="I138" s="41"/>
      <c r="J138" s="41"/>
      <c r="K138" s="41"/>
      <c r="L138" s="41"/>
      <c r="M138" s="41"/>
    </row>
    <row r="139" spans="1:13" ht="15" x14ac:dyDescent="0.25">
      <c r="A139" s="41"/>
      <c r="B139" s="41"/>
      <c r="C139" s="41"/>
      <c r="D139" s="41"/>
      <c r="E139" s="41"/>
      <c r="F139" s="41"/>
      <c r="G139" s="41"/>
      <c r="H139" s="41"/>
      <c r="I139" s="41"/>
      <c r="J139" s="41"/>
      <c r="K139" s="41"/>
      <c r="L139" s="41"/>
      <c r="M139" s="41"/>
    </row>
    <row r="140" spans="1:13" ht="15" x14ac:dyDescent="0.25">
      <c r="A140" s="41"/>
      <c r="B140" s="41"/>
      <c r="C140" s="41"/>
      <c r="D140" s="41"/>
      <c r="E140" s="41"/>
      <c r="F140" s="41"/>
      <c r="G140" s="41"/>
      <c r="H140" s="41"/>
      <c r="I140" s="41"/>
      <c r="J140" s="41"/>
      <c r="K140" s="41"/>
      <c r="L140" s="41"/>
      <c r="M140" s="41"/>
    </row>
    <row r="141" spans="1:13" ht="15" x14ac:dyDescent="0.25">
      <c r="A141" s="41"/>
      <c r="B141" s="41"/>
      <c r="C141" s="41"/>
      <c r="D141" s="41"/>
      <c r="E141" s="41"/>
      <c r="F141" s="41"/>
      <c r="G141" s="41"/>
      <c r="H141" s="41"/>
      <c r="I141" s="41"/>
      <c r="J141" s="41"/>
      <c r="K141" s="41"/>
      <c r="L141" s="41"/>
      <c r="M141" s="41"/>
    </row>
    <row r="142" spans="1:13" ht="15" x14ac:dyDescent="0.25">
      <c r="A142" s="41"/>
      <c r="B142" s="41"/>
      <c r="C142" s="41"/>
      <c r="D142" s="41"/>
      <c r="E142" s="41"/>
      <c r="F142" s="41"/>
      <c r="G142" s="41"/>
      <c r="H142" s="41"/>
      <c r="I142" s="41"/>
      <c r="J142" s="41"/>
      <c r="K142" s="41"/>
      <c r="L142" s="41"/>
      <c r="M142" s="41"/>
    </row>
    <row r="143" spans="1:13" ht="15" x14ac:dyDescent="0.25">
      <c r="A143" s="41"/>
      <c r="B143" s="41"/>
      <c r="C143" s="41"/>
      <c r="D143" s="41"/>
      <c r="E143" s="41"/>
      <c r="F143" s="41"/>
      <c r="G143" s="41"/>
      <c r="H143" s="41"/>
      <c r="I143" s="41"/>
      <c r="J143" s="41"/>
      <c r="K143" s="41"/>
      <c r="L143" s="41"/>
      <c r="M143" s="41"/>
    </row>
    <row r="144" spans="1:13" ht="15" x14ac:dyDescent="0.25">
      <c r="A144" s="41"/>
      <c r="B144" s="41"/>
      <c r="C144" s="41"/>
      <c r="D144" s="41"/>
      <c r="E144" s="41"/>
      <c r="F144" s="41"/>
      <c r="G144" s="41"/>
      <c r="H144" s="41"/>
      <c r="I144" s="41"/>
      <c r="J144" s="41"/>
      <c r="K144" s="41"/>
      <c r="L144" s="41"/>
      <c r="M144" s="41"/>
    </row>
    <row r="145" spans="1:13" ht="15" x14ac:dyDescent="0.25">
      <c r="A145" s="41"/>
      <c r="B145" s="41"/>
      <c r="C145" s="41"/>
      <c r="D145" s="41"/>
      <c r="E145" s="41"/>
      <c r="F145" s="41"/>
      <c r="G145" s="41"/>
      <c r="H145" s="41"/>
      <c r="I145" s="41"/>
      <c r="J145" s="41"/>
      <c r="K145" s="41"/>
      <c r="L145" s="41"/>
      <c r="M145" s="41"/>
    </row>
    <row r="146" spans="1:13" ht="15" x14ac:dyDescent="0.25">
      <c r="A146" s="41"/>
      <c r="B146" s="41"/>
      <c r="C146" s="41"/>
      <c r="D146" s="41"/>
      <c r="E146" s="41"/>
      <c r="F146" s="41"/>
      <c r="G146" s="41"/>
      <c r="H146" s="41"/>
      <c r="I146" s="41"/>
      <c r="J146" s="41"/>
      <c r="K146" s="41"/>
      <c r="L146" s="41"/>
      <c r="M146" s="41"/>
    </row>
    <row r="147" spans="1:13" ht="15" x14ac:dyDescent="0.25">
      <c r="A147" s="41"/>
      <c r="B147" s="41"/>
      <c r="C147" s="41"/>
      <c r="D147" s="41"/>
      <c r="E147" s="41"/>
      <c r="F147" s="41"/>
      <c r="G147" s="41"/>
      <c r="H147" s="41"/>
      <c r="I147" s="41"/>
      <c r="J147" s="41"/>
      <c r="K147" s="41"/>
      <c r="L147" s="41"/>
      <c r="M147" s="41"/>
    </row>
    <row r="148" spans="1:13" ht="15" x14ac:dyDescent="0.25">
      <c r="A148" s="41"/>
      <c r="B148" s="41"/>
      <c r="C148" s="41"/>
      <c r="D148" s="41"/>
      <c r="E148" s="41"/>
      <c r="F148" s="41"/>
      <c r="G148" s="41"/>
      <c r="H148" s="41"/>
      <c r="I148" s="41"/>
      <c r="J148" s="41"/>
      <c r="K148" s="41"/>
      <c r="L148" s="41"/>
      <c r="M148" s="41"/>
    </row>
    <row r="149" spans="1:13" ht="15" x14ac:dyDescent="0.25">
      <c r="A149" s="41"/>
      <c r="B149" s="41"/>
      <c r="C149" s="41"/>
      <c r="D149" s="41"/>
      <c r="E149" s="41"/>
      <c r="F149" s="41"/>
      <c r="G149" s="41"/>
      <c r="H149" s="41"/>
      <c r="I149" s="41"/>
      <c r="J149" s="41"/>
      <c r="K149" s="41"/>
      <c r="L149" s="41"/>
      <c r="M149" s="41"/>
    </row>
    <row r="150" spans="1:13" ht="15" x14ac:dyDescent="0.25">
      <c r="A150" s="41"/>
      <c r="B150" s="41"/>
      <c r="C150" s="41"/>
      <c r="D150" s="41"/>
      <c r="E150" s="41"/>
      <c r="F150" s="41"/>
      <c r="G150" s="41"/>
      <c r="H150" s="41"/>
      <c r="I150" s="41"/>
      <c r="J150" s="41"/>
      <c r="K150" s="41"/>
      <c r="L150" s="41"/>
      <c r="M150" s="41"/>
    </row>
    <row r="151" spans="1:13" ht="15" x14ac:dyDescent="0.25">
      <c r="A151" s="41"/>
      <c r="B151" s="41"/>
      <c r="C151" s="41"/>
      <c r="D151" s="41"/>
      <c r="E151" s="41"/>
      <c r="F151" s="41"/>
      <c r="G151" s="41"/>
      <c r="H151" s="41"/>
      <c r="I151" s="41"/>
      <c r="J151" s="41"/>
      <c r="K151" s="41"/>
      <c r="L151" s="41"/>
      <c r="M151" s="41"/>
    </row>
    <row r="152" spans="1:13" ht="15" x14ac:dyDescent="0.25">
      <c r="A152" s="41"/>
      <c r="B152" s="41"/>
      <c r="C152" s="41"/>
      <c r="D152" s="41"/>
      <c r="E152" s="41"/>
      <c r="F152" s="41"/>
      <c r="G152" s="41"/>
      <c r="H152" s="41"/>
      <c r="I152" s="41"/>
      <c r="J152" s="41"/>
      <c r="K152" s="41"/>
      <c r="L152" s="41"/>
      <c r="M152" s="41"/>
    </row>
    <row r="153" spans="1:13" ht="15" x14ac:dyDescent="0.25">
      <c r="A153" s="41"/>
      <c r="B153" s="41"/>
      <c r="C153" s="41"/>
      <c r="D153" s="41"/>
      <c r="E153" s="41"/>
      <c r="F153" s="41"/>
      <c r="G153" s="41"/>
      <c r="H153" s="41"/>
      <c r="I153" s="41"/>
      <c r="J153" s="41"/>
      <c r="K153" s="41"/>
      <c r="L153" s="41"/>
      <c r="M153" s="41"/>
    </row>
    <row r="154" spans="1:13" ht="15" x14ac:dyDescent="0.25">
      <c r="A154" s="41"/>
      <c r="B154" s="41"/>
      <c r="C154" s="41"/>
      <c r="D154" s="41"/>
      <c r="E154" s="41"/>
      <c r="F154" s="41"/>
      <c r="G154" s="41"/>
      <c r="H154" s="41"/>
      <c r="I154" s="41"/>
      <c r="J154" s="41"/>
      <c r="K154" s="41"/>
      <c r="L154" s="41"/>
      <c r="M154" s="41"/>
    </row>
    <row r="155" spans="1:13" ht="15" x14ac:dyDescent="0.25">
      <c r="A155" s="41"/>
      <c r="B155" s="41"/>
      <c r="C155" s="41"/>
      <c r="D155" s="41"/>
      <c r="E155" s="41"/>
      <c r="F155" s="41"/>
      <c r="G155" s="41"/>
      <c r="H155" s="41"/>
      <c r="I155" s="41"/>
      <c r="J155" s="41"/>
      <c r="K155" s="41"/>
      <c r="L155" s="41"/>
      <c r="M155" s="41"/>
    </row>
    <row r="156" spans="1:13" ht="15" x14ac:dyDescent="0.25">
      <c r="A156" s="41"/>
      <c r="B156" s="41"/>
      <c r="C156" s="41"/>
      <c r="D156" s="41"/>
      <c r="E156" s="41"/>
      <c r="F156" s="41"/>
      <c r="G156" s="41"/>
      <c r="H156" s="41"/>
      <c r="I156" s="41"/>
      <c r="J156" s="41"/>
      <c r="K156" s="41"/>
      <c r="L156" s="41"/>
      <c r="M156" s="41"/>
    </row>
    <row r="157" spans="1:13" ht="15" x14ac:dyDescent="0.25">
      <c r="A157" s="41"/>
      <c r="B157" s="41"/>
      <c r="C157" s="41"/>
      <c r="D157" s="41"/>
      <c r="E157" s="41"/>
      <c r="F157" s="41"/>
      <c r="G157" s="41"/>
      <c r="H157" s="41"/>
      <c r="I157" s="41"/>
      <c r="J157" s="41"/>
      <c r="K157" s="41"/>
      <c r="L157" s="41"/>
      <c r="M157" s="41"/>
    </row>
    <row r="158" spans="1:13" ht="15" x14ac:dyDescent="0.25">
      <c r="A158" s="41"/>
      <c r="B158" s="41"/>
      <c r="C158" s="41"/>
      <c r="D158" s="41"/>
      <c r="E158" s="41"/>
      <c r="F158" s="41"/>
      <c r="G158" s="41"/>
      <c r="H158" s="41"/>
      <c r="I158" s="41"/>
      <c r="J158" s="41"/>
      <c r="K158" s="41"/>
      <c r="L158" s="41"/>
      <c r="M158" s="41"/>
    </row>
    <row r="159" spans="1:13" ht="15" x14ac:dyDescent="0.25">
      <c r="A159" s="41"/>
      <c r="B159" s="41"/>
      <c r="C159" s="41"/>
      <c r="D159" s="41"/>
      <c r="E159" s="41"/>
      <c r="F159" s="41"/>
      <c r="G159" s="41"/>
      <c r="H159" s="41"/>
      <c r="I159" s="41"/>
      <c r="J159" s="41"/>
      <c r="K159" s="41"/>
      <c r="L159" s="41"/>
      <c r="M159" s="41"/>
    </row>
    <row r="160" spans="1:13" ht="15" x14ac:dyDescent="0.25">
      <c r="A160" s="41"/>
      <c r="B160" s="41"/>
      <c r="C160" s="41"/>
      <c r="D160" s="41"/>
      <c r="E160" s="41"/>
      <c r="F160" s="41"/>
      <c r="G160" s="41"/>
      <c r="H160" s="41"/>
      <c r="I160" s="41"/>
      <c r="J160" s="41"/>
      <c r="K160" s="41"/>
      <c r="L160" s="41"/>
      <c r="M160" s="41"/>
    </row>
    <row r="161" spans="1:13" ht="15" x14ac:dyDescent="0.25">
      <c r="A161" s="41"/>
      <c r="B161" s="41"/>
      <c r="C161" s="41"/>
      <c r="D161" s="41"/>
      <c r="E161" s="41"/>
      <c r="F161" s="41"/>
      <c r="G161" s="41"/>
      <c r="H161" s="41"/>
      <c r="I161" s="41"/>
      <c r="J161" s="41"/>
      <c r="K161" s="41"/>
      <c r="L161" s="41"/>
      <c r="M161" s="41"/>
    </row>
    <row r="162" spans="1:13" ht="15" x14ac:dyDescent="0.25">
      <c r="A162" s="41"/>
      <c r="B162" s="41"/>
      <c r="C162" s="41"/>
      <c r="D162" s="41"/>
      <c r="E162" s="41"/>
      <c r="F162" s="41"/>
      <c r="G162" s="41"/>
      <c r="H162" s="41"/>
      <c r="I162" s="41"/>
      <c r="J162" s="41"/>
      <c r="K162" s="41"/>
      <c r="L162" s="41"/>
      <c r="M162" s="41"/>
    </row>
    <row r="163" spans="1:13" ht="15" x14ac:dyDescent="0.25">
      <c r="A163" s="41"/>
      <c r="B163" s="41"/>
      <c r="C163" s="41"/>
      <c r="D163" s="41"/>
      <c r="E163" s="41"/>
      <c r="F163" s="41"/>
      <c r="G163" s="41"/>
      <c r="H163" s="41"/>
      <c r="I163" s="41"/>
      <c r="J163" s="41"/>
      <c r="K163" s="41"/>
      <c r="L163" s="41"/>
      <c r="M163" s="41"/>
    </row>
    <row r="164" spans="1:13" ht="15" x14ac:dyDescent="0.25">
      <c r="A164" s="41"/>
      <c r="B164" s="41"/>
      <c r="C164" s="41"/>
      <c r="D164" s="41"/>
      <c r="E164" s="41"/>
      <c r="F164" s="41"/>
      <c r="G164" s="41"/>
      <c r="H164" s="41"/>
      <c r="I164" s="41"/>
      <c r="J164" s="41"/>
      <c r="K164" s="41"/>
      <c r="L164" s="41"/>
      <c r="M164" s="41"/>
    </row>
    <row r="165" spans="1:13" ht="15" x14ac:dyDescent="0.25">
      <c r="A165" s="41"/>
      <c r="B165" s="41"/>
      <c r="C165" s="41"/>
      <c r="D165" s="41"/>
      <c r="E165" s="41"/>
      <c r="F165" s="41"/>
      <c r="G165" s="41"/>
      <c r="H165" s="41"/>
      <c r="I165" s="41"/>
      <c r="J165" s="41"/>
      <c r="K165" s="41"/>
      <c r="L165" s="41"/>
      <c r="M165" s="41"/>
    </row>
    <row r="166" spans="1:13" ht="15" x14ac:dyDescent="0.25">
      <c r="A166" s="41"/>
      <c r="B166" s="41"/>
      <c r="C166" s="41"/>
      <c r="D166" s="41"/>
      <c r="E166" s="41"/>
      <c r="F166" s="41"/>
      <c r="G166" s="41"/>
      <c r="H166" s="41"/>
      <c r="I166" s="41"/>
      <c r="J166" s="41"/>
      <c r="K166" s="41"/>
      <c r="L166" s="41"/>
      <c r="M166" s="41"/>
    </row>
    <row r="167" spans="1:13" ht="15" x14ac:dyDescent="0.25">
      <c r="A167" s="41"/>
      <c r="B167" s="41"/>
      <c r="C167" s="41"/>
      <c r="D167" s="41"/>
      <c r="E167" s="41"/>
      <c r="F167" s="41"/>
      <c r="G167" s="41"/>
      <c r="H167" s="41"/>
      <c r="I167" s="41"/>
      <c r="J167" s="41"/>
      <c r="K167" s="41"/>
      <c r="L167" s="41"/>
      <c r="M167" s="41"/>
    </row>
    <row r="168" spans="1:13" ht="15" x14ac:dyDescent="0.25">
      <c r="A168" s="41"/>
      <c r="B168" s="41"/>
      <c r="C168" s="41"/>
      <c r="D168" s="41"/>
      <c r="E168" s="41"/>
      <c r="F168" s="41"/>
      <c r="G168" s="41"/>
      <c r="H168" s="41"/>
      <c r="I168" s="41"/>
      <c r="J168" s="41"/>
      <c r="K168" s="41"/>
      <c r="L168" s="41"/>
      <c r="M168" s="41"/>
    </row>
    <row r="169" spans="1:13" ht="15" x14ac:dyDescent="0.25">
      <c r="A169" s="41"/>
      <c r="B169" s="41"/>
      <c r="C169" s="41"/>
      <c r="D169" s="41"/>
      <c r="E169" s="41"/>
      <c r="F169" s="41"/>
      <c r="G169" s="41"/>
      <c r="H169" s="41"/>
      <c r="I169" s="41"/>
      <c r="J169" s="41"/>
      <c r="K169" s="41"/>
      <c r="L169" s="41"/>
      <c r="M169" s="41"/>
    </row>
    <row r="170" spans="1:13" ht="15" x14ac:dyDescent="0.25">
      <c r="A170" s="41"/>
      <c r="B170" s="41"/>
      <c r="C170" s="41"/>
      <c r="D170" s="41"/>
      <c r="E170" s="41"/>
      <c r="F170" s="41"/>
      <c r="G170" s="41"/>
      <c r="H170" s="41"/>
      <c r="I170" s="41"/>
      <c r="J170" s="41"/>
      <c r="K170" s="41"/>
      <c r="L170" s="41"/>
      <c r="M170" s="41"/>
    </row>
    <row r="171" spans="1:13" ht="15" x14ac:dyDescent="0.25">
      <c r="A171" s="41"/>
      <c r="B171" s="41"/>
      <c r="C171" s="41"/>
      <c r="D171" s="41"/>
      <c r="E171" s="41"/>
      <c r="F171" s="41"/>
      <c r="G171" s="41"/>
      <c r="H171" s="41"/>
      <c r="I171" s="41"/>
      <c r="J171" s="41"/>
      <c r="K171" s="41"/>
      <c r="L171" s="41"/>
      <c r="M171" s="41"/>
    </row>
    <row r="172" spans="1:13" ht="15" x14ac:dyDescent="0.25">
      <c r="A172" s="41"/>
      <c r="B172" s="41"/>
      <c r="C172" s="41"/>
      <c r="D172" s="41"/>
      <c r="E172" s="41"/>
      <c r="F172" s="41"/>
      <c r="G172" s="41"/>
      <c r="H172" s="41"/>
      <c r="I172" s="41"/>
      <c r="J172" s="41"/>
      <c r="K172" s="41"/>
      <c r="L172" s="41"/>
      <c r="M172" s="41"/>
    </row>
    <row r="173" spans="1:13" ht="15" x14ac:dyDescent="0.25">
      <c r="A173" s="41"/>
      <c r="B173" s="41"/>
      <c r="C173" s="41"/>
      <c r="D173" s="41"/>
      <c r="E173" s="41"/>
      <c r="F173" s="41"/>
      <c r="G173" s="41"/>
      <c r="H173" s="41"/>
      <c r="I173" s="41"/>
      <c r="J173" s="41"/>
      <c r="K173" s="41"/>
      <c r="L173" s="41"/>
      <c r="M173" s="41"/>
    </row>
    <row r="174" spans="1:13" ht="15" x14ac:dyDescent="0.25">
      <c r="A174" s="41"/>
      <c r="B174" s="41"/>
      <c r="C174" s="41"/>
      <c r="D174" s="41"/>
      <c r="E174" s="41"/>
      <c r="F174" s="41"/>
      <c r="G174" s="41"/>
      <c r="H174" s="41"/>
      <c r="I174" s="41"/>
      <c r="J174" s="41"/>
      <c r="K174" s="41"/>
      <c r="L174" s="41"/>
      <c r="M174" s="41"/>
    </row>
    <row r="175" spans="1:13" ht="15" x14ac:dyDescent="0.25">
      <c r="A175" s="41"/>
      <c r="B175" s="41"/>
      <c r="C175" s="41"/>
      <c r="D175" s="41"/>
      <c r="E175" s="41"/>
      <c r="F175" s="41"/>
      <c r="G175" s="41"/>
      <c r="H175" s="41"/>
      <c r="I175" s="41"/>
      <c r="J175" s="41"/>
      <c r="K175" s="41"/>
      <c r="L175" s="41"/>
      <c r="M175" s="41"/>
    </row>
    <row r="176" spans="1:13" ht="15" x14ac:dyDescent="0.25">
      <c r="A176" s="41"/>
      <c r="B176" s="41"/>
      <c r="C176" s="41"/>
      <c r="D176" s="41"/>
      <c r="E176" s="41"/>
      <c r="F176" s="41"/>
      <c r="G176" s="41"/>
      <c r="H176" s="41"/>
      <c r="I176" s="41"/>
      <c r="J176" s="41"/>
      <c r="K176" s="41"/>
      <c r="L176" s="41"/>
      <c r="M176" s="41"/>
    </row>
    <row r="177" spans="1:13" ht="15" x14ac:dyDescent="0.25">
      <c r="A177" s="41"/>
      <c r="B177" s="41"/>
      <c r="C177" s="41"/>
      <c r="D177" s="41"/>
      <c r="E177" s="41"/>
      <c r="F177" s="41"/>
      <c r="G177" s="41"/>
      <c r="H177" s="41"/>
      <c r="I177" s="41"/>
      <c r="J177" s="41"/>
      <c r="K177" s="41"/>
      <c r="L177" s="41"/>
      <c r="M177" s="41"/>
    </row>
    <row r="178" spans="1:13" ht="15" x14ac:dyDescent="0.25">
      <c r="A178" s="41"/>
      <c r="B178" s="41"/>
      <c r="C178" s="41"/>
      <c r="D178" s="41"/>
      <c r="E178" s="41"/>
      <c r="F178" s="41"/>
      <c r="G178" s="41"/>
      <c r="H178" s="41"/>
      <c r="I178" s="41"/>
      <c r="J178" s="41"/>
      <c r="K178" s="41"/>
      <c r="L178" s="41"/>
      <c r="M178" s="41"/>
    </row>
    <row r="179" spans="1:13" ht="15" x14ac:dyDescent="0.25">
      <c r="A179" s="41"/>
      <c r="B179" s="41"/>
      <c r="C179" s="41"/>
      <c r="D179" s="41"/>
      <c r="E179" s="41"/>
      <c r="F179" s="41"/>
      <c r="G179" s="41"/>
      <c r="H179" s="41"/>
      <c r="I179" s="41"/>
      <c r="J179" s="41"/>
      <c r="K179" s="41"/>
      <c r="L179" s="41"/>
      <c r="M179" s="41"/>
    </row>
    <row r="180" spans="1:13" ht="15" x14ac:dyDescent="0.25">
      <c r="A180" s="41"/>
      <c r="B180" s="41"/>
      <c r="C180" s="41"/>
      <c r="D180" s="41"/>
      <c r="E180" s="41"/>
      <c r="F180" s="41"/>
      <c r="G180" s="41"/>
      <c r="H180" s="41"/>
      <c r="I180" s="41"/>
      <c r="J180" s="41"/>
      <c r="K180" s="41"/>
      <c r="L180" s="41"/>
      <c r="M180" s="41"/>
    </row>
    <row r="181" spans="1:13" ht="15" x14ac:dyDescent="0.25">
      <c r="A181" s="41"/>
      <c r="B181" s="41"/>
      <c r="C181" s="41"/>
      <c r="D181" s="41"/>
      <c r="E181" s="41"/>
      <c r="F181" s="41"/>
      <c r="G181" s="41"/>
      <c r="H181" s="41"/>
      <c r="I181" s="41"/>
      <c r="J181" s="41"/>
      <c r="K181" s="41"/>
      <c r="L181" s="41"/>
      <c r="M181" s="41"/>
    </row>
    <row r="182" spans="1:13" ht="15" x14ac:dyDescent="0.25">
      <c r="A182" s="41"/>
      <c r="B182" s="41"/>
      <c r="C182" s="41"/>
      <c r="D182" s="41"/>
      <c r="E182" s="41"/>
      <c r="F182" s="41"/>
      <c r="G182" s="41"/>
      <c r="H182" s="41"/>
      <c r="I182" s="41"/>
      <c r="J182" s="41"/>
      <c r="K182" s="41"/>
      <c r="L182" s="41"/>
      <c r="M182" s="41"/>
    </row>
    <row r="183" spans="1:13" ht="15" x14ac:dyDescent="0.25">
      <c r="A183" s="41"/>
      <c r="B183" s="41"/>
      <c r="C183" s="41"/>
      <c r="D183" s="41"/>
      <c r="E183" s="41"/>
      <c r="F183" s="41"/>
      <c r="G183" s="41"/>
      <c r="H183" s="41"/>
      <c r="I183" s="41"/>
      <c r="J183" s="41"/>
      <c r="K183" s="41"/>
      <c r="L183" s="41"/>
      <c r="M183" s="41"/>
    </row>
    <row r="184" spans="1:13" ht="15" x14ac:dyDescent="0.25">
      <c r="A184" s="41"/>
      <c r="B184" s="41"/>
      <c r="C184" s="41"/>
      <c r="D184" s="41"/>
      <c r="E184" s="41"/>
      <c r="F184" s="41"/>
      <c r="G184" s="41"/>
      <c r="H184" s="41"/>
      <c r="I184" s="41"/>
      <c r="J184" s="41"/>
      <c r="K184" s="41"/>
      <c r="L184" s="41"/>
      <c r="M184" s="41"/>
    </row>
    <row r="185" spans="1:13" ht="15" x14ac:dyDescent="0.25">
      <c r="A185" s="41"/>
      <c r="B185" s="41"/>
      <c r="C185" s="41"/>
      <c r="D185" s="41"/>
      <c r="E185" s="41"/>
      <c r="F185" s="41"/>
      <c r="G185" s="41"/>
      <c r="H185" s="41"/>
      <c r="I185" s="41"/>
      <c r="J185" s="41"/>
      <c r="K185" s="41"/>
      <c r="L185" s="41"/>
      <c r="M185" s="41"/>
    </row>
    <row r="186" spans="1:13" ht="15" x14ac:dyDescent="0.25">
      <c r="A186" s="41"/>
      <c r="B186" s="41"/>
      <c r="C186" s="41"/>
      <c r="D186" s="41"/>
      <c r="E186" s="41"/>
      <c r="F186" s="41"/>
      <c r="G186" s="41"/>
      <c r="H186" s="41"/>
      <c r="I186" s="41"/>
      <c r="J186" s="41"/>
      <c r="K186" s="41"/>
      <c r="L186" s="41"/>
      <c r="M186" s="41"/>
    </row>
    <row r="187" spans="1:13" ht="15" x14ac:dyDescent="0.25">
      <c r="A187" s="41"/>
      <c r="B187" s="41"/>
      <c r="C187" s="41"/>
      <c r="D187" s="41"/>
      <c r="E187" s="41"/>
      <c r="F187" s="41"/>
      <c r="G187" s="41"/>
      <c r="H187" s="41"/>
      <c r="I187" s="41"/>
      <c r="J187" s="41"/>
      <c r="K187" s="41"/>
      <c r="L187" s="41"/>
      <c r="M187" s="41"/>
    </row>
    <row r="188" spans="1:13" ht="15" x14ac:dyDescent="0.25">
      <c r="A188" s="41"/>
      <c r="B188" s="41"/>
      <c r="C188" s="41"/>
      <c r="D188" s="41"/>
      <c r="E188" s="41"/>
      <c r="F188" s="41"/>
      <c r="G188" s="41"/>
      <c r="H188" s="41"/>
      <c r="I188" s="41"/>
      <c r="J188" s="41"/>
      <c r="K188" s="41"/>
      <c r="L188" s="41"/>
      <c r="M188" s="41"/>
    </row>
    <row r="189" spans="1:13" ht="15" x14ac:dyDescent="0.25">
      <c r="A189" s="41"/>
      <c r="B189" s="41"/>
      <c r="C189" s="41"/>
      <c r="D189" s="41"/>
      <c r="E189" s="41"/>
      <c r="F189" s="41"/>
      <c r="G189" s="41"/>
      <c r="H189" s="41"/>
      <c r="I189" s="41"/>
      <c r="J189" s="41"/>
      <c r="K189" s="41"/>
      <c r="L189" s="41"/>
      <c r="M189" s="41"/>
    </row>
    <row r="190" spans="1:13" ht="15" x14ac:dyDescent="0.25">
      <c r="A190" s="41"/>
      <c r="B190" s="41"/>
      <c r="C190" s="41"/>
      <c r="D190" s="41"/>
      <c r="E190" s="41"/>
      <c r="F190" s="41"/>
      <c r="G190" s="41"/>
      <c r="H190" s="41"/>
      <c r="I190" s="41"/>
      <c r="J190" s="41"/>
      <c r="K190" s="41"/>
      <c r="L190" s="41"/>
      <c r="M190" s="41"/>
    </row>
    <row r="191" spans="1:13" ht="15" x14ac:dyDescent="0.25">
      <c r="A191" s="41"/>
      <c r="B191" s="41"/>
      <c r="C191" s="41"/>
      <c r="D191" s="41"/>
      <c r="E191" s="41"/>
      <c r="F191" s="41"/>
      <c r="G191" s="41"/>
      <c r="H191" s="41"/>
      <c r="I191" s="41"/>
      <c r="J191" s="41"/>
      <c r="K191" s="41"/>
      <c r="L191" s="41"/>
      <c r="M191" s="41"/>
    </row>
    <row r="192" spans="1:13" ht="15" x14ac:dyDescent="0.25">
      <c r="A192" s="41"/>
      <c r="B192" s="41"/>
      <c r="C192" s="41"/>
      <c r="D192" s="41"/>
      <c r="E192" s="41"/>
      <c r="F192" s="41"/>
      <c r="G192" s="41"/>
      <c r="H192" s="41"/>
      <c r="I192" s="41"/>
      <c r="J192" s="41"/>
      <c r="K192" s="41"/>
      <c r="L192" s="41"/>
      <c r="M192" s="41"/>
    </row>
    <row r="193" spans="1:13" ht="15" x14ac:dyDescent="0.25">
      <c r="A193" s="41"/>
      <c r="B193" s="41"/>
      <c r="C193" s="41"/>
      <c r="D193" s="41"/>
      <c r="E193" s="41"/>
      <c r="F193" s="41"/>
      <c r="G193" s="41"/>
      <c r="H193" s="41"/>
      <c r="I193" s="41"/>
      <c r="J193" s="41"/>
      <c r="K193" s="41"/>
      <c r="L193" s="41"/>
      <c r="M193" s="41"/>
    </row>
    <row r="194" spans="1:13" ht="15" x14ac:dyDescent="0.25">
      <c r="A194" s="41"/>
      <c r="B194" s="41"/>
      <c r="C194" s="41"/>
      <c r="D194" s="41"/>
      <c r="E194" s="41"/>
      <c r="F194" s="41"/>
      <c r="G194" s="41"/>
      <c r="H194" s="41"/>
      <c r="I194" s="41"/>
      <c r="J194" s="41"/>
      <c r="K194" s="41"/>
      <c r="L194" s="41"/>
      <c r="M194" s="41"/>
    </row>
    <row r="195" spans="1:13" ht="15" x14ac:dyDescent="0.25">
      <c r="A195" s="41"/>
      <c r="B195" s="41"/>
      <c r="C195" s="41"/>
      <c r="D195" s="41"/>
      <c r="E195" s="41"/>
      <c r="F195" s="41"/>
      <c r="G195" s="41"/>
      <c r="H195" s="41"/>
      <c r="I195" s="41"/>
      <c r="J195" s="41"/>
      <c r="K195" s="41"/>
      <c r="L195" s="41"/>
      <c r="M195" s="41"/>
    </row>
    <row r="196" spans="1:13" ht="15" x14ac:dyDescent="0.25">
      <c r="A196" s="41"/>
      <c r="B196" s="41"/>
      <c r="C196" s="41"/>
      <c r="D196" s="41"/>
      <c r="E196" s="41"/>
      <c r="F196" s="41"/>
      <c r="G196" s="41"/>
      <c r="H196" s="41"/>
      <c r="I196" s="41"/>
      <c r="J196" s="41"/>
      <c r="K196" s="41"/>
      <c r="L196" s="41"/>
      <c r="M196" s="41"/>
    </row>
    <row r="197" spans="1:13" ht="15" x14ac:dyDescent="0.25">
      <c r="A197" s="41"/>
      <c r="B197" s="41"/>
      <c r="C197" s="41"/>
      <c r="D197" s="41"/>
      <c r="E197" s="41"/>
      <c r="F197" s="41"/>
      <c r="G197" s="41"/>
      <c r="H197" s="41"/>
      <c r="I197" s="41"/>
      <c r="J197" s="41"/>
      <c r="K197" s="41"/>
      <c r="L197" s="41"/>
      <c r="M197" s="41"/>
    </row>
    <row r="198" spans="1:13" ht="15" x14ac:dyDescent="0.25">
      <c r="A198" s="41"/>
      <c r="B198" s="41"/>
      <c r="C198" s="41"/>
      <c r="D198" s="41"/>
      <c r="E198" s="41"/>
      <c r="F198" s="41"/>
      <c r="G198" s="41"/>
      <c r="H198" s="41"/>
      <c r="I198" s="41"/>
      <c r="J198" s="41"/>
      <c r="K198" s="41"/>
      <c r="L198" s="41"/>
      <c r="M198" s="41"/>
    </row>
    <row r="199" spans="1:13" ht="15" x14ac:dyDescent="0.25">
      <c r="A199" s="41"/>
      <c r="B199" s="41"/>
      <c r="C199" s="41"/>
      <c r="D199" s="41"/>
      <c r="E199" s="41"/>
      <c r="F199" s="41"/>
      <c r="G199" s="41"/>
      <c r="H199" s="41"/>
      <c r="I199" s="41"/>
      <c r="J199" s="41"/>
      <c r="K199" s="41"/>
      <c r="L199" s="41"/>
      <c r="M199" s="41"/>
    </row>
    <row r="200" spans="1:13" ht="15" x14ac:dyDescent="0.25">
      <c r="A200" s="41"/>
      <c r="B200" s="41"/>
      <c r="C200" s="41"/>
      <c r="D200" s="41"/>
      <c r="E200" s="41"/>
      <c r="F200" s="41"/>
      <c r="G200" s="41"/>
      <c r="H200" s="41"/>
      <c r="I200" s="41"/>
      <c r="J200" s="41"/>
      <c r="K200" s="41"/>
      <c r="L200" s="41"/>
      <c r="M200" s="41"/>
    </row>
    <row r="201" spans="1:13" ht="15" x14ac:dyDescent="0.25">
      <c r="A201" s="41"/>
      <c r="B201" s="41"/>
      <c r="C201" s="41"/>
      <c r="D201" s="41"/>
      <c r="E201" s="41"/>
      <c r="F201" s="41"/>
      <c r="G201" s="41"/>
      <c r="H201" s="41"/>
      <c r="I201" s="41"/>
      <c r="J201" s="41"/>
      <c r="K201" s="41"/>
      <c r="L201" s="41"/>
      <c r="M201" s="41"/>
    </row>
    <row r="202" spans="1:13" ht="15" x14ac:dyDescent="0.25">
      <c r="A202" s="41"/>
      <c r="B202" s="41"/>
      <c r="C202" s="41"/>
      <c r="D202" s="41"/>
      <c r="E202" s="41"/>
      <c r="F202" s="41"/>
      <c r="G202" s="41"/>
      <c r="H202" s="41"/>
      <c r="I202" s="41"/>
      <c r="J202" s="41"/>
      <c r="K202" s="41"/>
      <c r="L202" s="41"/>
      <c r="M202" s="41"/>
    </row>
    <row r="203" spans="1:13" ht="15" x14ac:dyDescent="0.25">
      <c r="A203" s="41"/>
      <c r="B203" s="41"/>
      <c r="C203" s="41"/>
      <c r="D203" s="41"/>
      <c r="E203" s="41"/>
      <c r="F203" s="41"/>
      <c r="G203" s="41"/>
      <c r="H203" s="41"/>
      <c r="I203" s="41"/>
      <c r="J203" s="41"/>
      <c r="K203" s="41"/>
      <c r="L203" s="41"/>
      <c r="M203" s="41"/>
    </row>
    <row r="204" spans="1:13" ht="15" x14ac:dyDescent="0.25">
      <c r="A204" s="41"/>
      <c r="B204" s="41"/>
      <c r="C204" s="41"/>
      <c r="D204" s="41"/>
      <c r="E204" s="41"/>
      <c r="F204" s="41"/>
      <c r="G204" s="41"/>
      <c r="H204" s="41"/>
      <c r="I204" s="41"/>
      <c r="J204" s="41"/>
      <c r="K204" s="41"/>
      <c r="L204" s="41"/>
      <c r="M204" s="41"/>
    </row>
    <row r="205" spans="1:13" ht="15" x14ac:dyDescent="0.25">
      <c r="A205" s="41"/>
      <c r="B205" s="41"/>
      <c r="C205" s="41"/>
      <c r="D205" s="41"/>
      <c r="E205" s="41"/>
      <c r="F205" s="41"/>
      <c r="G205" s="41"/>
      <c r="H205" s="41"/>
      <c r="I205" s="41"/>
      <c r="J205" s="41"/>
      <c r="K205" s="41"/>
      <c r="L205" s="41"/>
      <c r="M205" s="41"/>
    </row>
    <row r="206" spans="1:13" ht="15" x14ac:dyDescent="0.25">
      <c r="A206" s="41"/>
      <c r="B206" s="41"/>
      <c r="C206" s="41"/>
      <c r="D206" s="41"/>
      <c r="E206" s="41"/>
      <c r="F206" s="41"/>
      <c r="G206" s="41"/>
      <c r="H206" s="41"/>
      <c r="I206" s="41"/>
      <c r="J206" s="41"/>
      <c r="K206" s="41"/>
      <c r="L206" s="41"/>
      <c r="M206" s="41"/>
    </row>
    <row r="207" spans="1:13" ht="15" x14ac:dyDescent="0.25">
      <c r="A207" s="41"/>
      <c r="B207" s="41"/>
      <c r="C207" s="41"/>
      <c r="D207" s="41"/>
      <c r="E207" s="41"/>
      <c r="F207" s="41"/>
      <c r="G207" s="41"/>
      <c r="H207" s="41"/>
      <c r="I207" s="41"/>
      <c r="J207" s="41"/>
      <c r="K207" s="41"/>
      <c r="L207" s="41"/>
      <c r="M207" s="41"/>
    </row>
    <row r="208" spans="1:13" ht="15" x14ac:dyDescent="0.25">
      <c r="A208" s="41"/>
      <c r="B208" s="41"/>
      <c r="C208" s="41"/>
      <c r="D208" s="41"/>
      <c r="E208" s="41"/>
      <c r="F208" s="41"/>
      <c r="G208" s="41"/>
      <c r="H208" s="41"/>
      <c r="I208" s="41"/>
      <c r="J208" s="41"/>
      <c r="K208" s="41"/>
      <c r="L208" s="41"/>
      <c r="M208" s="41"/>
    </row>
    <row r="209" spans="1:13" ht="15" x14ac:dyDescent="0.25">
      <c r="A209" s="41"/>
      <c r="B209" s="41"/>
      <c r="C209" s="41"/>
      <c r="D209" s="41"/>
      <c r="E209" s="41"/>
      <c r="F209" s="41"/>
      <c r="G209" s="41"/>
      <c r="H209" s="41"/>
      <c r="I209" s="41"/>
      <c r="J209" s="41"/>
      <c r="K209" s="41"/>
      <c r="L209" s="41"/>
      <c r="M209" s="41"/>
    </row>
  </sheetData>
  <mergeCells count="1">
    <mergeCell ref="B4:I4"/>
  </mergeCells>
  <printOptions horizontalCentered="1" verticalCentered="1"/>
  <pageMargins left="0.78740157480314965" right="0.78740157480314965" top="0.98425196850393704" bottom="0.98425196850393704" header="0.51181102362204722" footer="0.51181102362204722"/>
  <pageSetup paperSize="9" scale="35"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5"/>
  <sheetViews>
    <sheetView workbookViewId="0">
      <pane xSplit="1" ySplit="5" topLeftCell="B6" activePane="bottomRight" state="frozen"/>
      <selection activeCell="B7" sqref="B7"/>
      <selection pane="topRight" activeCell="B7" sqref="B7"/>
      <selection pane="bottomLeft" activeCell="B7" sqref="B7"/>
      <selection pane="bottomRight" activeCell="A3" sqref="A3:C19"/>
    </sheetView>
  </sheetViews>
  <sheetFormatPr baseColWidth="10" defaultColWidth="12.6640625" defaultRowHeight="13.2" x14ac:dyDescent="0.25"/>
  <cols>
    <col min="1" max="1" width="43.109375" style="14" customWidth="1"/>
    <col min="2" max="3" width="35.77734375" style="14" customWidth="1"/>
    <col min="4" max="16384" width="12.6640625" style="14"/>
  </cols>
  <sheetData>
    <row r="1" spans="1:3" ht="15.6" x14ac:dyDescent="0.3">
      <c r="A1" s="27"/>
      <c r="B1" s="27"/>
    </row>
    <row r="2" spans="1:3" ht="13.8" thickBot="1" x14ac:dyDescent="0.3"/>
    <row r="3" spans="1:3" ht="49.8" customHeight="1" thickTop="1" x14ac:dyDescent="0.25">
      <c r="A3" s="159" t="s">
        <v>4858</v>
      </c>
      <c r="B3" s="160"/>
      <c r="C3" s="161"/>
    </row>
    <row r="4" spans="1:3" ht="15" customHeight="1" thickBot="1" x14ac:dyDescent="0.45">
      <c r="A4" s="26"/>
      <c r="B4" s="36"/>
      <c r="C4" s="25"/>
    </row>
    <row r="5" spans="1:3" ht="49.95" customHeight="1" thickBot="1" x14ac:dyDescent="0.3">
      <c r="A5" s="120" t="s">
        <v>4853</v>
      </c>
      <c r="B5" s="121" t="s">
        <v>4855</v>
      </c>
      <c r="C5" s="125" t="s">
        <v>4854</v>
      </c>
    </row>
    <row r="6" spans="1:3" ht="40.049999999999997" customHeight="1" thickBot="1" x14ac:dyDescent="0.3">
      <c r="A6" s="24" t="s">
        <v>4860</v>
      </c>
      <c r="B6" s="23">
        <v>6.3916169999999994E-2</v>
      </c>
      <c r="C6" s="126">
        <v>7.8160279999999999E-2</v>
      </c>
    </row>
    <row r="7" spans="1:3" ht="40.049999999999997" customHeight="1" thickBot="1" x14ac:dyDescent="0.3">
      <c r="A7" s="24" t="s">
        <v>4861</v>
      </c>
      <c r="B7" s="23">
        <v>5.3247349999999999E-2</v>
      </c>
      <c r="C7" s="126">
        <v>7.0013119999999998E-2</v>
      </c>
    </row>
    <row r="8" spans="1:3" ht="40.049999999999997" customHeight="1" thickBot="1" x14ac:dyDescent="0.3">
      <c r="A8" s="24" t="s">
        <v>4862</v>
      </c>
      <c r="B8" s="23">
        <v>4.7033360000000003E-2</v>
      </c>
      <c r="C8" s="126">
        <v>5.684049E-2</v>
      </c>
    </row>
    <row r="9" spans="1:3" ht="40.049999999999997" customHeight="1" thickBot="1" x14ac:dyDescent="0.3">
      <c r="A9" s="24" t="s">
        <v>4863</v>
      </c>
      <c r="B9" s="23">
        <v>3.5253220000000002E-2</v>
      </c>
      <c r="C9" s="126">
        <v>4.4950009999999999E-2</v>
      </c>
    </row>
    <row r="10" spans="1:3" ht="40.049999999999997" customHeight="1" thickBot="1" x14ac:dyDescent="0.3">
      <c r="A10" s="24" t="s">
        <v>4864</v>
      </c>
      <c r="B10" s="23">
        <v>2.567351E-2</v>
      </c>
      <c r="C10" s="126">
        <v>3.5280579999999999E-2</v>
      </c>
    </row>
    <row r="11" spans="1:3" ht="30" customHeight="1" thickBot="1" x14ac:dyDescent="0.3">
      <c r="A11" s="37" t="s">
        <v>4857</v>
      </c>
      <c r="B11" s="23">
        <v>1.9203580000000001E-2</v>
      </c>
      <c r="C11" s="126">
        <v>2.804852E-2</v>
      </c>
    </row>
    <row r="12" spans="1:3" ht="30" customHeight="1" thickBot="1" x14ac:dyDescent="0.3">
      <c r="A12" s="38" t="s">
        <v>4856</v>
      </c>
      <c r="B12" s="21">
        <v>1.34428E-2</v>
      </c>
      <c r="C12" s="127">
        <v>1.387362E-2</v>
      </c>
    </row>
    <row r="13" spans="1:3" ht="18.600000000000001" thickTop="1" thickBot="1" x14ac:dyDescent="0.35">
      <c r="A13" s="20"/>
      <c r="B13" s="20"/>
      <c r="C13" s="19"/>
    </row>
    <row r="14" spans="1:3" ht="13.05" customHeight="1" thickTop="1" x14ac:dyDescent="0.25">
      <c r="A14" s="139" t="s">
        <v>4859</v>
      </c>
      <c r="B14" s="140"/>
      <c r="C14" s="141"/>
    </row>
    <row r="15" spans="1:3" ht="13.05" customHeight="1" x14ac:dyDescent="0.25">
      <c r="A15" s="142"/>
      <c r="B15" s="143"/>
      <c r="C15" s="144"/>
    </row>
    <row r="16" spans="1:3" ht="13.05" customHeight="1" x14ac:dyDescent="0.25">
      <c r="A16" s="142"/>
      <c r="B16" s="143"/>
      <c r="C16" s="144"/>
    </row>
    <row r="17" spans="1:3" ht="13.05" customHeight="1" x14ac:dyDescent="0.25">
      <c r="A17" s="142"/>
      <c r="B17" s="143"/>
      <c r="C17" s="144"/>
    </row>
    <row r="18" spans="1:3" ht="12" customHeight="1" x14ac:dyDescent="0.25">
      <c r="A18" s="142"/>
      <c r="B18" s="143"/>
      <c r="C18" s="144"/>
    </row>
    <row r="19" spans="1:3" ht="13.05" customHeight="1" thickBot="1" x14ac:dyDescent="0.3">
      <c r="A19" s="145"/>
      <c r="B19" s="146"/>
      <c r="C19" s="147"/>
    </row>
    <row r="20" spans="1:3" ht="13.8" thickTop="1" x14ac:dyDescent="0.25">
      <c r="A20" s="17"/>
      <c r="B20" s="17"/>
      <c r="C20" s="16"/>
    </row>
    <row r="21" spans="1:3" x14ac:dyDescent="0.25">
      <c r="A21" s="18"/>
      <c r="B21" s="18"/>
      <c r="C21" s="16"/>
    </row>
    <row r="22" spans="1:3" x14ac:dyDescent="0.25">
      <c r="A22" s="17"/>
      <c r="B22" s="17"/>
      <c r="C22" s="16"/>
    </row>
    <row r="23" spans="1:3" ht="15" x14ac:dyDescent="0.25">
      <c r="A23" s="39" t="s">
        <v>4865</v>
      </c>
      <c r="B23" s="17"/>
      <c r="C23" s="16"/>
    </row>
    <row r="24" spans="1:3" ht="15" x14ac:dyDescent="0.25">
      <c r="A24" s="39" t="s">
        <v>4866</v>
      </c>
      <c r="B24" s="17"/>
      <c r="C24" s="16"/>
    </row>
    <row r="25" spans="1:3" x14ac:dyDescent="0.25">
      <c r="A25" s="17"/>
      <c r="B25" s="17"/>
      <c r="C25" s="16"/>
    </row>
    <row r="26" spans="1:3" x14ac:dyDescent="0.25">
      <c r="A26" s="17"/>
      <c r="B26" s="17"/>
      <c r="C26" s="16"/>
    </row>
    <row r="27" spans="1:3" x14ac:dyDescent="0.25">
      <c r="A27" s="17"/>
      <c r="B27" s="17"/>
      <c r="C27" s="16"/>
    </row>
    <row r="28" spans="1:3" x14ac:dyDescent="0.25">
      <c r="A28" s="17"/>
      <c r="B28" s="17"/>
      <c r="C28" s="16"/>
    </row>
    <row r="29" spans="1:3" x14ac:dyDescent="0.25">
      <c r="A29" s="17"/>
      <c r="B29" s="17"/>
      <c r="C29" s="16"/>
    </row>
    <row r="30" spans="1:3" x14ac:dyDescent="0.25">
      <c r="A30" s="17"/>
      <c r="B30" s="17"/>
      <c r="C30" s="16"/>
    </row>
    <row r="31" spans="1:3" x14ac:dyDescent="0.25">
      <c r="A31" s="17"/>
      <c r="B31" s="17"/>
      <c r="C31" s="16"/>
    </row>
    <row r="32" spans="1:3" x14ac:dyDescent="0.25">
      <c r="A32" s="17"/>
      <c r="B32" s="17"/>
      <c r="C32" s="16"/>
    </row>
    <row r="33" spans="1:3" x14ac:dyDescent="0.25">
      <c r="A33" s="17"/>
      <c r="B33" s="17"/>
      <c r="C33" s="16"/>
    </row>
    <row r="34" spans="1:3" x14ac:dyDescent="0.25">
      <c r="A34" s="17"/>
      <c r="B34" s="17"/>
      <c r="C34" s="16"/>
    </row>
    <row r="35" spans="1:3" x14ac:dyDescent="0.25">
      <c r="A35" s="17"/>
      <c r="B35" s="17"/>
      <c r="C35" s="16"/>
    </row>
    <row r="36" spans="1:3" x14ac:dyDescent="0.25">
      <c r="A36" s="17"/>
      <c r="B36" s="17"/>
      <c r="C36" s="16"/>
    </row>
    <row r="37" spans="1:3" x14ac:dyDescent="0.25">
      <c r="A37" s="17"/>
      <c r="B37" s="17"/>
      <c r="C37" s="16"/>
    </row>
    <row r="38" spans="1:3" x14ac:dyDescent="0.25">
      <c r="A38" s="17"/>
      <c r="B38" s="17"/>
      <c r="C38" s="16"/>
    </row>
    <row r="39" spans="1:3" x14ac:dyDescent="0.25">
      <c r="A39" s="17"/>
      <c r="B39" s="17"/>
      <c r="C39" s="16"/>
    </row>
    <row r="40" spans="1:3" x14ac:dyDescent="0.25">
      <c r="A40" s="17"/>
      <c r="B40" s="17"/>
      <c r="C40" s="16"/>
    </row>
    <row r="41" spans="1:3" x14ac:dyDescent="0.25">
      <c r="A41" s="17"/>
      <c r="B41" s="17"/>
      <c r="C41" s="16"/>
    </row>
    <row r="42" spans="1:3" x14ac:dyDescent="0.25">
      <c r="A42" s="17"/>
      <c r="B42" s="17"/>
      <c r="C42" s="16"/>
    </row>
    <row r="43" spans="1:3" x14ac:dyDescent="0.25">
      <c r="A43" s="17"/>
      <c r="B43" s="17"/>
      <c r="C43" s="16"/>
    </row>
    <row r="44" spans="1:3" x14ac:dyDescent="0.25">
      <c r="A44" s="17"/>
      <c r="B44" s="17"/>
      <c r="C44" s="16"/>
    </row>
    <row r="45" spans="1:3" x14ac:dyDescent="0.25">
      <c r="A45" s="17"/>
      <c r="B45" s="17"/>
      <c r="C45" s="16"/>
    </row>
    <row r="46" spans="1:3" x14ac:dyDescent="0.25">
      <c r="C46" s="15"/>
    </row>
    <row r="47" spans="1:3" x14ac:dyDescent="0.25">
      <c r="C47" s="15"/>
    </row>
    <row r="48" spans="1:3" x14ac:dyDescent="0.25">
      <c r="C48" s="15"/>
    </row>
    <row r="49" spans="3:3" x14ac:dyDescent="0.25">
      <c r="C49" s="15"/>
    </row>
    <row r="50" spans="3:3" x14ac:dyDescent="0.25">
      <c r="C50" s="15"/>
    </row>
    <row r="51" spans="3:3" x14ac:dyDescent="0.25">
      <c r="C51" s="15"/>
    </row>
    <row r="52" spans="3:3" x14ac:dyDescent="0.25">
      <c r="C52" s="15"/>
    </row>
    <row r="53" spans="3:3" x14ac:dyDescent="0.25">
      <c r="C53" s="15"/>
    </row>
    <row r="54" spans="3:3" x14ac:dyDescent="0.25">
      <c r="C54" s="15"/>
    </row>
    <row r="55" spans="3:3" x14ac:dyDescent="0.25">
      <c r="C55" s="15"/>
    </row>
    <row r="56" spans="3:3" x14ac:dyDescent="0.25">
      <c r="C56" s="15"/>
    </row>
    <row r="57" spans="3:3" x14ac:dyDescent="0.25">
      <c r="C57" s="15"/>
    </row>
    <row r="58" spans="3:3" x14ac:dyDescent="0.25">
      <c r="C58" s="15"/>
    </row>
    <row r="59" spans="3:3" x14ac:dyDescent="0.25">
      <c r="C59" s="15"/>
    </row>
    <row r="60" spans="3:3" x14ac:dyDescent="0.25">
      <c r="C60" s="15"/>
    </row>
    <row r="61" spans="3:3" x14ac:dyDescent="0.25">
      <c r="C61" s="15"/>
    </row>
    <row r="62" spans="3:3" x14ac:dyDescent="0.25">
      <c r="C62" s="15"/>
    </row>
    <row r="63" spans="3:3" x14ac:dyDescent="0.25">
      <c r="C63" s="15"/>
    </row>
    <row r="64" spans="3:3" x14ac:dyDescent="0.25">
      <c r="C64" s="15"/>
    </row>
    <row r="65" spans="3:3" x14ac:dyDescent="0.25">
      <c r="C65" s="15"/>
    </row>
    <row r="66" spans="3:3" x14ac:dyDescent="0.25">
      <c r="C66" s="15"/>
    </row>
    <row r="67" spans="3:3" x14ac:dyDescent="0.25">
      <c r="C67" s="15"/>
    </row>
    <row r="68" spans="3:3" x14ac:dyDescent="0.25">
      <c r="C68" s="15"/>
    </row>
    <row r="69" spans="3:3" x14ac:dyDescent="0.25">
      <c r="C69" s="15"/>
    </row>
    <row r="70" spans="3:3" x14ac:dyDescent="0.25">
      <c r="C70" s="15"/>
    </row>
    <row r="71" spans="3:3" x14ac:dyDescent="0.25">
      <c r="C71" s="15"/>
    </row>
    <row r="72" spans="3:3" x14ac:dyDescent="0.25">
      <c r="C72" s="15"/>
    </row>
    <row r="73" spans="3:3" x14ac:dyDescent="0.25">
      <c r="C73" s="15"/>
    </row>
    <row r="74" spans="3:3" x14ac:dyDescent="0.25">
      <c r="C74" s="15"/>
    </row>
    <row r="75" spans="3:3" x14ac:dyDescent="0.25">
      <c r="C75" s="15"/>
    </row>
    <row r="76" spans="3:3" x14ac:dyDescent="0.25">
      <c r="C76" s="15"/>
    </row>
    <row r="77" spans="3:3" x14ac:dyDescent="0.25">
      <c r="C77" s="15"/>
    </row>
    <row r="78" spans="3:3" x14ac:dyDescent="0.25">
      <c r="C78" s="15"/>
    </row>
    <row r="79" spans="3:3" x14ac:dyDescent="0.25">
      <c r="C79" s="15"/>
    </row>
    <row r="80" spans="3:3" x14ac:dyDescent="0.25">
      <c r="C80" s="15"/>
    </row>
    <row r="81" spans="3:3" x14ac:dyDescent="0.25">
      <c r="C81" s="15"/>
    </row>
    <row r="82" spans="3:3" x14ac:dyDescent="0.25">
      <c r="C82" s="15"/>
    </row>
    <row r="83" spans="3:3" x14ac:dyDescent="0.25">
      <c r="C83" s="15"/>
    </row>
    <row r="84" spans="3:3" x14ac:dyDescent="0.25">
      <c r="C84" s="15"/>
    </row>
    <row r="85" spans="3:3" x14ac:dyDescent="0.25">
      <c r="C85" s="15"/>
    </row>
    <row r="86" spans="3:3" x14ac:dyDescent="0.25">
      <c r="C86" s="15"/>
    </row>
    <row r="87" spans="3:3" x14ac:dyDescent="0.25">
      <c r="C87" s="15"/>
    </row>
    <row r="88" spans="3:3" x14ac:dyDescent="0.25">
      <c r="C88" s="15"/>
    </row>
    <row r="89" spans="3:3" x14ac:dyDescent="0.25">
      <c r="C89" s="15"/>
    </row>
    <row r="90" spans="3:3" x14ac:dyDescent="0.25">
      <c r="C90" s="15"/>
    </row>
    <row r="91" spans="3:3" x14ac:dyDescent="0.25">
      <c r="C91" s="15"/>
    </row>
    <row r="92" spans="3:3" x14ac:dyDescent="0.25">
      <c r="C92" s="15"/>
    </row>
    <row r="93" spans="3:3" x14ac:dyDescent="0.25">
      <c r="C93" s="15"/>
    </row>
    <row r="94" spans="3:3" x14ac:dyDescent="0.25">
      <c r="C94" s="15"/>
    </row>
    <row r="95" spans="3:3" x14ac:dyDescent="0.25">
      <c r="C95" s="15"/>
    </row>
    <row r="96" spans="3:3" x14ac:dyDescent="0.25">
      <c r="C96" s="15"/>
    </row>
    <row r="97" spans="3:3" x14ac:dyDescent="0.25">
      <c r="C97" s="15"/>
    </row>
    <row r="98" spans="3:3" x14ac:dyDescent="0.25">
      <c r="C98" s="15"/>
    </row>
    <row r="99" spans="3:3" x14ac:dyDescent="0.25">
      <c r="C99" s="15"/>
    </row>
    <row r="100" spans="3:3" x14ac:dyDescent="0.25">
      <c r="C100" s="15"/>
    </row>
    <row r="101" spans="3:3" x14ac:dyDescent="0.25">
      <c r="C101" s="15"/>
    </row>
    <row r="102" spans="3:3" x14ac:dyDescent="0.25">
      <c r="C102" s="15"/>
    </row>
    <row r="103" spans="3:3" x14ac:dyDescent="0.25">
      <c r="C103" s="15"/>
    </row>
    <row r="104" spans="3:3" x14ac:dyDescent="0.25">
      <c r="C104" s="15"/>
    </row>
    <row r="105" spans="3:3" x14ac:dyDescent="0.25">
      <c r="C105" s="15"/>
    </row>
    <row r="106" spans="3:3" x14ac:dyDescent="0.25">
      <c r="C106" s="15"/>
    </row>
    <row r="107" spans="3:3" x14ac:dyDescent="0.25">
      <c r="C107" s="15"/>
    </row>
    <row r="108" spans="3:3" x14ac:dyDescent="0.25">
      <c r="C108" s="15"/>
    </row>
    <row r="109" spans="3:3" x14ac:dyDescent="0.25">
      <c r="C109" s="15"/>
    </row>
    <row r="110" spans="3:3" x14ac:dyDescent="0.25">
      <c r="C110" s="15"/>
    </row>
    <row r="111" spans="3:3" x14ac:dyDescent="0.25">
      <c r="C111" s="15"/>
    </row>
    <row r="112" spans="3:3" x14ac:dyDescent="0.25">
      <c r="C112" s="15"/>
    </row>
    <row r="113" spans="3:3" x14ac:dyDescent="0.25">
      <c r="C113" s="15"/>
    </row>
    <row r="114" spans="3:3" x14ac:dyDescent="0.25">
      <c r="C114" s="15"/>
    </row>
    <row r="115" spans="3:3" x14ac:dyDescent="0.25">
      <c r="C115" s="15"/>
    </row>
    <row r="116" spans="3:3" x14ac:dyDescent="0.25">
      <c r="C116" s="15"/>
    </row>
    <row r="117" spans="3:3" x14ac:dyDescent="0.25">
      <c r="C117" s="15"/>
    </row>
    <row r="118" spans="3:3" x14ac:dyDescent="0.25">
      <c r="C118" s="15"/>
    </row>
    <row r="119" spans="3:3" x14ac:dyDescent="0.25">
      <c r="C119" s="15"/>
    </row>
    <row r="120" spans="3:3" x14ac:dyDescent="0.25">
      <c r="C120" s="15"/>
    </row>
    <row r="121" spans="3:3" x14ac:dyDescent="0.25">
      <c r="C121" s="15"/>
    </row>
    <row r="122" spans="3:3" x14ac:dyDescent="0.25">
      <c r="C122" s="15"/>
    </row>
    <row r="123" spans="3:3" x14ac:dyDescent="0.25">
      <c r="C123" s="15"/>
    </row>
    <row r="124" spans="3:3" x14ac:dyDescent="0.25">
      <c r="C124" s="15"/>
    </row>
    <row r="125" spans="3:3" x14ac:dyDescent="0.25">
      <c r="C125" s="15"/>
    </row>
    <row r="126" spans="3:3" x14ac:dyDescent="0.25">
      <c r="C126" s="15"/>
    </row>
    <row r="127" spans="3:3" x14ac:dyDescent="0.25">
      <c r="C127" s="15"/>
    </row>
    <row r="128" spans="3:3" x14ac:dyDescent="0.25">
      <c r="C128" s="15"/>
    </row>
    <row r="129" spans="3:3" x14ac:dyDescent="0.25">
      <c r="C129" s="15"/>
    </row>
    <row r="130" spans="3:3" x14ac:dyDescent="0.25">
      <c r="C130" s="15"/>
    </row>
    <row r="131" spans="3:3" x14ac:dyDescent="0.25">
      <c r="C131" s="15"/>
    </row>
    <row r="132" spans="3:3" x14ac:dyDescent="0.25">
      <c r="C132" s="15"/>
    </row>
    <row r="133" spans="3:3" x14ac:dyDescent="0.25">
      <c r="C133" s="15"/>
    </row>
    <row r="134" spans="3:3" x14ac:dyDescent="0.25">
      <c r="C134" s="15"/>
    </row>
    <row r="135" spans="3:3" x14ac:dyDescent="0.25">
      <c r="C135" s="15"/>
    </row>
    <row r="136" spans="3:3" x14ac:dyDescent="0.25">
      <c r="C136" s="15"/>
    </row>
    <row r="137" spans="3:3" x14ac:dyDescent="0.25">
      <c r="C137" s="15"/>
    </row>
    <row r="138" spans="3:3" x14ac:dyDescent="0.25">
      <c r="C138" s="15"/>
    </row>
    <row r="139" spans="3:3" x14ac:dyDescent="0.25">
      <c r="C139" s="15"/>
    </row>
    <row r="140" spans="3:3" x14ac:dyDescent="0.25">
      <c r="C140" s="15"/>
    </row>
    <row r="141" spans="3:3" x14ac:dyDescent="0.25">
      <c r="C141" s="15"/>
    </row>
    <row r="142" spans="3:3" x14ac:dyDescent="0.25">
      <c r="C142" s="15"/>
    </row>
    <row r="143" spans="3:3" x14ac:dyDescent="0.25">
      <c r="C143" s="15"/>
    </row>
    <row r="144" spans="3:3" x14ac:dyDescent="0.25">
      <c r="C144" s="15"/>
    </row>
    <row r="145" spans="3:3" x14ac:dyDescent="0.25">
      <c r="C145" s="15"/>
    </row>
    <row r="146" spans="3:3" x14ac:dyDescent="0.25">
      <c r="C146" s="15"/>
    </row>
    <row r="147" spans="3:3" x14ac:dyDescent="0.25">
      <c r="C147" s="15"/>
    </row>
    <row r="148" spans="3:3" x14ac:dyDescent="0.25">
      <c r="C148" s="15"/>
    </row>
    <row r="149" spans="3:3" x14ac:dyDescent="0.25">
      <c r="C149" s="15"/>
    </row>
    <row r="150" spans="3:3" x14ac:dyDescent="0.25">
      <c r="C150" s="15"/>
    </row>
    <row r="151" spans="3:3" x14ac:dyDescent="0.25">
      <c r="C151" s="15"/>
    </row>
    <row r="152" spans="3:3" x14ac:dyDescent="0.25">
      <c r="C152" s="15"/>
    </row>
    <row r="153" spans="3:3" x14ac:dyDescent="0.25">
      <c r="C153" s="15"/>
    </row>
    <row r="154" spans="3:3" x14ac:dyDescent="0.25">
      <c r="C154" s="15"/>
    </row>
    <row r="155" spans="3:3" x14ac:dyDescent="0.25">
      <c r="C155" s="15"/>
    </row>
  </sheetData>
  <mergeCells count="2">
    <mergeCell ref="A3:C3"/>
    <mergeCell ref="A14:C19"/>
  </mergeCells>
  <printOptions horizontalCentered="1" verticalCentered="1"/>
  <pageMargins left="0.19685039370078741" right="0.19685039370078741" top="0.98425196850393704" bottom="0.98425196850393704" header="0.51181102362204722" footer="0.51181102362204722"/>
  <pageSetup paperSize="9" scale="79" orientation="landscape"/>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30"/>
  <sheetViews>
    <sheetView workbookViewId="0">
      <selection activeCell="F30" sqref="F30"/>
    </sheetView>
  </sheetViews>
  <sheetFormatPr baseColWidth="10" defaultRowHeight="14.4" x14ac:dyDescent="0.3"/>
  <sheetData>
    <row r="1" spans="1:10" x14ac:dyDescent="0.3">
      <c r="A1" s="28" t="s">
        <v>4817</v>
      </c>
      <c r="B1" s="28"/>
      <c r="C1" s="28"/>
      <c r="D1" s="28"/>
      <c r="E1" s="28"/>
      <c r="F1" s="28"/>
      <c r="G1" s="28"/>
      <c r="H1" s="28"/>
      <c r="I1" s="28"/>
      <c r="J1" s="28"/>
    </row>
    <row r="2" spans="1:10" x14ac:dyDescent="0.3">
      <c r="A2" s="28" t="s">
        <v>4818</v>
      </c>
      <c r="B2" s="28"/>
      <c r="C2" s="28"/>
      <c r="D2" s="28"/>
      <c r="E2" s="28"/>
      <c r="F2" s="28"/>
      <c r="G2" s="28"/>
      <c r="H2" s="28"/>
      <c r="I2" s="28"/>
      <c r="J2" s="28"/>
    </row>
    <row r="3" spans="1:10" x14ac:dyDescent="0.3">
      <c r="A3" s="29" t="s">
        <v>4816</v>
      </c>
      <c r="B3" s="28"/>
      <c r="C3" s="28"/>
      <c r="D3" s="28"/>
      <c r="E3" s="28"/>
      <c r="F3" s="28"/>
      <c r="G3" s="28"/>
      <c r="H3" s="28"/>
      <c r="I3" s="28"/>
      <c r="J3" s="28"/>
    </row>
    <row r="4" spans="1:10" x14ac:dyDescent="0.3">
      <c r="A4" s="28"/>
      <c r="B4" s="28"/>
      <c r="C4" s="28"/>
      <c r="D4" s="28"/>
      <c r="E4" s="28"/>
      <c r="F4" s="28"/>
      <c r="G4" s="28"/>
      <c r="H4" s="28"/>
      <c r="I4" s="28"/>
      <c r="J4" s="28"/>
    </row>
    <row r="5" spans="1:10" x14ac:dyDescent="0.3">
      <c r="A5" s="28" t="s">
        <v>4826</v>
      </c>
      <c r="B5" s="30">
        <v>1967</v>
      </c>
      <c r="C5" s="28"/>
      <c r="D5" s="28"/>
      <c r="E5" s="28"/>
      <c r="F5" s="28"/>
      <c r="G5" s="28"/>
      <c r="H5" s="28"/>
      <c r="I5" s="28"/>
      <c r="J5" s="28"/>
    </row>
    <row r="6" spans="1:10" x14ac:dyDescent="0.3">
      <c r="A6" s="28" t="s">
        <v>4827</v>
      </c>
      <c r="B6" s="31" t="e">
        <f>E10+E11+E12+E13+E14+E15+E16+E17+E18+E19+E20+E21+E22+E23+E24+E25+E26+E27+E28+E29+E30+E31+E32+E33+E34+E35+E36+E37+E38+E39+E40+E41+E50+E51+E52+E53+E54+E55+E56+E57+E58+E59+E60+E61+E62+E63+E64+E65+E66+E67+E68+E69+E70+E71+E72+E73+E74+E75+E76+E77+E78+E79+E80+E81+E82+E83+E84+E85+E86+E87+E88+E89+E90+E91+E92+E93+E94+E95+E96+E97+E98+E99+E100+E101+E102+E103+E104+E105+E106+E107+E108+E109</f>
        <v>#VALUE!</v>
      </c>
      <c r="C6" s="28" t="s">
        <v>4830</v>
      </c>
      <c r="D6" s="31" t="e">
        <f>E10+E11+E12+E13+E14+E15+E16+E17+E18+E19+E20+E21+E22+E23+E24+E25+E26+E27+E28+E29+E30+E31+E32+E33+E34+E35+E36+E37+E38+E39+E40+E41+E50+E51+E52+E53+E54+E55+E56+E57+E58+E59+E60+E61+E62+E63+E64+E65+E66+E67+E68+E69+E70+E71+E72+E73+E74+E75+E76+E77+E78+E79+E80+E81+E82+E83+E84+E85+E86+E87+E88+E89+E90+E91+E92+E93+E94+E95+E96+E97+E98+E99+E100+E101+E102+E103+E104+E105+E106+E107+E108+E109+E110+E111+E112+E113+E114+E115+E116+E117+E118+E119+E120+E121+E122+E123+E124+E125+E126+E127+E128+E129+E130+E131+E132+E133+E134+E135+E136+E137+E138+E139+E140+E141+E150+E151+E152+E153+E154+E155+E156+E157+E158+E159+E160+E161+E162+E163+E164+E165+E166+E167+E168+E169+E170+E171+E172+E173+E174+E175+E176+E177+E178+E179+E180+E181+E182+E183+E184+E185+E186+E187+E188+E189+E190+E191+E192+E193+E194+E195+E196+E197+E198+E199+E200+E201+E202+E203+E204+E205+E206+E207+E208+E209+E210+E211+E212+E213+E214+E215+E216+E217+E218+E219+E220+E221+E222+E223+E224+E225+E226+E227+E228+E229+E230+E231+E232+E233+E234+E235+E236+E237+E238+E239+E240+E241+E250+E251+E252+E253+E254+E255+E256+E257+E258+E259+E260+E261+E262+E263+E264+E265+E266</f>
        <v>#VALUE!</v>
      </c>
      <c r="E6" s="28" t="s">
        <v>4833</v>
      </c>
      <c r="F6" s="30" t="e">
        <f>E10+E11+E12+E13+E14+E15+E16+E17+E18+E19+E20+E21+E22+E23+E24+E25+E26+E27+E28+E29+E30+E31+E32+E33+E34+E35+E36+E37+E38+E39+E40+E41+E50+E51+E52+E53+E54+E55+E56+E57+E58+E59+E60+E61</f>
        <v>#VALUE!</v>
      </c>
      <c r="G6" s="28"/>
      <c r="H6" s="28"/>
      <c r="I6" s="28"/>
      <c r="J6" s="28"/>
    </row>
    <row r="7" spans="1:10" x14ac:dyDescent="0.3">
      <c r="A7" s="28" t="s">
        <v>4829</v>
      </c>
      <c r="B7" s="31" t="e">
        <f>B6/100</f>
        <v>#VALUE!</v>
      </c>
      <c r="C7" s="28" t="s">
        <v>4831</v>
      </c>
      <c r="D7" s="31" t="e">
        <f>D6/257</f>
        <v>#VALUE!</v>
      </c>
      <c r="E7" s="28" t="s">
        <v>4834</v>
      </c>
      <c r="F7" s="31" t="e">
        <f>F6/51</f>
        <v>#VALUE!</v>
      </c>
      <c r="G7" s="28"/>
      <c r="H7" s="28"/>
      <c r="I7" s="28"/>
      <c r="J7" s="28"/>
    </row>
    <row r="8" spans="1:10" x14ac:dyDescent="0.3">
      <c r="A8" s="28" t="s">
        <v>4828</v>
      </c>
      <c r="B8" s="31" t="str">
        <f>E109</f>
        <v>13.1</v>
      </c>
      <c r="C8" s="28" t="s">
        <v>4832</v>
      </c>
      <c r="D8" s="31" t="str">
        <f>E266</f>
        <v>6.4</v>
      </c>
      <c r="E8" s="28" t="s">
        <v>4835</v>
      </c>
      <c r="F8" s="31" t="str">
        <f>E60</f>
        <v>20.1</v>
      </c>
      <c r="G8" s="28"/>
      <c r="H8" s="28"/>
      <c r="I8" s="28"/>
      <c r="J8" s="28"/>
    </row>
    <row r="9" spans="1:10" x14ac:dyDescent="0.3">
      <c r="A9" s="28"/>
      <c r="B9" s="28" t="s">
        <v>34</v>
      </c>
      <c r="C9" s="28" t="s">
        <v>35</v>
      </c>
      <c r="D9" s="28" t="s">
        <v>36</v>
      </c>
      <c r="E9" s="28" t="s">
        <v>36</v>
      </c>
      <c r="F9" s="28" t="s">
        <v>37</v>
      </c>
      <c r="G9" s="28" t="s">
        <v>38</v>
      </c>
      <c r="H9" s="28" t="s">
        <v>39</v>
      </c>
      <c r="I9" s="28"/>
      <c r="J9" s="28"/>
    </row>
    <row r="10" spans="1:10" x14ac:dyDescent="0.3">
      <c r="A10" s="28" t="e">
        <f>E10+E11+E12+E13+E14+E15+E16+E17+E18+E19+E20+E21+E22+E23+E24+E25+E26+E27+E28+E29+E30+E31+E32+E33+E34+E35+E36+E37+E38+E39+E40+E49+E50+E51+E52+E53+E54+E55+E56+E57+E58+E59+E60+E61+E62+E63+E64+E65+E66+E67+E68+E69+E70+E71+E72+E73+E74+E75+E76+E77+E78+E79+E80+E81+E82+E83+E84+E85+E86+E87+E88+E89+E90+E91+E92+E93+E94+E95+E96+E97+E98+E99+E100+E101+E102+E103+E104+E105+E106+E107+E108+E109+E110+E111+E112+E113+E114+E115+E116+E117+E118+E119+E120+E121+E122+E123+E124+E125+E126+E127+E128+E129+E130+E131+E132+E133+E134+E135+E136+E137+E138+E139+E140+E149+E150+E151+E152+E153+E154+E155+E156+E157+E158+E159+E160+E161+E162+E163+E164+E165+E166+E167+E168+E169+E170+E171+E172+E173+E174+E175+E176+E177+E178+E179+E180+E181+E182+E183+E184+E185+E186+E187+E188+E189+E190+E191+E192+E193+E194+E195+E196+E197+E198+E199+E200+E201+E202+E203+E204+E205+E206+E207+E208+E209+E210+E211+E212+E213+E214+E215+E216+E217+E218+E219+E220+E221+E222+E223+E224+E225+E226+E227+E228+E229+E230+E231+E232+E233+E234+E235+E236+E237+E238+E239+E240+E249+E250+E251+E252+E253+E254+E255+E256+E257+E258+E259+E260+E261+E262+E263+E264+E265+E266</f>
        <v>#VALUE!</v>
      </c>
      <c r="B10" s="28" t="s">
        <v>40</v>
      </c>
      <c r="C10" s="28" t="s">
        <v>41</v>
      </c>
      <c r="D10" s="28" t="s">
        <v>42</v>
      </c>
      <c r="E10" s="28" t="str">
        <f>MID(D10,2,5)</f>
        <v>133.5</v>
      </c>
      <c r="F10" s="28">
        <v>55</v>
      </c>
      <c r="G10" s="28" t="s">
        <v>43</v>
      </c>
      <c r="H10" s="28" t="s">
        <v>44</v>
      </c>
      <c r="I10" s="28"/>
      <c r="J10" s="28"/>
    </row>
    <row r="11" spans="1:10" x14ac:dyDescent="0.3">
      <c r="A11" s="28"/>
      <c r="B11" s="28" t="s">
        <v>45</v>
      </c>
      <c r="C11" s="28" t="s">
        <v>46</v>
      </c>
      <c r="D11" s="28" t="s">
        <v>47</v>
      </c>
      <c r="E11" s="28" t="str">
        <f>MID(D11,2,4)</f>
        <v>96.5</v>
      </c>
      <c r="F11" s="28">
        <v>63</v>
      </c>
      <c r="G11" s="28" t="s">
        <v>48</v>
      </c>
      <c r="H11" s="28" t="s">
        <v>44</v>
      </c>
      <c r="I11" s="28"/>
      <c r="J11" s="28"/>
    </row>
    <row r="12" spans="1:10" x14ac:dyDescent="0.3">
      <c r="A12" s="28"/>
      <c r="B12" s="28" t="s">
        <v>49</v>
      </c>
      <c r="C12" s="28" t="s">
        <v>50</v>
      </c>
      <c r="D12" s="28" t="s">
        <v>51</v>
      </c>
      <c r="E12" s="28" t="str">
        <f t="shared" ref="E12:E69" si="0">MID(D12,2,4)</f>
        <v>84.8</v>
      </c>
      <c r="F12" s="28">
        <v>88</v>
      </c>
      <c r="G12" s="28" t="s">
        <v>52</v>
      </c>
      <c r="H12" s="28" t="s">
        <v>44</v>
      </c>
      <c r="I12" s="28"/>
      <c r="J12" s="28"/>
    </row>
    <row r="13" spans="1:10" x14ac:dyDescent="0.3">
      <c r="A13" s="28"/>
      <c r="B13" s="28" t="s">
        <v>53</v>
      </c>
      <c r="C13" s="28" t="s">
        <v>54</v>
      </c>
      <c r="D13" s="28" t="s">
        <v>55</v>
      </c>
      <c r="E13" s="28" t="str">
        <f t="shared" si="0"/>
        <v>78.7</v>
      </c>
      <c r="F13" s="28">
        <v>69</v>
      </c>
      <c r="G13" s="28" t="s">
        <v>56</v>
      </c>
      <c r="H13" s="28" t="s">
        <v>5</v>
      </c>
      <c r="I13" s="28"/>
      <c r="J13" s="28"/>
    </row>
    <row r="14" spans="1:10" x14ac:dyDescent="0.3">
      <c r="A14" s="28"/>
      <c r="B14" s="28" t="s">
        <v>57</v>
      </c>
      <c r="C14" s="28" t="s">
        <v>58</v>
      </c>
      <c r="D14" s="28" t="s">
        <v>59</v>
      </c>
      <c r="E14" s="28" t="str">
        <f t="shared" si="0"/>
        <v>64.2</v>
      </c>
      <c r="F14" s="28">
        <v>82</v>
      </c>
      <c r="G14" s="28" t="s">
        <v>60</v>
      </c>
      <c r="H14" s="28" t="s">
        <v>1</v>
      </c>
      <c r="I14" s="28"/>
      <c r="J14" s="28"/>
    </row>
    <row r="15" spans="1:10" x14ac:dyDescent="0.3">
      <c r="A15" s="28"/>
      <c r="B15" s="28" t="s">
        <v>61</v>
      </c>
      <c r="C15" s="28" t="s">
        <v>62</v>
      </c>
      <c r="D15" s="28" t="s">
        <v>59</v>
      </c>
      <c r="E15" s="28" t="str">
        <f t="shared" si="0"/>
        <v>64.2</v>
      </c>
      <c r="F15" s="28">
        <v>79</v>
      </c>
      <c r="G15" s="28" t="s">
        <v>63</v>
      </c>
      <c r="H15" s="28" t="s">
        <v>64</v>
      </c>
      <c r="I15" s="28"/>
      <c r="J15" s="28"/>
    </row>
    <row r="16" spans="1:10" x14ac:dyDescent="0.3">
      <c r="A16" s="28"/>
      <c r="B16" s="28" t="s">
        <v>65</v>
      </c>
      <c r="C16" s="28" t="s">
        <v>66</v>
      </c>
      <c r="D16" s="28" t="s">
        <v>67</v>
      </c>
      <c r="E16" s="28" t="str">
        <f t="shared" si="0"/>
        <v>62.6</v>
      </c>
      <c r="F16" s="28">
        <v>74</v>
      </c>
      <c r="G16" s="28" t="s">
        <v>68</v>
      </c>
      <c r="H16" s="28" t="s">
        <v>44</v>
      </c>
      <c r="I16" s="28"/>
      <c r="J16" s="28"/>
    </row>
    <row r="17" spans="1:10" x14ac:dyDescent="0.3">
      <c r="A17" s="28"/>
      <c r="B17" s="28" t="s">
        <v>69</v>
      </c>
      <c r="C17" s="28" t="s">
        <v>70</v>
      </c>
      <c r="D17" s="28" t="s">
        <v>71</v>
      </c>
      <c r="E17" s="28" t="str">
        <f t="shared" si="0"/>
        <v>62.5</v>
      </c>
      <c r="F17" s="28">
        <v>34</v>
      </c>
      <c r="G17" s="28" t="s">
        <v>72</v>
      </c>
      <c r="H17" s="28" t="s">
        <v>44</v>
      </c>
      <c r="I17" s="28"/>
      <c r="J17" s="28"/>
    </row>
    <row r="18" spans="1:10" x14ac:dyDescent="0.3">
      <c r="A18" s="28"/>
      <c r="B18" s="28" t="s">
        <v>73</v>
      </c>
      <c r="C18" s="28" t="s">
        <v>74</v>
      </c>
      <c r="D18" s="28" t="s">
        <v>75</v>
      </c>
      <c r="E18" s="28" t="str">
        <f t="shared" si="0"/>
        <v>55.6</v>
      </c>
      <c r="F18" s="28">
        <v>76</v>
      </c>
      <c r="G18" s="28" t="s">
        <v>76</v>
      </c>
      <c r="H18" s="28" t="s">
        <v>44</v>
      </c>
      <c r="I18" s="28"/>
      <c r="J18" s="28"/>
    </row>
    <row r="19" spans="1:10" x14ac:dyDescent="0.3">
      <c r="A19" s="28"/>
      <c r="B19" s="28" t="s">
        <v>77</v>
      </c>
      <c r="C19" s="28" t="s">
        <v>78</v>
      </c>
      <c r="D19" s="28" t="s">
        <v>79</v>
      </c>
      <c r="E19" s="28" t="str">
        <f t="shared" si="0"/>
        <v>51.5</v>
      </c>
      <c r="F19" s="28">
        <v>45</v>
      </c>
      <c r="G19" s="28" t="s">
        <v>80</v>
      </c>
      <c r="H19" s="28" t="s">
        <v>44</v>
      </c>
      <c r="I19" s="28"/>
      <c r="J19" s="28"/>
    </row>
    <row r="20" spans="1:10" x14ac:dyDescent="0.3">
      <c r="A20" s="28"/>
      <c r="B20" s="28" t="s">
        <v>81</v>
      </c>
      <c r="C20" s="28" t="s">
        <v>82</v>
      </c>
      <c r="D20" s="28" t="s">
        <v>83</v>
      </c>
      <c r="E20" s="28" t="str">
        <f t="shared" si="0"/>
        <v>50.5</v>
      </c>
      <c r="F20" s="28">
        <v>45</v>
      </c>
      <c r="G20" s="28" t="s">
        <v>80</v>
      </c>
      <c r="H20" s="28" t="s">
        <v>44</v>
      </c>
      <c r="I20" s="28"/>
      <c r="J20" s="28"/>
    </row>
    <row r="21" spans="1:10" x14ac:dyDescent="0.3">
      <c r="A21" s="28"/>
      <c r="B21" s="28" t="s">
        <v>84</v>
      </c>
      <c r="C21" s="28" t="s">
        <v>85</v>
      </c>
      <c r="D21" s="28" t="s">
        <v>86</v>
      </c>
      <c r="E21" s="28" t="str">
        <f t="shared" si="0"/>
        <v>50.4</v>
      </c>
      <c r="F21" s="28">
        <v>83</v>
      </c>
      <c r="G21" s="28" t="s">
        <v>87</v>
      </c>
      <c r="H21" s="28" t="s">
        <v>44</v>
      </c>
      <c r="I21" s="28"/>
      <c r="J21" s="28"/>
    </row>
    <row r="22" spans="1:10" x14ac:dyDescent="0.3">
      <c r="A22" s="28"/>
      <c r="B22" s="28" t="s">
        <v>84</v>
      </c>
      <c r="C22" s="28" t="s">
        <v>88</v>
      </c>
      <c r="D22" s="28" t="s">
        <v>86</v>
      </c>
      <c r="E22" s="28" t="str">
        <f t="shared" si="0"/>
        <v>50.4</v>
      </c>
      <c r="F22" s="28">
        <v>78</v>
      </c>
      <c r="G22" s="28" t="s">
        <v>87</v>
      </c>
      <c r="H22" s="28" t="s">
        <v>44</v>
      </c>
      <c r="I22" s="28"/>
      <c r="J22" s="28"/>
    </row>
    <row r="23" spans="1:10" x14ac:dyDescent="0.3">
      <c r="A23" s="28"/>
      <c r="B23" s="28" t="s">
        <v>89</v>
      </c>
      <c r="C23" s="28" t="s">
        <v>90</v>
      </c>
      <c r="D23" s="28" t="s">
        <v>91</v>
      </c>
      <c r="E23" s="28" t="str">
        <f t="shared" si="0"/>
        <v>50.1</v>
      </c>
      <c r="F23" s="28">
        <v>65</v>
      </c>
      <c r="G23" s="28" t="s">
        <v>92</v>
      </c>
      <c r="H23" s="28" t="s">
        <v>5</v>
      </c>
      <c r="I23" s="28"/>
      <c r="J23" s="28"/>
    </row>
    <row r="24" spans="1:10" x14ac:dyDescent="0.3">
      <c r="A24" s="28"/>
      <c r="B24" s="28" t="s">
        <v>93</v>
      </c>
      <c r="C24" s="28" t="s">
        <v>94</v>
      </c>
      <c r="D24" s="28" t="s">
        <v>95</v>
      </c>
      <c r="E24" s="28" t="str">
        <f t="shared" si="0"/>
        <v>49.4</v>
      </c>
      <c r="F24" s="28">
        <v>61</v>
      </c>
      <c r="G24" s="28" t="s">
        <v>96</v>
      </c>
      <c r="H24" s="28" t="s">
        <v>97</v>
      </c>
      <c r="I24" s="28"/>
      <c r="J24" s="28"/>
    </row>
    <row r="25" spans="1:10" x14ac:dyDescent="0.3">
      <c r="A25" s="28"/>
      <c r="B25" s="28" t="s">
        <v>98</v>
      </c>
      <c r="C25" s="28" t="s">
        <v>99</v>
      </c>
      <c r="D25" s="28" t="s">
        <v>100</v>
      </c>
      <c r="E25" s="28" t="str">
        <f t="shared" si="0"/>
        <v>45.2</v>
      </c>
      <c r="F25" s="28">
        <v>70</v>
      </c>
      <c r="G25" s="28" t="s">
        <v>101</v>
      </c>
      <c r="H25" s="28" t="s">
        <v>44</v>
      </c>
      <c r="I25" s="28"/>
      <c r="J25" s="28"/>
    </row>
    <row r="26" spans="1:10" x14ac:dyDescent="0.3">
      <c r="A26" s="28"/>
      <c r="B26" s="28" t="s">
        <v>102</v>
      </c>
      <c r="C26" s="28" t="s">
        <v>103</v>
      </c>
      <c r="D26" s="28" t="s">
        <v>104</v>
      </c>
      <c r="E26" s="28" t="str">
        <f>MID(D26,2,3)</f>
        <v xml:space="preserve">45 </v>
      </c>
      <c r="F26" s="28">
        <v>69</v>
      </c>
      <c r="G26" s="28" t="s">
        <v>101</v>
      </c>
      <c r="H26" s="28" t="s">
        <v>44</v>
      </c>
      <c r="I26" s="28"/>
      <c r="J26" s="28"/>
    </row>
    <row r="27" spans="1:10" x14ac:dyDescent="0.3">
      <c r="A27" s="28"/>
      <c r="B27" s="28" t="s">
        <v>105</v>
      </c>
      <c r="C27" s="28" t="s">
        <v>106</v>
      </c>
      <c r="D27" s="28" t="s">
        <v>107</v>
      </c>
      <c r="E27" s="28" t="str">
        <f t="shared" si="0"/>
        <v>44.9</v>
      </c>
      <c r="F27" s="28">
        <v>74</v>
      </c>
      <c r="G27" s="28" t="s">
        <v>101</v>
      </c>
      <c r="H27" s="28" t="s">
        <v>44</v>
      </c>
      <c r="I27" s="28"/>
      <c r="J27" s="28"/>
    </row>
    <row r="28" spans="1:10" x14ac:dyDescent="0.3">
      <c r="A28" s="28"/>
      <c r="B28" s="28" t="s">
        <v>108</v>
      </c>
      <c r="C28" s="28" t="s">
        <v>109</v>
      </c>
      <c r="D28" s="28" t="s">
        <v>110</v>
      </c>
      <c r="E28" s="28" t="str">
        <f t="shared" si="0"/>
        <v>41.4</v>
      </c>
      <c r="F28" s="28">
        <v>62</v>
      </c>
      <c r="G28" s="28" t="s">
        <v>48</v>
      </c>
      <c r="H28" s="28" t="s">
        <v>44</v>
      </c>
      <c r="I28" s="28"/>
      <c r="J28" s="28"/>
    </row>
    <row r="29" spans="1:10" x14ac:dyDescent="0.3">
      <c r="A29" s="28"/>
      <c r="B29" s="28" t="s">
        <v>111</v>
      </c>
      <c r="C29" s="28" t="s">
        <v>112</v>
      </c>
      <c r="D29" s="28" t="s">
        <v>113</v>
      </c>
      <c r="E29" s="28" t="str">
        <f t="shared" si="0"/>
        <v>39.4</v>
      </c>
      <c r="F29" s="28">
        <v>47</v>
      </c>
      <c r="G29" s="28" t="s">
        <v>114</v>
      </c>
      <c r="H29" s="28" t="s">
        <v>10</v>
      </c>
      <c r="I29" s="28"/>
      <c r="J29" s="28"/>
    </row>
    <row r="30" spans="1:10" x14ac:dyDescent="0.3">
      <c r="A30" s="28"/>
      <c r="B30" s="28" t="s">
        <v>115</v>
      </c>
      <c r="C30" s="28" t="s">
        <v>116</v>
      </c>
      <c r="D30" s="28" t="s">
        <v>117</v>
      </c>
      <c r="E30" s="28" t="str">
        <f t="shared" si="0"/>
        <v>37.6</v>
      </c>
      <c r="F30" s="28">
        <v>54</v>
      </c>
      <c r="G30" s="28" t="s">
        <v>118</v>
      </c>
      <c r="H30" s="28" t="s">
        <v>10</v>
      </c>
      <c r="I30" s="28"/>
      <c r="J30" s="28"/>
    </row>
    <row r="31" spans="1:10" x14ac:dyDescent="0.3">
      <c r="A31" s="28"/>
      <c r="B31" s="28" t="s">
        <v>119</v>
      </c>
      <c r="C31" s="28" t="s">
        <v>120</v>
      </c>
      <c r="D31" s="28" t="s">
        <v>121</v>
      </c>
      <c r="E31" s="28" t="str">
        <f t="shared" si="0"/>
        <v>36.1</v>
      </c>
      <c r="F31" s="28">
        <v>60</v>
      </c>
      <c r="G31" s="28" t="s">
        <v>122</v>
      </c>
      <c r="H31" s="28" t="s">
        <v>10</v>
      </c>
      <c r="I31" s="28"/>
      <c r="J31" s="28"/>
    </row>
    <row r="32" spans="1:10" x14ac:dyDescent="0.3">
      <c r="A32" s="28"/>
      <c r="B32" s="28" t="s">
        <v>123</v>
      </c>
      <c r="C32" s="28" t="s">
        <v>124</v>
      </c>
      <c r="D32" s="28" t="s">
        <v>125</v>
      </c>
      <c r="E32" s="28" t="str">
        <f t="shared" si="0"/>
        <v>35.9</v>
      </c>
      <c r="F32" s="28">
        <v>85</v>
      </c>
      <c r="G32" s="28" t="s">
        <v>126</v>
      </c>
      <c r="H32" s="28" t="s">
        <v>44</v>
      </c>
      <c r="I32" s="28"/>
      <c r="J32" s="28"/>
    </row>
    <row r="33" spans="1:10" x14ac:dyDescent="0.3">
      <c r="A33" s="28"/>
      <c r="B33" s="28" t="s">
        <v>127</v>
      </c>
      <c r="C33" s="28" t="s">
        <v>128</v>
      </c>
      <c r="D33" s="28" t="s">
        <v>129</v>
      </c>
      <c r="E33" s="28" t="str">
        <f t="shared" si="0"/>
        <v>35.8</v>
      </c>
      <c r="F33" s="28">
        <v>67</v>
      </c>
      <c r="G33" s="28" t="s">
        <v>130</v>
      </c>
      <c r="H33" s="28" t="s">
        <v>4</v>
      </c>
      <c r="I33" s="28"/>
      <c r="J33" s="28"/>
    </row>
    <row r="34" spans="1:10" x14ac:dyDescent="0.3">
      <c r="A34" s="28"/>
      <c r="B34" s="28" t="s">
        <v>131</v>
      </c>
      <c r="C34" s="28" t="s">
        <v>132</v>
      </c>
      <c r="D34" s="28" t="s">
        <v>133</v>
      </c>
      <c r="E34" s="28" t="str">
        <f t="shared" si="0"/>
        <v>34.9</v>
      </c>
      <c r="F34" s="28">
        <v>53</v>
      </c>
      <c r="G34" s="28" t="s">
        <v>134</v>
      </c>
      <c r="H34" s="28" t="s">
        <v>44</v>
      </c>
      <c r="I34" s="28"/>
      <c r="J34" s="28"/>
    </row>
    <row r="35" spans="1:10" x14ac:dyDescent="0.3">
      <c r="A35" s="28"/>
      <c r="B35" s="28" t="s">
        <v>135</v>
      </c>
      <c r="C35" s="28" t="s">
        <v>136</v>
      </c>
      <c r="D35" s="28" t="s">
        <v>137</v>
      </c>
      <c r="E35" s="28" t="str">
        <f t="shared" si="0"/>
        <v>34.1</v>
      </c>
      <c r="F35" s="28">
        <v>80</v>
      </c>
      <c r="G35" s="28" t="s">
        <v>138</v>
      </c>
      <c r="H35" s="28" t="s">
        <v>44</v>
      </c>
      <c r="I35" s="28"/>
      <c r="J35" s="28"/>
    </row>
    <row r="36" spans="1:10" x14ac:dyDescent="0.3">
      <c r="A36" s="28"/>
      <c r="B36" s="28" t="s">
        <v>139</v>
      </c>
      <c r="C36" s="28" t="s">
        <v>140</v>
      </c>
      <c r="D36" s="28" t="s">
        <v>141</v>
      </c>
      <c r="E36" s="28" t="str">
        <f t="shared" si="0"/>
        <v>32.2</v>
      </c>
      <c r="F36" s="28">
        <v>61</v>
      </c>
      <c r="G36" s="28" t="s">
        <v>142</v>
      </c>
      <c r="H36" s="28" t="s">
        <v>6</v>
      </c>
      <c r="I36" s="28"/>
      <c r="J36" s="28"/>
    </row>
    <row r="37" spans="1:10" x14ac:dyDescent="0.3">
      <c r="A37" s="28"/>
      <c r="B37" s="28" t="s">
        <v>143</v>
      </c>
      <c r="C37" s="28" t="s">
        <v>144</v>
      </c>
      <c r="D37" s="28" t="s">
        <v>4824</v>
      </c>
      <c r="E37" s="28" t="str">
        <f t="shared" si="0"/>
        <v>32.0</v>
      </c>
      <c r="F37" s="28">
        <v>90</v>
      </c>
      <c r="G37" s="28" t="s">
        <v>145</v>
      </c>
      <c r="H37" s="28" t="s">
        <v>146</v>
      </c>
      <c r="I37" s="28"/>
      <c r="J37" s="28"/>
    </row>
    <row r="38" spans="1:10" x14ac:dyDescent="0.3">
      <c r="A38" s="28"/>
      <c r="B38" s="28" t="s">
        <v>147</v>
      </c>
      <c r="C38" s="28" t="s">
        <v>148</v>
      </c>
      <c r="D38" s="28" t="s">
        <v>149</v>
      </c>
      <c r="E38" s="28" t="str">
        <f t="shared" si="0"/>
        <v>30.8</v>
      </c>
      <c r="F38" s="28">
        <v>82</v>
      </c>
      <c r="G38" s="28" t="s">
        <v>150</v>
      </c>
      <c r="H38" s="28" t="s">
        <v>5</v>
      </c>
      <c r="I38" s="28"/>
      <c r="J38" s="28"/>
    </row>
    <row r="39" spans="1:10" x14ac:dyDescent="0.3">
      <c r="A39" s="28"/>
      <c r="B39" s="28" t="s">
        <v>151</v>
      </c>
      <c r="C39" s="28" t="s">
        <v>152</v>
      </c>
      <c r="D39" s="28" t="s">
        <v>153</v>
      </c>
      <c r="E39" s="28" t="str">
        <f t="shared" si="0"/>
        <v>30.1</v>
      </c>
      <c r="F39" s="28">
        <v>91</v>
      </c>
      <c r="G39" s="28" t="s">
        <v>122</v>
      </c>
      <c r="H39" s="28" t="s">
        <v>146</v>
      </c>
      <c r="I39" s="28"/>
      <c r="J39" s="28"/>
    </row>
    <row r="40" spans="1:10" x14ac:dyDescent="0.3">
      <c r="A40" s="28"/>
      <c r="B40" s="28" t="s">
        <v>154</v>
      </c>
      <c r="C40" s="28" t="s">
        <v>155</v>
      </c>
      <c r="D40" s="28" t="s">
        <v>4825</v>
      </c>
      <c r="E40" s="28" t="str">
        <f t="shared" si="0"/>
        <v>24.0</v>
      </c>
      <c r="F40" s="28">
        <v>79</v>
      </c>
      <c r="G40" s="28" t="s">
        <v>156</v>
      </c>
      <c r="H40" s="28" t="s">
        <v>44</v>
      </c>
      <c r="I40" s="28"/>
      <c r="J40" s="28"/>
    </row>
    <row r="41" spans="1:10" x14ac:dyDescent="0.3">
      <c r="A41" s="28"/>
      <c r="B41" s="28" t="s">
        <v>154</v>
      </c>
      <c r="C41" s="28" t="s">
        <v>157</v>
      </c>
      <c r="D41" s="28" t="s">
        <v>4825</v>
      </c>
      <c r="E41" s="28" t="str">
        <f t="shared" si="0"/>
        <v>24.0</v>
      </c>
      <c r="F41" s="28">
        <v>83</v>
      </c>
      <c r="G41" s="28" t="s">
        <v>156</v>
      </c>
      <c r="H41" s="28" t="s">
        <v>44</v>
      </c>
      <c r="I41" s="28"/>
      <c r="J41" s="28"/>
    </row>
    <row r="42" spans="1:10" x14ac:dyDescent="0.3">
      <c r="A42" s="28"/>
      <c r="B42" s="28" t="s">
        <v>158</v>
      </c>
      <c r="C42" s="28" t="s">
        <v>159</v>
      </c>
      <c r="D42" s="28" t="s">
        <v>4825</v>
      </c>
      <c r="E42" s="28" t="str">
        <f t="shared" si="0"/>
        <v>24.0</v>
      </c>
      <c r="F42" s="28">
        <v>63</v>
      </c>
      <c r="G42" s="28" t="s">
        <v>160</v>
      </c>
      <c r="H42" s="28" t="s">
        <v>161</v>
      </c>
      <c r="I42" s="28"/>
      <c r="J42" s="28"/>
    </row>
    <row r="43" spans="1:10" x14ac:dyDescent="0.3">
      <c r="A43" s="28"/>
      <c r="B43" s="28" t="s">
        <v>162</v>
      </c>
      <c r="C43" s="28" t="s">
        <v>163</v>
      </c>
      <c r="D43" s="28" t="s">
        <v>164</v>
      </c>
      <c r="E43" s="28" t="str">
        <f t="shared" si="0"/>
        <v>22.8</v>
      </c>
      <c r="F43" s="28">
        <v>79</v>
      </c>
      <c r="G43" s="28" t="s">
        <v>165</v>
      </c>
      <c r="H43" s="28" t="s">
        <v>166</v>
      </c>
      <c r="I43" s="28"/>
      <c r="J43" s="28"/>
    </row>
    <row r="44" spans="1:10" x14ac:dyDescent="0.3">
      <c r="A44" s="28"/>
      <c r="B44" s="28" t="s">
        <v>167</v>
      </c>
      <c r="C44" s="28" t="s">
        <v>168</v>
      </c>
      <c r="D44" s="28" t="s">
        <v>169</v>
      </c>
      <c r="E44" s="28" t="str">
        <f t="shared" si="0"/>
        <v>22.7</v>
      </c>
      <c r="F44" s="28">
        <v>73</v>
      </c>
      <c r="G44" s="28" t="s">
        <v>170</v>
      </c>
      <c r="H44" s="28" t="s">
        <v>97</v>
      </c>
      <c r="I44" s="28"/>
      <c r="J44" s="28"/>
    </row>
    <row r="45" spans="1:10" x14ac:dyDescent="0.3">
      <c r="A45" s="28"/>
      <c r="B45" s="28" t="s">
        <v>171</v>
      </c>
      <c r="C45" s="28" t="s">
        <v>172</v>
      </c>
      <c r="D45" s="28" t="s">
        <v>169</v>
      </c>
      <c r="E45" s="28" t="str">
        <f t="shared" si="0"/>
        <v>22.7</v>
      </c>
      <c r="F45" s="28">
        <v>80</v>
      </c>
      <c r="G45" s="28" t="s">
        <v>173</v>
      </c>
      <c r="H45" s="28" t="s">
        <v>166</v>
      </c>
      <c r="I45" s="28"/>
      <c r="J45" s="28"/>
    </row>
    <row r="46" spans="1:10" x14ac:dyDescent="0.3">
      <c r="A46" s="28"/>
      <c r="B46" s="28" t="s">
        <v>174</v>
      </c>
      <c r="C46" s="28" t="s">
        <v>175</v>
      </c>
      <c r="D46" s="28" t="s">
        <v>169</v>
      </c>
      <c r="E46" s="28" t="str">
        <f t="shared" si="0"/>
        <v>22.7</v>
      </c>
      <c r="F46" s="28">
        <v>70</v>
      </c>
      <c r="G46" s="28" t="s">
        <v>176</v>
      </c>
      <c r="H46" s="28" t="s">
        <v>2</v>
      </c>
      <c r="I46" s="28"/>
      <c r="J46" s="28"/>
    </row>
    <row r="47" spans="1:10" x14ac:dyDescent="0.3">
      <c r="A47" s="28"/>
      <c r="B47" s="28" t="s">
        <v>177</v>
      </c>
      <c r="C47" s="28" t="s">
        <v>178</v>
      </c>
      <c r="D47" s="28" t="s">
        <v>179</v>
      </c>
      <c r="E47" s="28" t="str">
        <f t="shared" si="0"/>
        <v>22.4</v>
      </c>
      <c r="F47" s="28">
        <v>64</v>
      </c>
      <c r="G47" s="28" t="s">
        <v>122</v>
      </c>
      <c r="H47" s="28" t="s">
        <v>10</v>
      </c>
      <c r="I47" s="28"/>
      <c r="J47" s="28"/>
    </row>
    <row r="48" spans="1:10" x14ac:dyDescent="0.3">
      <c r="A48" s="28"/>
      <c r="B48" s="28" t="s">
        <v>180</v>
      </c>
      <c r="C48" s="28" t="s">
        <v>181</v>
      </c>
      <c r="D48" s="28" t="s">
        <v>179</v>
      </c>
      <c r="E48" s="28" t="str">
        <f t="shared" si="0"/>
        <v>22.4</v>
      </c>
      <c r="F48" s="28">
        <v>47</v>
      </c>
      <c r="G48" s="28" t="s">
        <v>182</v>
      </c>
      <c r="H48" s="28" t="s">
        <v>44</v>
      </c>
      <c r="I48" s="28"/>
      <c r="J48" s="28"/>
    </row>
    <row r="49" spans="1:10" x14ac:dyDescent="0.3">
      <c r="A49" s="28"/>
      <c r="B49" s="28" t="s">
        <v>183</v>
      </c>
      <c r="C49" s="28" t="s">
        <v>184</v>
      </c>
      <c r="D49" s="28" t="s">
        <v>185</v>
      </c>
      <c r="E49" s="28" t="str">
        <f t="shared" si="0"/>
        <v>22.3</v>
      </c>
      <c r="F49" s="28">
        <v>54</v>
      </c>
      <c r="G49" s="28" t="s">
        <v>186</v>
      </c>
      <c r="H49" s="28" t="s">
        <v>3</v>
      </c>
      <c r="I49" s="28"/>
      <c r="J49" s="28"/>
    </row>
    <row r="50" spans="1:10" x14ac:dyDescent="0.3">
      <c r="A50" s="28"/>
      <c r="B50" s="28" t="s">
        <v>187</v>
      </c>
      <c r="C50" s="28" t="s">
        <v>188</v>
      </c>
      <c r="D50" s="28" t="s">
        <v>185</v>
      </c>
      <c r="E50" s="28" t="str">
        <f t="shared" si="0"/>
        <v>22.3</v>
      </c>
      <c r="F50" s="28">
        <v>79</v>
      </c>
      <c r="G50" s="28" t="s">
        <v>189</v>
      </c>
      <c r="H50" s="28" t="s">
        <v>4</v>
      </c>
      <c r="I50" s="28"/>
      <c r="J50" s="28"/>
    </row>
    <row r="51" spans="1:10" x14ac:dyDescent="0.3">
      <c r="A51" s="28"/>
      <c r="B51" s="28" t="s">
        <v>190</v>
      </c>
      <c r="C51" s="28" t="s">
        <v>191</v>
      </c>
      <c r="D51" s="28" t="s">
        <v>4823</v>
      </c>
      <c r="E51" s="28" t="str">
        <f t="shared" si="0"/>
        <v>22.0</v>
      </c>
      <c r="F51" s="28">
        <v>61</v>
      </c>
      <c r="G51" s="28" t="s">
        <v>192</v>
      </c>
      <c r="H51" s="28" t="s">
        <v>2</v>
      </c>
      <c r="I51" s="28"/>
      <c r="J51" s="28"/>
    </row>
    <row r="52" spans="1:10" x14ac:dyDescent="0.3">
      <c r="A52" s="28"/>
      <c r="B52" s="28" t="s">
        <v>193</v>
      </c>
      <c r="C52" s="28" t="s">
        <v>194</v>
      </c>
      <c r="D52" s="28" t="s">
        <v>195</v>
      </c>
      <c r="E52" s="28" t="str">
        <f t="shared" si="0"/>
        <v>21.7</v>
      </c>
      <c r="F52" s="28">
        <v>37</v>
      </c>
      <c r="G52" s="28" t="s">
        <v>122</v>
      </c>
      <c r="H52" s="28" t="s">
        <v>10</v>
      </c>
      <c r="I52" s="28"/>
      <c r="J52" s="28"/>
    </row>
    <row r="53" spans="1:10" x14ac:dyDescent="0.3">
      <c r="A53" s="28"/>
      <c r="B53" s="28" t="s">
        <v>196</v>
      </c>
      <c r="C53" s="28" t="s">
        <v>197</v>
      </c>
      <c r="D53" s="28" t="s">
        <v>198</v>
      </c>
      <c r="E53" s="28" t="str">
        <f t="shared" si="0"/>
        <v>21.5</v>
      </c>
      <c r="F53" s="28">
        <v>80</v>
      </c>
      <c r="G53" s="28" t="s">
        <v>199</v>
      </c>
      <c r="H53" s="28" t="s">
        <v>44</v>
      </c>
      <c r="I53" s="28"/>
      <c r="J53" s="28"/>
    </row>
    <row r="54" spans="1:10" x14ac:dyDescent="0.3">
      <c r="A54" s="28"/>
      <c r="B54" s="28" t="s">
        <v>200</v>
      </c>
      <c r="C54" s="28" t="s">
        <v>201</v>
      </c>
      <c r="D54" s="28" t="s">
        <v>202</v>
      </c>
      <c r="E54" s="28" t="str">
        <f t="shared" si="0"/>
        <v>21.3</v>
      </c>
      <c r="F54" s="28">
        <v>62</v>
      </c>
      <c r="G54" s="28" t="s">
        <v>203</v>
      </c>
      <c r="H54" s="28" t="s">
        <v>161</v>
      </c>
      <c r="I54" s="28"/>
      <c r="J54" s="28"/>
    </row>
    <row r="55" spans="1:10" x14ac:dyDescent="0.3">
      <c r="A55" s="28"/>
      <c r="B55" s="28" t="s">
        <v>204</v>
      </c>
      <c r="C55" s="28" t="s">
        <v>205</v>
      </c>
      <c r="D55" s="28" t="s">
        <v>206</v>
      </c>
      <c r="E55" s="28" t="str">
        <f t="shared" si="0"/>
        <v>20.9</v>
      </c>
      <c r="F55" s="28">
        <v>68</v>
      </c>
      <c r="G55" s="28" t="s">
        <v>207</v>
      </c>
      <c r="H55" s="28" t="s">
        <v>161</v>
      </c>
      <c r="I55" s="28"/>
      <c r="J55" s="28"/>
    </row>
    <row r="56" spans="1:10" x14ac:dyDescent="0.3">
      <c r="A56" s="28"/>
      <c r="B56" s="28" t="s">
        <v>208</v>
      </c>
      <c r="C56" s="28" t="s">
        <v>209</v>
      </c>
      <c r="D56" s="28" t="s">
        <v>210</v>
      </c>
      <c r="E56" s="28" t="str">
        <f t="shared" si="0"/>
        <v>20.6</v>
      </c>
      <c r="F56" s="28">
        <v>53</v>
      </c>
      <c r="G56" s="28" t="s">
        <v>211</v>
      </c>
      <c r="H56" s="28" t="s">
        <v>161</v>
      </c>
      <c r="I56" s="28"/>
      <c r="J56" s="28"/>
    </row>
    <row r="57" spans="1:10" x14ac:dyDescent="0.3">
      <c r="A57" s="28"/>
      <c r="B57" s="28" t="s">
        <v>212</v>
      </c>
      <c r="C57" s="28" t="s">
        <v>213</v>
      </c>
      <c r="D57" s="28" t="s">
        <v>214</v>
      </c>
      <c r="E57" s="28" t="str">
        <f t="shared" si="0"/>
        <v>20.4</v>
      </c>
      <c r="F57" s="28">
        <v>76</v>
      </c>
      <c r="G57" s="28" t="s">
        <v>215</v>
      </c>
      <c r="H57" s="28" t="s">
        <v>10</v>
      </c>
      <c r="I57" s="28"/>
      <c r="J57" s="28"/>
    </row>
    <row r="58" spans="1:10" x14ac:dyDescent="0.3">
      <c r="A58" s="28"/>
      <c r="B58" s="28" t="s">
        <v>216</v>
      </c>
      <c r="C58" s="28" t="s">
        <v>217</v>
      </c>
      <c r="D58" s="28" t="s">
        <v>218</v>
      </c>
      <c r="E58" s="28" t="str">
        <f t="shared" si="0"/>
        <v>20.2</v>
      </c>
      <c r="F58" s="28">
        <v>56</v>
      </c>
      <c r="G58" s="28" t="s">
        <v>219</v>
      </c>
      <c r="H58" s="28" t="s">
        <v>4</v>
      </c>
      <c r="I58" s="28"/>
      <c r="J58" s="28"/>
    </row>
    <row r="59" spans="1:10" x14ac:dyDescent="0.3">
      <c r="A59" s="28"/>
      <c r="B59" s="28" t="s">
        <v>220</v>
      </c>
      <c r="C59" s="28" t="s">
        <v>221</v>
      </c>
      <c r="D59" s="28" t="s">
        <v>222</v>
      </c>
      <c r="E59" s="28" t="str">
        <f t="shared" si="0"/>
        <v>20.1</v>
      </c>
      <c r="F59" s="28">
        <v>83</v>
      </c>
      <c r="G59" s="28" t="s">
        <v>223</v>
      </c>
      <c r="H59" s="28" t="s">
        <v>3</v>
      </c>
      <c r="I59" s="28"/>
      <c r="J59" s="28"/>
    </row>
    <row r="60" spans="1:10" x14ac:dyDescent="0.3">
      <c r="A60" s="28"/>
      <c r="B60" s="28" t="s">
        <v>224</v>
      </c>
      <c r="C60" s="28" t="s">
        <v>225</v>
      </c>
      <c r="D60" s="28" t="s">
        <v>222</v>
      </c>
      <c r="E60" s="28" t="str">
        <f t="shared" si="0"/>
        <v>20.1</v>
      </c>
      <c r="F60" s="28">
        <v>66</v>
      </c>
      <c r="G60" s="28" t="s">
        <v>226</v>
      </c>
      <c r="H60" s="28" t="s">
        <v>161</v>
      </c>
      <c r="I60" s="28"/>
      <c r="J60" s="28"/>
    </row>
    <row r="61" spans="1:10" x14ac:dyDescent="0.3">
      <c r="A61" s="28"/>
      <c r="B61" s="28" t="s">
        <v>227</v>
      </c>
      <c r="C61" s="28" t="s">
        <v>228</v>
      </c>
      <c r="D61" s="28" t="s">
        <v>229</v>
      </c>
      <c r="E61" s="28" t="str">
        <f t="shared" si="0"/>
        <v>19.5</v>
      </c>
      <c r="F61" s="28">
        <v>87</v>
      </c>
      <c r="G61" s="28" t="s">
        <v>230</v>
      </c>
      <c r="H61" s="28" t="s">
        <v>44</v>
      </c>
      <c r="I61" s="28"/>
      <c r="J61" s="28"/>
    </row>
    <row r="62" spans="1:10" x14ac:dyDescent="0.3">
      <c r="A62" s="28"/>
      <c r="B62" s="28" t="s">
        <v>231</v>
      </c>
      <c r="C62" s="28" t="s">
        <v>232</v>
      </c>
      <c r="D62" s="28" t="s">
        <v>233</v>
      </c>
      <c r="E62" s="28" t="str">
        <f t="shared" si="0"/>
        <v>18.9</v>
      </c>
      <c r="F62" s="28">
        <v>74</v>
      </c>
      <c r="G62" s="28" t="s">
        <v>234</v>
      </c>
      <c r="H62" s="28" t="s">
        <v>235</v>
      </c>
      <c r="I62" s="28"/>
      <c r="J62" s="28"/>
    </row>
    <row r="63" spans="1:10" x14ac:dyDescent="0.3">
      <c r="A63" s="28"/>
      <c r="B63" s="28" t="s">
        <v>236</v>
      </c>
      <c r="C63" s="28" t="s">
        <v>237</v>
      </c>
      <c r="D63" s="28" t="s">
        <v>238</v>
      </c>
      <c r="E63" s="28" t="str">
        <f t="shared" si="0"/>
        <v>18.6</v>
      </c>
      <c r="F63" s="28">
        <v>55</v>
      </c>
      <c r="G63" s="28" t="s">
        <v>239</v>
      </c>
      <c r="H63" s="28" t="s">
        <v>44</v>
      </c>
      <c r="I63" s="28"/>
      <c r="J63" s="28"/>
    </row>
    <row r="64" spans="1:10" x14ac:dyDescent="0.3">
      <c r="A64" s="28"/>
      <c r="B64" s="28" t="s">
        <v>240</v>
      </c>
      <c r="C64" s="28" t="s">
        <v>241</v>
      </c>
      <c r="D64" s="28" t="s">
        <v>242</v>
      </c>
      <c r="E64" s="28" t="str">
        <f t="shared" si="0"/>
        <v>18.4</v>
      </c>
      <c r="F64" s="28">
        <v>69</v>
      </c>
      <c r="G64" s="28" t="s">
        <v>199</v>
      </c>
      <c r="H64" s="28" t="s">
        <v>44</v>
      </c>
      <c r="I64" s="28"/>
      <c r="J64" s="28"/>
    </row>
    <row r="65" spans="1:10" x14ac:dyDescent="0.3">
      <c r="A65" s="28"/>
      <c r="B65" s="28" t="s">
        <v>243</v>
      </c>
      <c r="C65" s="28" t="s">
        <v>244</v>
      </c>
      <c r="D65" s="28" t="s">
        <v>245</v>
      </c>
      <c r="E65" s="28" t="str">
        <f t="shared" si="0"/>
        <v>18.3</v>
      </c>
      <c r="F65" s="28">
        <v>78</v>
      </c>
      <c r="G65" s="28" t="s">
        <v>246</v>
      </c>
      <c r="H65" s="28" t="s">
        <v>247</v>
      </c>
      <c r="I65" s="28"/>
      <c r="J65" s="28"/>
    </row>
    <row r="66" spans="1:10" x14ac:dyDescent="0.3">
      <c r="A66" s="28"/>
      <c r="B66" s="28" t="s">
        <v>248</v>
      </c>
      <c r="C66" s="28" t="s">
        <v>249</v>
      </c>
      <c r="D66" s="28" t="s">
        <v>250</v>
      </c>
      <c r="E66" s="28" t="str">
        <f t="shared" si="0"/>
        <v>18.2</v>
      </c>
      <c r="F66" s="28">
        <v>79</v>
      </c>
      <c r="G66" s="28" t="s">
        <v>246</v>
      </c>
      <c r="H66" s="28" t="s">
        <v>247</v>
      </c>
      <c r="I66" s="28"/>
      <c r="J66" s="28"/>
    </row>
    <row r="67" spans="1:10" x14ac:dyDescent="0.3">
      <c r="A67" s="28"/>
      <c r="B67" s="28" t="s">
        <v>251</v>
      </c>
      <c r="C67" s="28" t="s">
        <v>252</v>
      </c>
      <c r="D67" s="28" t="s">
        <v>253</v>
      </c>
      <c r="E67" s="28" t="str">
        <f t="shared" si="0"/>
        <v>18.1</v>
      </c>
      <c r="F67" s="28">
        <v>58</v>
      </c>
      <c r="G67" s="28" t="s">
        <v>254</v>
      </c>
      <c r="H67" s="28" t="s">
        <v>161</v>
      </c>
      <c r="I67" s="28"/>
      <c r="J67" s="28"/>
    </row>
    <row r="68" spans="1:10" x14ac:dyDescent="0.3">
      <c r="A68" s="28"/>
      <c r="B68" s="28" t="s">
        <v>255</v>
      </c>
      <c r="C68" s="28" t="s">
        <v>256</v>
      </c>
      <c r="D68" s="28" t="s">
        <v>257</v>
      </c>
      <c r="E68" s="28" t="str">
        <f t="shared" si="0"/>
        <v>17.8</v>
      </c>
      <c r="F68" s="28">
        <v>61</v>
      </c>
      <c r="G68" s="28" t="s">
        <v>145</v>
      </c>
      <c r="H68" s="28" t="s">
        <v>44</v>
      </c>
      <c r="I68" s="28"/>
      <c r="J68" s="28"/>
    </row>
    <row r="69" spans="1:10" x14ac:dyDescent="0.3">
      <c r="A69" s="28"/>
      <c r="B69" s="28" t="s">
        <v>258</v>
      </c>
      <c r="C69" s="28" t="s">
        <v>259</v>
      </c>
      <c r="D69" s="28" t="s">
        <v>260</v>
      </c>
      <c r="E69" s="28" t="str">
        <f t="shared" si="0"/>
        <v>17.6</v>
      </c>
      <c r="F69" s="28">
        <v>52</v>
      </c>
      <c r="G69" s="28" t="s">
        <v>261</v>
      </c>
      <c r="H69" s="28" t="s">
        <v>4</v>
      </c>
      <c r="I69" s="28"/>
      <c r="J69" s="28"/>
    </row>
    <row r="70" spans="1:10" x14ac:dyDescent="0.3">
      <c r="A70" s="28"/>
      <c r="B70" s="28" t="s">
        <v>262</v>
      </c>
      <c r="C70" s="28" t="s">
        <v>263</v>
      </c>
      <c r="D70" s="28" t="s">
        <v>264</v>
      </c>
      <c r="E70" s="28" t="str">
        <f t="shared" ref="E70:E128" si="1">MID(D70,2,4)</f>
        <v>17.5</v>
      </c>
      <c r="F70" s="28">
        <v>74</v>
      </c>
      <c r="G70" s="28" t="s">
        <v>265</v>
      </c>
      <c r="H70" s="28" t="s">
        <v>44</v>
      </c>
      <c r="I70" s="28"/>
      <c r="J70" s="28"/>
    </row>
    <row r="71" spans="1:10" x14ac:dyDescent="0.3">
      <c r="A71" s="28"/>
      <c r="B71" s="28" t="s">
        <v>266</v>
      </c>
      <c r="C71" s="28" t="s">
        <v>267</v>
      </c>
      <c r="D71" s="28" t="s">
        <v>264</v>
      </c>
      <c r="E71" s="28" t="str">
        <f t="shared" si="1"/>
        <v>17.5</v>
      </c>
      <c r="F71" s="28">
        <v>82</v>
      </c>
      <c r="G71" s="28" t="s">
        <v>268</v>
      </c>
      <c r="H71" s="28" t="s">
        <v>44</v>
      </c>
      <c r="I71" s="28"/>
      <c r="J71" s="28"/>
    </row>
    <row r="72" spans="1:10" x14ac:dyDescent="0.3">
      <c r="A72" s="28"/>
      <c r="B72" s="28" t="s">
        <v>269</v>
      </c>
      <c r="C72" s="28" t="s">
        <v>270</v>
      </c>
      <c r="D72" s="28" t="s">
        <v>271</v>
      </c>
      <c r="E72" s="28" t="str">
        <f t="shared" si="1"/>
        <v>17.3</v>
      </c>
      <c r="F72" s="28">
        <v>77</v>
      </c>
      <c r="G72" s="28" t="s">
        <v>272</v>
      </c>
      <c r="H72" s="28" t="s">
        <v>273</v>
      </c>
      <c r="I72" s="28"/>
      <c r="J72" s="28"/>
    </row>
    <row r="73" spans="1:10" x14ac:dyDescent="0.3">
      <c r="A73" s="28"/>
      <c r="B73" s="28" t="s">
        <v>274</v>
      </c>
      <c r="C73" s="28" t="s">
        <v>275</v>
      </c>
      <c r="D73" s="28" t="s">
        <v>276</v>
      </c>
      <c r="E73" s="28" t="str">
        <f t="shared" si="1"/>
        <v>17.2</v>
      </c>
      <c r="F73" s="28">
        <v>68</v>
      </c>
      <c r="G73" s="28" t="s">
        <v>277</v>
      </c>
      <c r="H73" s="28" t="s">
        <v>4</v>
      </c>
      <c r="I73" s="28"/>
      <c r="J73" s="28"/>
    </row>
    <row r="74" spans="1:10" x14ac:dyDescent="0.3">
      <c r="A74" s="28"/>
      <c r="B74" s="28" t="s">
        <v>278</v>
      </c>
      <c r="C74" s="28" t="s">
        <v>279</v>
      </c>
      <c r="D74" s="28" t="s">
        <v>280</v>
      </c>
      <c r="E74" s="28" t="str">
        <f t="shared" si="1"/>
        <v>17.1</v>
      </c>
      <c r="F74" s="28">
        <v>89</v>
      </c>
      <c r="G74" s="28" t="s">
        <v>281</v>
      </c>
      <c r="H74" s="28" t="s">
        <v>146</v>
      </c>
      <c r="I74" s="28"/>
      <c r="J74" s="28"/>
    </row>
    <row r="75" spans="1:10" x14ac:dyDescent="0.3">
      <c r="A75" s="28"/>
      <c r="B75" s="28" t="s">
        <v>282</v>
      </c>
      <c r="C75" s="28" t="s">
        <v>283</v>
      </c>
      <c r="D75" s="28" t="s">
        <v>284</v>
      </c>
      <c r="E75" s="28" t="str">
        <f t="shared" si="1"/>
        <v>16.9</v>
      </c>
      <c r="F75" s="28">
        <v>67</v>
      </c>
      <c r="G75" s="28" t="s">
        <v>122</v>
      </c>
      <c r="H75" s="28" t="s">
        <v>146</v>
      </c>
      <c r="I75" s="28"/>
      <c r="J75" s="28"/>
    </row>
    <row r="76" spans="1:10" x14ac:dyDescent="0.3">
      <c r="A76" s="28"/>
      <c r="B76" s="28" t="s">
        <v>285</v>
      </c>
      <c r="C76" s="28" t="s">
        <v>286</v>
      </c>
      <c r="D76" s="28" t="s">
        <v>287</v>
      </c>
      <c r="E76" s="28" t="str">
        <f t="shared" si="1"/>
        <v>16.7</v>
      </c>
      <c r="F76" s="28" t="s">
        <v>8</v>
      </c>
      <c r="G76" s="28" t="s">
        <v>145</v>
      </c>
      <c r="H76" s="28" t="s">
        <v>9</v>
      </c>
      <c r="I76" s="28"/>
      <c r="J76" s="28"/>
    </row>
    <row r="77" spans="1:10" x14ac:dyDescent="0.3">
      <c r="A77" s="28"/>
      <c r="B77" s="28" t="s">
        <v>288</v>
      </c>
      <c r="C77" s="28" t="s">
        <v>289</v>
      </c>
      <c r="D77" s="28" t="s">
        <v>290</v>
      </c>
      <c r="E77" s="28" t="str">
        <f t="shared" si="1"/>
        <v>16.5</v>
      </c>
      <c r="F77" s="28">
        <v>73</v>
      </c>
      <c r="G77" s="28" t="s">
        <v>291</v>
      </c>
      <c r="H77" s="28" t="s">
        <v>2</v>
      </c>
      <c r="I77" s="28"/>
      <c r="J77" s="28"/>
    </row>
    <row r="78" spans="1:10" x14ac:dyDescent="0.3">
      <c r="A78" s="28"/>
      <c r="B78" s="28" t="s">
        <v>292</v>
      </c>
      <c r="C78" s="28" t="s">
        <v>293</v>
      </c>
      <c r="D78" s="28" t="s">
        <v>294</v>
      </c>
      <c r="E78" s="28" t="str">
        <f t="shared" si="1"/>
        <v>16.4</v>
      </c>
      <c r="F78" s="28">
        <v>86</v>
      </c>
      <c r="G78" s="28" t="s">
        <v>122</v>
      </c>
      <c r="H78" s="28" t="s">
        <v>44</v>
      </c>
      <c r="I78" s="28"/>
      <c r="J78" s="28"/>
    </row>
    <row r="79" spans="1:10" x14ac:dyDescent="0.3">
      <c r="A79" s="28"/>
      <c r="B79" s="28" t="s">
        <v>295</v>
      </c>
      <c r="C79" s="28" t="s">
        <v>296</v>
      </c>
      <c r="D79" s="28" t="s">
        <v>297</v>
      </c>
      <c r="E79" s="28" t="str">
        <f t="shared" si="1"/>
        <v>16.2</v>
      </c>
      <c r="F79" s="28">
        <v>35</v>
      </c>
      <c r="G79" s="28" t="s">
        <v>68</v>
      </c>
      <c r="H79" s="28" t="s">
        <v>10</v>
      </c>
      <c r="I79" s="28"/>
      <c r="J79" s="28"/>
    </row>
    <row r="80" spans="1:10" x14ac:dyDescent="0.3">
      <c r="A80" s="28"/>
      <c r="B80" s="28" t="s">
        <v>298</v>
      </c>
      <c r="C80" s="28" t="s">
        <v>299</v>
      </c>
      <c r="D80" s="28" t="s">
        <v>300</v>
      </c>
      <c r="E80" s="28" t="str">
        <f t="shared" si="1"/>
        <v>15.8</v>
      </c>
      <c r="F80" s="28">
        <v>71</v>
      </c>
      <c r="G80" s="28" t="s">
        <v>301</v>
      </c>
      <c r="H80" s="28" t="s">
        <v>302</v>
      </c>
      <c r="I80" s="28"/>
      <c r="J80" s="28"/>
    </row>
    <row r="81" spans="1:10" x14ac:dyDescent="0.3">
      <c r="A81" s="28"/>
      <c r="B81" s="28" t="s">
        <v>303</v>
      </c>
      <c r="C81" s="28" t="s">
        <v>304</v>
      </c>
      <c r="D81" s="28" t="s">
        <v>305</v>
      </c>
      <c r="E81" s="28" t="str">
        <f t="shared" si="1"/>
        <v>15.6</v>
      </c>
      <c r="F81" s="28">
        <v>57</v>
      </c>
      <c r="G81" s="28" t="s">
        <v>306</v>
      </c>
      <c r="H81" s="28" t="s">
        <v>44</v>
      </c>
      <c r="I81" s="28"/>
      <c r="J81" s="28"/>
    </row>
    <row r="82" spans="1:10" x14ac:dyDescent="0.3">
      <c r="A82" s="28"/>
      <c r="B82" s="28" t="s">
        <v>307</v>
      </c>
      <c r="C82" s="28" t="s">
        <v>308</v>
      </c>
      <c r="D82" s="28" t="s">
        <v>309</v>
      </c>
      <c r="E82" s="28" t="str">
        <f t="shared" si="1"/>
        <v>15.5</v>
      </c>
      <c r="F82" s="28">
        <v>32</v>
      </c>
      <c r="G82" s="28" t="s">
        <v>101</v>
      </c>
      <c r="H82" s="28" t="s">
        <v>44</v>
      </c>
      <c r="I82" s="28"/>
      <c r="J82" s="28"/>
    </row>
    <row r="83" spans="1:10" x14ac:dyDescent="0.3">
      <c r="A83" s="28"/>
      <c r="B83" s="28" t="s">
        <v>310</v>
      </c>
      <c r="C83" s="28" t="s">
        <v>311</v>
      </c>
      <c r="D83" s="28" t="s">
        <v>312</v>
      </c>
      <c r="E83" s="28" t="str">
        <f t="shared" si="1"/>
        <v>15.4</v>
      </c>
      <c r="F83" s="28">
        <v>79</v>
      </c>
      <c r="G83" s="28" t="s">
        <v>145</v>
      </c>
      <c r="H83" s="28" t="s">
        <v>313</v>
      </c>
      <c r="I83" s="28"/>
      <c r="J83" s="28"/>
    </row>
    <row r="84" spans="1:10" x14ac:dyDescent="0.3">
      <c r="A84" s="28"/>
      <c r="B84" s="28" t="s">
        <v>314</v>
      </c>
      <c r="C84" s="28" t="s">
        <v>315</v>
      </c>
      <c r="D84" s="28" t="s">
        <v>312</v>
      </c>
      <c r="E84" s="28" t="str">
        <f t="shared" si="1"/>
        <v>15.4</v>
      </c>
      <c r="F84" s="28">
        <v>54</v>
      </c>
      <c r="G84" s="28" t="s">
        <v>173</v>
      </c>
      <c r="H84" s="28" t="s">
        <v>316</v>
      </c>
      <c r="I84" s="28"/>
      <c r="J84" s="28"/>
    </row>
    <row r="85" spans="1:10" x14ac:dyDescent="0.3">
      <c r="A85" s="28"/>
      <c r="B85" s="28" t="s">
        <v>317</v>
      </c>
      <c r="C85" s="28" t="s">
        <v>318</v>
      </c>
      <c r="D85" s="28" t="s">
        <v>319</v>
      </c>
      <c r="E85" s="28" t="str">
        <f t="shared" si="1"/>
        <v>15.3</v>
      </c>
      <c r="F85" s="28">
        <v>65</v>
      </c>
      <c r="G85" s="28" t="s">
        <v>320</v>
      </c>
      <c r="H85" s="28" t="s">
        <v>7</v>
      </c>
      <c r="I85" s="28"/>
      <c r="J85" s="28"/>
    </row>
    <row r="86" spans="1:10" x14ac:dyDescent="0.3">
      <c r="A86" s="28"/>
      <c r="B86" s="28" t="s">
        <v>321</v>
      </c>
      <c r="C86" s="28" t="s">
        <v>322</v>
      </c>
      <c r="D86" s="28" t="s">
        <v>323</v>
      </c>
      <c r="E86" s="28" t="str">
        <f t="shared" si="1"/>
        <v>15.2</v>
      </c>
      <c r="F86" s="28">
        <v>89</v>
      </c>
      <c r="G86" s="28" t="s">
        <v>122</v>
      </c>
      <c r="H86" s="28" t="s">
        <v>146</v>
      </c>
      <c r="I86" s="28"/>
      <c r="J86" s="28"/>
    </row>
    <row r="87" spans="1:10" x14ac:dyDescent="0.3">
      <c r="A87" s="28"/>
      <c r="B87" s="28" t="s">
        <v>324</v>
      </c>
      <c r="C87" s="28" t="s">
        <v>325</v>
      </c>
      <c r="D87" s="28" t="s">
        <v>326</v>
      </c>
      <c r="E87" s="28" t="str">
        <f t="shared" si="1"/>
        <v>15.1</v>
      </c>
      <c r="F87" s="28">
        <v>76</v>
      </c>
      <c r="G87" s="28" t="s">
        <v>320</v>
      </c>
      <c r="H87" s="28" t="s">
        <v>327</v>
      </c>
      <c r="I87" s="28"/>
      <c r="J87" s="28"/>
    </row>
    <row r="88" spans="1:10" x14ac:dyDescent="0.3">
      <c r="A88" s="28"/>
      <c r="B88" s="28" t="s">
        <v>328</v>
      </c>
      <c r="C88" s="28" t="s">
        <v>329</v>
      </c>
      <c r="D88" s="28" t="s">
        <v>4822</v>
      </c>
      <c r="E88" s="28" t="str">
        <f t="shared" si="1"/>
        <v>15.0</v>
      </c>
      <c r="F88" s="28">
        <v>54</v>
      </c>
      <c r="G88" s="28" t="s">
        <v>330</v>
      </c>
      <c r="H88" s="28" t="s">
        <v>161</v>
      </c>
      <c r="I88" s="28"/>
      <c r="J88" s="28"/>
    </row>
    <row r="89" spans="1:10" x14ac:dyDescent="0.3">
      <c r="A89" s="28"/>
      <c r="B89" s="28" t="s">
        <v>331</v>
      </c>
      <c r="C89" s="28" t="s">
        <v>332</v>
      </c>
      <c r="D89" s="28" t="s">
        <v>4822</v>
      </c>
      <c r="E89" s="28" t="str">
        <f t="shared" si="1"/>
        <v>15.0</v>
      </c>
      <c r="F89" s="28">
        <v>89</v>
      </c>
      <c r="G89" s="28" t="s">
        <v>333</v>
      </c>
      <c r="H89" s="28" t="s">
        <v>334</v>
      </c>
      <c r="I89" s="28"/>
      <c r="J89" s="28"/>
    </row>
    <row r="90" spans="1:10" x14ac:dyDescent="0.3">
      <c r="A90" s="28"/>
      <c r="B90" s="28" t="s">
        <v>335</v>
      </c>
      <c r="C90" s="28" t="s">
        <v>336</v>
      </c>
      <c r="D90" s="28" t="s">
        <v>337</v>
      </c>
      <c r="E90" s="28" t="str">
        <f t="shared" si="1"/>
        <v>14.8</v>
      </c>
      <c r="F90" s="28">
        <v>47</v>
      </c>
      <c r="G90" s="28" t="s">
        <v>338</v>
      </c>
      <c r="H90" s="28" t="s">
        <v>10</v>
      </c>
      <c r="I90" s="28"/>
      <c r="J90" s="28"/>
    </row>
    <row r="91" spans="1:10" x14ac:dyDescent="0.3">
      <c r="A91" s="28"/>
      <c r="B91" s="28" t="s">
        <v>339</v>
      </c>
      <c r="C91" s="28" t="s">
        <v>340</v>
      </c>
      <c r="D91" s="28" t="s">
        <v>341</v>
      </c>
      <c r="E91" s="28" t="str">
        <f t="shared" si="1"/>
        <v>14.7</v>
      </c>
      <c r="F91" s="28">
        <v>89</v>
      </c>
      <c r="G91" s="28" t="s">
        <v>126</v>
      </c>
      <c r="H91" s="28" t="s">
        <v>146</v>
      </c>
      <c r="I91" s="28"/>
      <c r="J91" s="28"/>
    </row>
    <row r="92" spans="1:10" x14ac:dyDescent="0.3">
      <c r="A92" s="28"/>
      <c r="B92" s="28" t="s">
        <v>342</v>
      </c>
      <c r="C92" s="28" t="s">
        <v>343</v>
      </c>
      <c r="D92" s="28" t="s">
        <v>344</v>
      </c>
      <c r="E92" s="28" t="str">
        <f t="shared" si="1"/>
        <v>14.6</v>
      </c>
      <c r="F92" s="28">
        <v>70</v>
      </c>
      <c r="G92" s="28" t="s">
        <v>345</v>
      </c>
      <c r="H92" s="28" t="s">
        <v>5</v>
      </c>
      <c r="I92" s="28"/>
      <c r="J92" s="28"/>
    </row>
    <row r="93" spans="1:10" x14ac:dyDescent="0.3">
      <c r="A93" s="28"/>
      <c r="B93" s="28" t="s">
        <v>342</v>
      </c>
      <c r="C93" s="28" t="s">
        <v>346</v>
      </c>
      <c r="D93" s="28" t="s">
        <v>344</v>
      </c>
      <c r="E93" s="28" t="str">
        <f t="shared" si="1"/>
        <v>14.6</v>
      </c>
      <c r="F93" s="28">
        <v>68</v>
      </c>
      <c r="G93" s="28" t="s">
        <v>345</v>
      </c>
      <c r="H93" s="28" t="s">
        <v>5</v>
      </c>
      <c r="I93" s="28"/>
      <c r="J93" s="28"/>
    </row>
    <row r="94" spans="1:10" x14ac:dyDescent="0.3">
      <c r="A94" s="28"/>
      <c r="B94" s="28" t="s">
        <v>347</v>
      </c>
      <c r="C94" s="28" t="s">
        <v>348</v>
      </c>
      <c r="D94" s="28" t="s">
        <v>344</v>
      </c>
      <c r="E94" s="28" t="str">
        <f t="shared" si="1"/>
        <v>14.6</v>
      </c>
      <c r="F94" s="28">
        <v>81</v>
      </c>
      <c r="G94" s="28" t="s">
        <v>349</v>
      </c>
      <c r="H94" s="28" t="s">
        <v>44</v>
      </c>
      <c r="I94" s="28"/>
      <c r="J94" s="28"/>
    </row>
    <row r="95" spans="1:10" x14ac:dyDescent="0.3">
      <c r="A95" s="28"/>
      <c r="B95" s="28" t="s">
        <v>350</v>
      </c>
      <c r="C95" s="28" t="s">
        <v>351</v>
      </c>
      <c r="D95" s="28" t="s">
        <v>352</v>
      </c>
      <c r="E95" s="28" t="str">
        <f t="shared" si="1"/>
        <v>14.5</v>
      </c>
      <c r="F95" s="28">
        <v>73</v>
      </c>
      <c r="G95" s="28" t="s">
        <v>170</v>
      </c>
      <c r="H95" s="28" t="s">
        <v>97</v>
      </c>
      <c r="I95" s="28"/>
      <c r="J95" s="28"/>
    </row>
    <row r="96" spans="1:10" x14ac:dyDescent="0.3">
      <c r="A96" s="28"/>
      <c r="B96" s="28" t="s">
        <v>353</v>
      </c>
      <c r="C96" s="28" t="s">
        <v>354</v>
      </c>
      <c r="D96" s="28" t="s">
        <v>355</v>
      </c>
      <c r="E96" s="28" t="str">
        <f t="shared" si="1"/>
        <v>14.4</v>
      </c>
      <c r="F96" s="28">
        <v>74</v>
      </c>
      <c r="G96" s="28" t="s">
        <v>356</v>
      </c>
      <c r="H96" s="28" t="s">
        <v>313</v>
      </c>
      <c r="I96" s="28"/>
      <c r="J96" s="28"/>
    </row>
    <row r="97" spans="1:10" x14ac:dyDescent="0.3">
      <c r="A97" s="28"/>
      <c r="B97" s="28" t="s">
        <v>357</v>
      </c>
      <c r="C97" s="28" t="s">
        <v>358</v>
      </c>
      <c r="D97" s="28" t="s">
        <v>355</v>
      </c>
      <c r="E97" s="28" t="str">
        <f t="shared" si="1"/>
        <v>14.4</v>
      </c>
      <c r="F97" s="28">
        <v>92</v>
      </c>
      <c r="G97" s="28" t="s">
        <v>359</v>
      </c>
      <c r="H97" s="28" t="s">
        <v>5</v>
      </c>
      <c r="I97" s="28"/>
      <c r="J97" s="28"/>
    </row>
    <row r="98" spans="1:10" x14ac:dyDescent="0.3">
      <c r="A98" s="28"/>
      <c r="B98" s="28" t="s">
        <v>360</v>
      </c>
      <c r="C98" s="28" t="s">
        <v>361</v>
      </c>
      <c r="D98" s="28" t="s">
        <v>362</v>
      </c>
      <c r="E98" s="28" t="str">
        <f t="shared" si="1"/>
        <v>14.3</v>
      </c>
      <c r="F98" s="28">
        <v>64</v>
      </c>
      <c r="G98" s="28" t="s">
        <v>363</v>
      </c>
      <c r="H98" s="28" t="s">
        <v>364</v>
      </c>
      <c r="I98" s="28"/>
      <c r="J98" s="28"/>
    </row>
    <row r="99" spans="1:10" x14ac:dyDescent="0.3">
      <c r="A99" s="28"/>
      <c r="B99" s="28" t="s">
        <v>365</v>
      </c>
      <c r="C99" s="28" t="s">
        <v>366</v>
      </c>
      <c r="D99" s="28" t="s">
        <v>367</v>
      </c>
      <c r="E99" s="28" t="str">
        <f t="shared" si="1"/>
        <v>14.2</v>
      </c>
      <c r="F99" s="28">
        <v>55</v>
      </c>
      <c r="G99" s="28" t="s">
        <v>368</v>
      </c>
      <c r="H99" s="28" t="s">
        <v>10</v>
      </c>
      <c r="I99" s="28"/>
      <c r="J99" s="28"/>
    </row>
    <row r="100" spans="1:10" x14ac:dyDescent="0.3">
      <c r="A100" s="28"/>
      <c r="B100" s="28" t="s">
        <v>369</v>
      </c>
      <c r="C100" s="28" t="s">
        <v>370</v>
      </c>
      <c r="D100" s="28" t="s">
        <v>367</v>
      </c>
      <c r="E100" s="28" t="str">
        <f t="shared" si="1"/>
        <v>14.2</v>
      </c>
      <c r="F100" s="28">
        <v>48</v>
      </c>
      <c r="G100" s="28" t="s">
        <v>371</v>
      </c>
      <c r="H100" s="28" t="s">
        <v>5</v>
      </c>
      <c r="I100" s="28"/>
      <c r="J100" s="28"/>
    </row>
    <row r="101" spans="1:10" x14ac:dyDescent="0.3">
      <c r="A101" s="28"/>
      <c r="B101" s="28" t="s">
        <v>372</v>
      </c>
      <c r="C101" s="28" t="s">
        <v>373</v>
      </c>
      <c r="D101" s="28" t="s">
        <v>4820</v>
      </c>
      <c r="E101" s="28" t="str">
        <f t="shared" si="1"/>
        <v>14.0</v>
      </c>
      <c r="F101" s="28">
        <v>54</v>
      </c>
      <c r="G101" s="28" t="s">
        <v>374</v>
      </c>
      <c r="H101" s="28" t="s">
        <v>4</v>
      </c>
      <c r="I101" s="28"/>
      <c r="J101" s="28"/>
    </row>
    <row r="102" spans="1:10" x14ac:dyDescent="0.3">
      <c r="A102" s="28"/>
      <c r="B102" s="28" t="s">
        <v>375</v>
      </c>
      <c r="C102" s="28" t="s">
        <v>376</v>
      </c>
      <c r="D102" s="28" t="s">
        <v>377</v>
      </c>
      <c r="E102" s="28" t="str">
        <f t="shared" si="1"/>
        <v>13.8</v>
      </c>
      <c r="F102" s="28">
        <v>46</v>
      </c>
      <c r="G102" s="28" t="s">
        <v>378</v>
      </c>
      <c r="H102" s="28" t="s">
        <v>161</v>
      </c>
      <c r="I102" s="28"/>
      <c r="J102" s="28"/>
    </row>
    <row r="103" spans="1:10" x14ac:dyDescent="0.3">
      <c r="A103" s="28"/>
      <c r="B103" s="28" t="s">
        <v>379</v>
      </c>
      <c r="C103" s="28" t="s">
        <v>380</v>
      </c>
      <c r="D103" s="28" t="s">
        <v>381</v>
      </c>
      <c r="E103" s="28" t="str">
        <f t="shared" si="1"/>
        <v>13.6</v>
      </c>
      <c r="F103" s="28">
        <v>77</v>
      </c>
      <c r="G103" s="28" t="s">
        <v>382</v>
      </c>
      <c r="H103" s="28" t="s">
        <v>4</v>
      </c>
      <c r="I103" s="28"/>
      <c r="J103" s="28"/>
    </row>
    <row r="104" spans="1:10" x14ac:dyDescent="0.3">
      <c r="A104" s="28"/>
      <c r="B104" s="28" t="s">
        <v>383</v>
      </c>
      <c r="C104" s="28" t="s">
        <v>384</v>
      </c>
      <c r="D104" s="28" t="s">
        <v>381</v>
      </c>
      <c r="E104" s="28" t="str">
        <f t="shared" si="1"/>
        <v>13.6</v>
      </c>
      <c r="F104" s="28">
        <v>68</v>
      </c>
      <c r="G104" s="28" t="s">
        <v>385</v>
      </c>
      <c r="H104" s="28" t="s">
        <v>97</v>
      </c>
      <c r="I104" s="28"/>
      <c r="J104" s="28"/>
    </row>
    <row r="105" spans="1:10" x14ac:dyDescent="0.3">
      <c r="A105" s="28"/>
      <c r="B105" s="28" t="s">
        <v>386</v>
      </c>
      <c r="C105" s="28" t="s">
        <v>387</v>
      </c>
      <c r="D105" s="28" t="s">
        <v>388</v>
      </c>
      <c r="E105" s="28" t="str">
        <f t="shared" si="1"/>
        <v>13.5</v>
      </c>
      <c r="F105" s="28">
        <v>47</v>
      </c>
      <c r="G105" s="28" t="s">
        <v>114</v>
      </c>
      <c r="H105" s="28" t="s">
        <v>10</v>
      </c>
      <c r="I105" s="28"/>
      <c r="J105" s="28"/>
    </row>
    <row r="106" spans="1:10" x14ac:dyDescent="0.3">
      <c r="A106" s="28"/>
      <c r="B106" s="28" t="s">
        <v>389</v>
      </c>
      <c r="C106" s="28" t="s">
        <v>390</v>
      </c>
      <c r="D106" s="28" t="s">
        <v>388</v>
      </c>
      <c r="E106" s="28" t="str">
        <f t="shared" si="1"/>
        <v>13.5</v>
      </c>
      <c r="F106" s="28">
        <v>75</v>
      </c>
      <c r="G106" s="28" t="s">
        <v>68</v>
      </c>
      <c r="H106" s="28" t="s">
        <v>4</v>
      </c>
      <c r="I106" s="28"/>
      <c r="J106" s="28"/>
    </row>
    <row r="107" spans="1:10" x14ac:dyDescent="0.3">
      <c r="A107" s="28"/>
      <c r="B107" s="28" t="s">
        <v>391</v>
      </c>
      <c r="C107" s="28" t="s">
        <v>392</v>
      </c>
      <c r="D107" s="28" t="s">
        <v>393</v>
      </c>
      <c r="E107" s="28" t="str">
        <f t="shared" si="1"/>
        <v>13.2</v>
      </c>
      <c r="F107" s="28">
        <v>71</v>
      </c>
      <c r="G107" s="28" t="s">
        <v>268</v>
      </c>
      <c r="H107" s="28" t="s">
        <v>44</v>
      </c>
      <c r="I107" s="28"/>
      <c r="J107" s="28"/>
    </row>
    <row r="108" spans="1:10" x14ac:dyDescent="0.3">
      <c r="A108" s="28"/>
      <c r="B108" s="28" t="s">
        <v>394</v>
      </c>
      <c r="C108" s="28" t="s">
        <v>395</v>
      </c>
      <c r="D108" s="28" t="s">
        <v>393</v>
      </c>
      <c r="E108" s="28" t="str">
        <f t="shared" si="1"/>
        <v>13.2</v>
      </c>
      <c r="F108" s="28">
        <v>81</v>
      </c>
      <c r="G108" s="28" t="s">
        <v>396</v>
      </c>
      <c r="H108" s="28" t="s">
        <v>4</v>
      </c>
      <c r="I108" s="28"/>
      <c r="J108" s="28"/>
    </row>
    <row r="109" spans="1:10" x14ac:dyDescent="0.3">
      <c r="A109" s="28"/>
      <c r="B109" s="28" t="s">
        <v>397</v>
      </c>
      <c r="C109" s="28" t="s">
        <v>398</v>
      </c>
      <c r="D109" s="28" t="s">
        <v>399</v>
      </c>
      <c r="E109" s="28" t="str">
        <f t="shared" si="1"/>
        <v>13.1</v>
      </c>
      <c r="F109" s="28">
        <v>73</v>
      </c>
      <c r="G109" s="28" t="s">
        <v>400</v>
      </c>
      <c r="H109" s="28" t="s">
        <v>44</v>
      </c>
      <c r="I109" s="28"/>
      <c r="J109" s="28"/>
    </row>
    <row r="110" spans="1:10" x14ac:dyDescent="0.3">
      <c r="A110" s="28" t="e">
        <f>E110+E111+E112+E113+E114+E115+E116+E117+E118+E119+E120+E121+E122+E123+E124+E125+E126+E127+E128+E129+E130+E131+E132+E133+E134+E135+E136+E137+E138+E139+E140+E149+E150+E151+E152+E153+E154+E155+E156+E157+E158+E159+E160+E161+E162+E163+E164+E165+E166+E167+E168+E169+E170+E171+E172+E173+E174+E175+E176+E177+E178+E179+E180+E181+E182+E183+E184+E185+E186+E187+E188+E189+E190+E191+E192+E193+E194+E195+E196+E197+E198+E199+E200+E201+E202+E203+E204+E205+E206+E207+E208+E209</f>
        <v>#VALUE!</v>
      </c>
      <c r="B110" s="28" t="s">
        <v>401</v>
      </c>
      <c r="C110" s="28" t="s">
        <v>402</v>
      </c>
      <c r="D110" s="28" t="s">
        <v>4819</v>
      </c>
      <c r="E110" s="28" t="str">
        <f t="shared" si="1"/>
        <v>13.0</v>
      </c>
      <c r="F110" s="28">
        <v>63</v>
      </c>
      <c r="G110" s="28" t="s">
        <v>80</v>
      </c>
      <c r="H110" s="28" t="s">
        <v>44</v>
      </c>
      <c r="I110" s="28"/>
      <c r="J110" s="28"/>
    </row>
    <row r="111" spans="1:10" x14ac:dyDescent="0.3">
      <c r="A111" s="28"/>
      <c r="B111" s="28" t="s">
        <v>403</v>
      </c>
      <c r="C111" s="28" t="s">
        <v>404</v>
      </c>
      <c r="D111" s="28" t="s">
        <v>4819</v>
      </c>
      <c r="E111" s="28" t="str">
        <f t="shared" si="1"/>
        <v>13.0</v>
      </c>
      <c r="F111" s="28">
        <v>65</v>
      </c>
      <c r="G111" s="28" t="s">
        <v>320</v>
      </c>
      <c r="H111" s="28" t="s">
        <v>64</v>
      </c>
      <c r="I111" s="28"/>
      <c r="J111" s="28"/>
    </row>
    <row r="112" spans="1:10" x14ac:dyDescent="0.3">
      <c r="A112" s="28"/>
      <c r="B112" s="28" t="s">
        <v>405</v>
      </c>
      <c r="C112" s="28" t="s">
        <v>406</v>
      </c>
      <c r="D112" s="28" t="s">
        <v>407</v>
      </c>
      <c r="E112" s="28" t="str">
        <f t="shared" si="1"/>
        <v>12.9</v>
      </c>
      <c r="F112" s="28">
        <v>62</v>
      </c>
      <c r="G112" s="28" t="s">
        <v>199</v>
      </c>
      <c r="H112" s="28" t="s">
        <v>44</v>
      </c>
      <c r="I112" s="28"/>
      <c r="J112" s="28"/>
    </row>
    <row r="113" spans="1:10" x14ac:dyDescent="0.3">
      <c r="A113" s="28"/>
      <c r="B113" s="28" t="s">
        <v>408</v>
      </c>
      <c r="C113" s="28" t="s">
        <v>409</v>
      </c>
      <c r="D113" s="28" t="s">
        <v>410</v>
      </c>
      <c r="E113" s="28" t="str">
        <f t="shared" si="1"/>
        <v>12.8</v>
      </c>
      <c r="F113" s="28">
        <v>95</v>
      </c>
      <c r="G113" s="28" t="s">
        <v>411</v>
      </c>
      <c r="H113" s="28" t="s">
        <v>412</v>
      </c>
      <c r="I113" s="28"/>
      <c r="J113" s="28"/>
    </row>
    <row r="114" spans="1:10" x14ac:dyDescent="0.3">
      <c r="A114" s="28"/>
      <c r="B114" s="28" t="s">
        <v>413</v>
      </c>
      <c r="C114" s="28" t="s">
        <v>414</v>
      </c>
      <c r="D114" s="28" t="s">
        <v>415</v>
      </c>
      <c r="E114" s="28" t="str">
        <f t="shared" si="1"/>
        <v>12.6</v>
      </c>
      <c r="F114" s="28">
        <v>65</v>
      </c>
      <c r="G114" s="28" t="s">
        <v>416</v>
      </c>
      <c r="H114" s="28" t="s">
        <v>161</v>
      </c>
      <c r="I114" s="28"/>
      <c r="J114" s="28"/>
    </row>
    <row r="115" spans="1:10" x14ac:dyDescent="0.3">
      <c r="A115" s="28"/>
      <c r="B115" s="28" t="s">
        <v>417</v>
      </c>
      <c r="C115" s="28" t="s">
        <v>418</v>
      </c>
      <c r="D115" s="28" t="s">
        <v>415</v>
      </c>
      <c r="E115" s="28" t="str">
        <f t="shared" si="1"/>
        <v>12.6</v>
      </c>
      <c r="F115" s="28">
        <v>78</v>
      </c>
      <c r="G115" s="28" t="s">
        <v>68</v>
      </c>
      <c r="H115" s="28" t="s">
        <v>4</v>
      </c>
      <c r="I115" s="28"/>
      <c r="J115" s="28"/>
    </row>
    <row r="116" spans="1:10" x14ac:dyDescent="0.3">
      <c r="A116" s="28"/>
      <c r="B116" s="28" t="s">
        <v>419</v>
      </c>
      <c r="C116" s="28" t="s">
        <v>420</v>
      </c>
      <c r="D116" s="28" t="s">
        <v>415</v>
      </c>
      <c r="E116" s="28" t="str">
        <f t="shared" si="1"/>
        <v>12.6</v>
      </c>
      <c r="F116" s="28">
        <v>77</v>
      </c>
      <c r="G116" s="28" t="s">
        <v>421</v>
      </c>
      <c r="H116" s="28" t="s">
        <v>3</v>
      </c>
      <c r="I116" s="28"/>
      <c r="J116" s="28"/>
    </row>
    <row r="117" spans="1:10" x14ac:dyDescent="0.3">
      <c r="A117" s="28"/>
      <c r="B117" s="28" t="s">
        <v>422</v>
      </c>
      <c r="C117" s="28" t="s">
        <v>423</v>
      </c>
      <c r="D117" s="28" t="s">
        <v>424</v>
      </c>
      <c r="E117" s="28" t="str">
        <f t="shared" si="1"/>
        <v>12.4</v>
      </c>
      <c r="F117" s="28">
        <v>80</v>
      </c>
      <c r="G117" s="28" t="s">
        <v>425</v>
      </c>
      <c r="H117" s="28" t="s">
        <v>44</v>
      </c>
      <c r="I117" s="28"/>
      <c r="J117" s="28"/>
    </row>
    <row r="118" spans="1:10" x14ac:dyDescent="0.3">
      <c r="A118" s="28"/>
      <c r="B118" s="28" t="s">
        <v>426</v>
      </c>
      <c r="C118" s="28" t="s">
        <v>427</v>
      </c>
      <c r="D118" s="28" t="s">
        <v>424</v>
      </c>
      <c r="E118" s="28" t="str">
        <f t="shared" si="1"/>
        <v>12.4</v>
      </c>
      <c r="F118" s="28">
        <v>52</v>
      </c>
      <c r="G118" s="28" t="s">
        <v>211</v>
      </c>
      <c r="H118" s="28" t="s">
        <v>161</v>
      </c>
      <c r="I118" s="28"/>
      <c r="J118" s="28"/>
    </row>
    <row r="119" spans="1:10" x14ac:dyDescent="0.3">
      <c r="A119" s="28"/>
      <c r="B119" s="28" t="s">
        <v>428</v>
      </c>
      <c r="C119" s="28" t="s">
        <v>429</v>
      </c>
      <c r="D119" s="28" t="s">
        <v>430</v>
      </c>
      <c r="E119" s="28" t="str">
        <f t="shared" si="1"/>
        <v>12.2</v>
      </c>
      <c r="F119" s="28">
        <v>49</v>
      </c>
      <c r="G119" s="28" t="s">
        <v>431</v>
      </c>
      <c r="H119" s="28" t="s">
        <v>10</v>
      </c>
      <c r="I119" s="28"/>
      <c r="J119" s="28"/>
    </row>
    <row r="120" spans="1:10" x14ac:dyDescent="0.3">
      <c r="A120" s="28"/>
      <c r="B120" s="28" t="s">
        <v>432</v>
      </c>
      <c r="C120" s="28" t="s">
        <v>433</v>
      </c>
      <c r="D120" s="28" t="s">
        <v>434</v>
      </c>
      <c r="E120" s="28" t="str">
        <f t="shared" si="1"/>
        <v>12.1</v>
      </c>
      <c r="F120" s="28">
        <v>66</v>
      </c>
      <c r="G120" s="28" t="s">
        <v>435</v>
      </c>
      <c r="H120" s="28" t="s">
        <v>9</v>
      </c>
      <c r="I120" s="28"/>
      <c r="J120" s="28"/>
    </row>
    <row r="121" spans="1:10" x14ac:dyDescent="0.3">
      <c r="A121" s="28"/>
      <c r="B121" s="28" t="s">
        <v>436</v>
      </c>
      <c r="C121" s="28" t="s">
        <v>437</v>
      </c>
      <c r="D121" s="28" t="s">
        <v>4821</v>
      </c>
      <c r="E121" s="28" t="str">
        <f t="shared" si="1"/>
        <v>12.0</v>
      </c>
      <c r="F121" s="28" t="s">
        <v>8</v>
      </c>
      <c r="G121" s="28" t="s">
        <v>122</v>
      </c>
      <c r="H121" s="28" t="s">
        <v>438</v>
      </c>
      <c r="I121" s="28"/>
      <c r="J121" s="28"/>
    </row>
    <row r="122" spans="1:10" x14ac:dyDescent="0.3">
      <c r="A122" s="28"/>
      <c r="B122" s="28" t="s">
        <v>439</v>
      </c>
      <c r="C122" s="28" t="s">
        <v>440</v>
      </c>
      <c r="D122" s="28" t="s">
        <v>4821</v>
      </c>
      <c r="E122" s="28" t="str">
        <f t="shared" si="1"/>
        <v>12.0</v>
      </c>
      <c r="F122" s="28">
        <v>92</v>
      </c>
      <c r="G122" s="28" t="s">
        <v>441</v>
      </c>
      <c r="H122" s="28" t="s">
        <v>302</v>
      </c>
      <c r="I122" s="28"/>
      <c r="J122" s="28"/>
    </row>
    <row r="123" spans="1:10" x14ac:dyDescent="0.3">
      <c r="A123" s="28"/>
      <c r="B123" s="28" t="s">
        <v>442</v>
      </c>
      <c r="C123" s="28" t="s">
        <v>443</v>
      </c>
      <c r="D123" s="28" t="s">
        <v>444</v>
      </c>
      <c r="E123" s="28" t="str">
        <f t="shared" si="1"/>
        <v>11.9</v>
      </c>
      <c r="F123" s="28">
        <v>59</v>
      </c>
      <c r="G123" s="28" t="s">
        <v>173</v>
      </c>
      <c r="H123" s="28" t="s">
        <v>97</v>
      </c>
      <c r="I123" s="28"/>
      <c r="J123" s="28"/>
    </row>
    <row r="124" spans="1:10" x14ac:dyDescent="0.3">
      <c r="A124" s="28"/>
      <c r="B124" s="28" t="s">
        <v>445</v>
      </c>
      <c r="C124" s="28" t="s">
        <v>446</v>
      </c>
      <c r="D124" s="28" t="s">
        <v>447</v>
      </c>
      <c r="E124" s="28" t="str">
        <f t="shared" si="1"/>
        <v>11.8</v>
      </c>
      <c r="F124" s="28">
        <v>78</v>
      </c>
      <c r="G124" s="28" t="s">
        <v>448</v>
      </c>
      <c r="H124" s="28" t="s">
        <v>44</v>
      </c>
      <c r="I124" s="28"/>
      <c r="J124" s="28"/>
    </row>
    <row r="125" spans="1:10" x14ac:dyDescent="0.3">
      <c r="A125" s="28"/>
      <c r="B125" s="28" t="s">
        <v>449</v>
      </c>
      <c r="C125" s="28" t="s">
        <v>450</v>
      </c>
      <c r="D125" s="28" t="s">
        <v>447</v>
      </c>
      <c r="E125" s="28" t="str">
        <f t="shared" si="1"/>
        <v>11.8</v>
      </c>
      <c r="F125" s="28">
        <v>89</v>
      </c>
      <c r="G125" s="28" t="s">
        <v>142</v>
      </c>
      <c r="H125" s="28" t="s">
        <v>44</v>
      </c>
      <c r="I125" s="28"/>
      <c r="J125" s="28"/>
    </row>
    <row r="126" spans="1:10" x14ac:dyDescent="0.3">
      <c r="A126" s="28"/>
      <c r="B126" s="28" t="s">
        <v>451</v>
      </c>
      <c r="C126" s="28" t="s">
        <v>452</v>
      </c>
      <c r="D126" s="28" t="s">
        <v>453</v>
      </c>
      <c r="E126" s="28" t="str">
        <f t="shared" si="1"/>
        <v>11.7</v>
      </c>
      <c r="F126" s="28">
        <v>50</v>
      </c>
      <c r="G126" s="28" t="s">
        <v>199</v>
      </c>
      <c r="H126" s="28" t="s">
        <v>44</v>
      </c>
      <c r="I126" s="28"/>
      <c r="J126" s="28"/>
    </row>
    <row r="127" spans="1:10" x14ac:dyDescent="0.3">
      <c r="A127" s="28"/>
      <c r="B127" s="28" t="s">
        <v>454</v>
      </c>
      <c r="C127" s="28" t="s">
        <v>455</v>
      </c>
      <c r="D127" s="28" t="s">
        <v>456</v>
      </c>
      <c r="E127" s="28" t="str">
        <f t="shared" si="1"/>
        <v>11.6</v>
      </c>
      <c r="F127" s="28">
        <v>61</v>
      </c>
      <c r="G127" s="28" t="s">
        <v>199</v>
      </c>
      <c r="H127" s="28" t="s">
        <v>44</v>
      </c>
      <c r="I127" s="28"/>
      <c r="J127" s="28"/>
    </row>
    <row r="128" spans="1:10" x14ac:dyDescent="0.3">
      <c r="A128" s="28"/>
      <c r="B128" s="28" t="s">
        <v>457</v>
      </c>
      <c r="C128" s="28" t="s">
        <v>458</v>
      </c>
      <c r="D128" s="28" t="s">
        <v>459</v>
      </c>
      <c r="E128" s="28" t="str">
        <f t="shared" si="1"/>
        <v>11.5</v>
      </c>
      <c r="F128" s="28">
        <v>51</v>
      </c>
      <c r="G128" s="28" t="s">
        <v>460</v>
      </c>
      <c r="H128" s="28" t="s">
        <v>44</v>
      </c>
      <c r="I128" s="28"/>
      <c r="J128" s="28"/>
    </row>
    <row r="129" spans="1:10" x14ac:dyDescent="0.3">
      <c r="A129" s="28"/>
      <c r="B129" s="28" t="s">
        <v>461</v>
      </c>
      <c r="C129" s="28" t="s">
        <v>462</v>
      </c>
      <c r="D129" s="28" t="s">
        <v>459</v>
      </c>
      <c r="E129" s="28" t="str">
        <f t="shared" ref="E129:E146" si="2">MID(D129,2,4)</f>
        <v>11.5</v>
      </c>
      <c r="F129" s="28">
        <v>61</v>
      </c>
      <c r="G129" s="28" t="s">
        <v>463</v>
      </c>
      <c r="H129" s="28" t="s">
        <v>161</v>
      </c>
      <c r="I129" s="28"/>
      <c r="J129" s="28"/>
    </row>
    <row r="130" spans="1:10" x14ac:dyDescent="0.3">
      <c r="A130" s="28"/>
      <c r="B130" s="28" t="s">
        <v>464</v>
      </c>
      <c r="C130" s="28" t="s">
        <v>465</v>
      </c>
      <c r="D130" s="28" t="s">
        <v>466</v>
      </c>
      <c r="E130" s="28" t="str">
        <f t="shared" si="2"/>
        <v>11.3</v>
      </c>
      <c r="F130" s="28">
        <v>83</v>
      </c>
      <c r="G130" s="28" t="s">
        <v>467</v>
      </c>
      <c r="H130" s="28" t="s">
        <v>4</v>
      </c>
      <c r="I130" s="28"/>
      <c r="J130" s="28"/>
    </row>
    <row r="131" spans="1:10" x14ac:dyDescent="0.3">
      <c r="A131" s="28"/>
      <c r="B131" s="28" t="s">
        <v>468</v>
      </c>
      <c r="C131" s="28" t="s">
        <v>469</v>
      </c>
      <c r="D131" s="28" t="s">
        <v>470</v>
      </c>
      <c r="E131" s="28" t="str">
        <f t="shared" si="2"/>
        <v>11.1</v>
      </c>
      <c r="F131" s="28">
        <v>34</v>
      </c>
      <c r="G131" s="28" t="s">
        <v>72</v>
      </c>
      <c r="H131" s="28" t="s">
        <v>44</v>
      </c>
      <c r="I131" s="28"/>
      <c r="J131" s="28"/>
    </row>
    <row r="132" spans="1:10" x14ac:dyDescent="0.3">
      <c r="A132" s="28"/>
      <c r="B132" s="28" t="s">
        <v>471</v>
      </c>
      <c r="C132" s="28" t="s">
        <v>472</v>
      </c>
      <c r="D132" s="28" t="s">
        <v>470</v>
      </c>
      <c r="E132" s="28" t="str">
        <f t="shared" si="2"/>
        <v>11.1</v>
      </c>
      <c r="F132" s="28">
        <v>63</v>
      </c>
      <c r="G132" s="28" t="s">
        <v>473</v>
      </c>
      <c r="H132" s="28" t="s">
        <v>64</v>
      </c>
      <c r="I132" s="28"/>
      <c r="J132" s="28"/>
    </row>
    <row r="133" spans="1:10" x14ac:dyDescent="0.3">
      <c r="A133" s="28"/>
      <c r="B133" s="28" t="s">
        <v>474</v>
      </c>
      <c r="C133" s="28" t="s">
        <v>475</v>
      </c>
      <c r="D133" s="28" t="s">
        <v>470</v>
      </c>
      <c r="E133" s="28" t="str">
        <f t="shared" si="2"/>
        <v>11.1</v>
      </c>
      <c r="F133" s="28">
        <v>51</v>
      </c>
      <c r="G133" s="28" t="s">
        <v>476</v>
      </c>
      <c r="H133" s="28" t="s">
        <v>97</v>
      </c>
      <c r="I133" s="28"/>
      <c r="J133" s="28"/>
    </row>
    <row r="134" spans="1:10" x14ac:dyDescent="0.3">
      <c r="A134" s="28"/>
      <c r="B134" s="28" t="s">
        <v>477</v>
      </c>
      <c r="C134" s="28" t="s">
        <v>478</v>
      </c>
      <c r="D134" s="28" t="s">
        <v>470</v>
      </c>
      <c r="E134" s="28" t="str">
        <f t="shared" si="2"/>
        <v>11.1</v>
      </c>
      <c r="F134" s="28" t="s">
        <v>8</v>
      </c>
      <c r="G134" s="28" t="s">
        <v>68</v>
      </c>
      <c r="H134" s="28" t="s">
        <v>4</v>
      </c>
      <c r="I134" s="28"/>
      <c r="J134" s="28"/>
    </row>
    <row r="135" spans="1:10" x14ac:dyDescent="0.3">
      <c r="A135" s="28"/>
      <c r="B135" s="28" t="s">
        <v>479</v>
      </c>
      <c r="C135" s="28" t="s">
        <v>480</v>
      </c>
      <c r="D135" s="28" t="s">
        <v>481</v>
      </c>
      <c r="E135" s="28" t="str">
        <f>MID(D135,2,3)</f>
        <v xml:space="preserve">11 </v>
      </c>
      <c r="F135" s="28">
        <v>72</v>
      </c>
      <c r="G135" s="28" t="s">
        <v>122</v>
      </c>
      <c r="H135" s="28" t="s">
        <v>146</v>
      </c>
      <c r="I135" s="28"/>
      <c r="J135" s="28"/>
    </row>
    <row r="136" spans="1:10" x14ac:dyDescent="0.3">
      <c r="A136" s="28"/>
      <c r="B136" s="28" t="s">
        <v>482</v>
      </c>
      <c r="C136" s="28" t="s">
        <v>483</v>
      </c>
      <c r="D136" s="28" t="s">
        <v>481</v>
      </c>
      <c r="E136" s="28" t="str">
        <f>MID(D136,2,3)</f>
        <v xml:space="preserve">11 </v>
      </c>
      <c r="F136" s="28">
        <v>51</v>
      </c>
      <c r="G136" s="28" t="s">
        <v>484</v>
      </c>
      <c r="H136" s="28" t="s">
        <v>10</v>
      </c>
      <c r="I136" s="28"/>
      <c r="J136" s="28"/>
    </row>
    <row r="137" spans="1:10" x14ac:dyDescent="0.3">
      <c r="A137" s="28"/>
      <c r="B137" s="28" t="s">
        <v>485</v>
      </c>
      <c r="C137" s="28" t="s">
        <v>486</v>
      </c>
      <c r="D137" s="28" t="s">
        <v>487</v>
      </c>
      <c r="E137" s="28" t="str">
        <f t="shared" si="2"/>
        <v>10.9</v>
      </c>
      <c r="F137" s="28">
        <v>64</v>
      </c>
      <c r="G137" s="28" t="s">
        <v>488</v>
      </c>
      <c r="H137" s="28" t="s">
        <v>97</v>
      </c>
      <c r="I137" s="28"/>
      <c r="J137" s="28"/>
    </row>
    <row r="138" spans="1:10" x14ac:dyDescent="0.3">
      <c r="A138" s="28"/>
      <c r="B138" s="28" t="s">
        <v>489</v>
      </c>
      <c r="C138" s="28" t="s">
        <v>490</v>
      </c>
      <c r="D138" s="28" t="s">
        <v>487</v>
      </c>
      <c r="E138" s="28" t="str">
        <f t="shared" si="2"/>
        <v>10.9</v>
      </c>
      <c r="F138" s="28">
        <v>79</v>
      </c>
      <c r="G138" s="28" t="s">
        <v>268</v>
      </c>
      <c r="H138" s="28" t="s">
        <v>44</v>
      </c>
      <c r="I138" s="28"/>
      <c r="J138" s="28"/>
    </row>
    <row r="139" spans="1:10" x14ac:dyDescent="0.3">
      <c r="A139" s="28"/>
      <c r="B139" s="28" t="s">
        <v>491</v>
      </c>
      <c r="C139" s="28" t="s">
        <v>492</v>
      </c>
      <c r="D139" s="28" t="s">
        <v>493</v>
      </c>
      <c r="E139" s="28" t="str">
        <f t="shared" si="2"/>
        <v>10.8</v>
      </c>
      <c r="F139" s="28">
        <v>74</v>
      </c>
      <c r="G139" s="28" t="s">
        <v>396</v>
      </c>
      <c r="H139" s="28" t="s">
        <v>494</v>
      </c>
      <c r="I139" s="28"/>
      <c r="J139" s="28"/>
    </row>
    <row r="140" spans="1:10" x14ac:dyDescent="0.3">
      <c r="A140" s="28"/>
      <c r="B140" s="28" t="s">
        <v>495</v>
      </c>
      <c r="C140" s="28" t="s">
        <v>496</v>
      </c>
      <c r="D140" s="28" t="s">
        <v>493</v>
      </c>
      <c r="E140" s="28" t="str">
        <f t="shared" si="2"/>
        <v>10.8</v>
      </c>
      <c r="F140" s="28">
        <v>86</v>
      </c>
      <c r="G140" s="28" t="s">
        <v>173</v>
      </c>
      <c r="H140" s="28" t="s">
        <v>497</v>
      </c>
      <c r="I140" s="28"/>
      <c r="J140" s="28"/>
    </row>
    <row r="141" spans="1:10" x14ac:dyDescent="0.3">
      <c r="A141" s="28"/>
      <c r="B141" s="28" t="s">
        <v>498</v>
      </c>
      <c r="C141" s="28" t="s">
        <v>499</v>
      </c>
      <c r="D141" s="28" t="s">
        <v>500</v>
      </c>
      <c r="E141" s="28" t="str">
        <f t="shared" si="2"/>
        <v>10.7</v>
      </c>
      <c r="F141" s="28">
        <v>81</v>
      </c>
      <c r="G141" s="28" t="s">
        <v>130</v>
      </c>
      <c r="H141" s="28" t="s">
        <v>44</v>
      </c>
      <c r="I141" s="28"/>
      <c r="J141" s="28"/>
    </row>
    <row r="142" spans="1:10" x14ac:dyDescent="0.3">
      <c r="A142" s="28"/>
      <c r="B142" s="28" t="s">
        <v>501</v>
      </c>
      <c r="C142" s="28" t="s">
        <v>502</v>
      </c>
      <c r="D142" s="28" t="s">
        <v>500</v>
      </c>
      <c r="E142" s="28" t="str">
        <f t="shared" si="2"/>
        <v>10.7</v>
      </c>
      <c r="F142" s="28">
        <v>51</v>
      </c>
      <c r="G142" s="28" t="s">
        <v>122</v>
      </c>
      <c r="H142" s="28" t="s">
        <v>4</v>
      </c>
      <c r="I142" s="28"/>
      <c r="J142" s="28"/>
    </row>
    <row r="143" spans="1:10" x14ac:dyDescent="0.3">
      <c r="A143" s="28"/>
      <c r="B143" s="28" t="s">
        <v>503</v>
      </c>
      <c r="C143" s="28" t="s">
        <v>504</v>
      </c>
      <c r="D143" s="28" t="s">
        <v>505</v>
      </c>
      <c r="E143" s="28" t="str">
        <f t="shared" si="2"/>
        <v>10.6</v>
      </c>
      <c r="F143" s="28">
        <v>61</v>
      </c>
      <c r="G143" s="28" t="s">
        <v>506</v>
      </c>
      <c r="H143" s="28" t="s">
        <v>507</v>
      </c>
      <c r="I143" s="28"/>
      <c r="J143" s="28"/>
    </row>
    <row r="144" spans="1:10" x14ac:dyDescent="0.3">
      <c r="A144" s="28"/>
      <c r="B144" s="28" t="s">
        <v>508</v>
      </c>
      <c r="C144" s="28" t="s">
        <v>509</v>
      </c>
      <c r="D144" s="28" t="s">
        <v>510</v>
      </c>
      <c r="E144" s="28" t="str">
        <f t="shared" si="2"/>
        <v>10.4</v>
      </c>
      <c r="F144" s="28">
        <v>79</v>
      </c>
      <c r="G144" s="28" t="s">
        <v>511</v>
      </c>
      <c r="H144" s="28" t="s">
        <v>44</v>
      </c>
      <c r="I144" s="28"/>
      <c r="J144" s="28"/>
    </row>
    <row r="145" spans="1:10" x14ac:dyDescent="0.3">
      <c r="A145" s="28"/>
      <c r="B145" s="28" t="s">
        <v>512</v>
      </c>
      <c r="C145" s="28" t="s">
        <v>513</v>
      </c>
      <c r="D145" s="28" t="s">
        <v>510</v>
      </c>
      <c r="E145" s="28" t="str">
        <f t="shared" si="2"/>
        <v>10.4</v>
      </c>
      <c r="F145" s="28">
        <v>78</v>
      </c>
      <c r="G145" s="28" t="s">
        <v>514</v>
      </c>
      <c r="H145" s="28" t="s">
        <v>515</v>
      </c>
      <c r="I145" s="28"/>
      <c r="J145" s="28"/>
    </row>
    <row r="146" spans="1:10" x14ac:dyDescent="0.3">
      <c r="A146" s="28"/>
      <c r="B146" s="28" t="s">
        <v>516</v>
      </c>
      <c r="C146" s="28" t="s">
        <v>517</v>
      </c>
      <c r="D146" s="28" t="s">
        <v>518</v>
      </c>
      <c r="E146" s="28" t="str">
        <f t="shared" si="2"/>
        <v>10.1</v>
      </c>
      <c r="F146" s="28">
        <v>66</v>
      </c>
      <c r="G146" s="28" t="s">
        <v>519</v>
      </c>
      <c r="H146" s="28" t="s">
        <v>4</v>
      </c>
      <c r="I146" s="28"/>
      <c r="J146" s="28"/>
    </row>
    <row r="147" spans="1:10" x14ac:dyDescent="0.3">
      <c r="A147" s="28"/>
      <c r="B147" s="28" t="s">
        <v>520</v>
      </c>
      <c r="C147" s="28" t="s">
        <v>521</v>
      </c>
      <c r="D147" s="28" t="s">
        <v>522</v>
      </c>
      <c r="E147" s="28" t="str">
        <f>MID(D147,2,3)</f>
        <v>9.9</v>
      </c>
      <c r="F147" s="28">
        <v>69</v>
      </c>
      <c r="G147" s="28" t="s">
        <v>165</v>
      </c>
      <c r="H147" s="28" t="s">
        <v>166</v>
      </c>
      <c r="I147" s="28"/>
      <c r="J147" s="28"/>
    </row>
    <row r="148" spans="1:10" x14ac:dyDescent="0.3">
      <c r="A148" s="28"/>
      <c r="B148" s="28" t="s">
        <v>523</v>
      </c>
      <c r="C148" s="28" t="s">
        <v>524</v>
      </c>
      <c r="D148" s="28" t="s">
        <v>522</v>
      </c>
      <c r="E148" s="28" t="str">
        <f t="shared" ref="E148:E205" si="3">MID(D148,2,3)</f>
        <v>9.9</v>
      </c>
      <c r="F148" s="28">
        <v>90</v>
      </c>
      <c r="G148" s="28" t="s">
        <v>525</v>
      </c>
      <c r="H148" s="28" t="s">
        <v>44</v>
      </c>
      <c r="I148" s="28"/>
      <c r="J148" s="28"/>
    </row>
    <row r="149" spans="1:10" x14ac:dyDescent="0.3">
      <c r="A149" s="28"/>
      <c r="B149" s="28" t="s">
        <v>526</v>
      </c>
      <c r="C149" s="28" t="s">
        <v>527</v>
      </c>
      <c r="D149" s="28" t="s">
        <v>522</v>
      </c>
      <c r="E149" s="28" t="str">
        <f t="shared" si="3"/>
        <v>9.9</v>
      </c>
      <c r="F149" s="28">
        <v>49</v>
      </c>
      <c r="G149" s="28" t="s">
        <v>528</v>
      </c>
      <c r="H149" s="28" t="s">
        <v>10</v>
      </c>
      <c r="I149" s="28"/>
      <c r="J149" s="28"/>
    </row>
    <row r="150" spans="1:10" x14ac:dyDescent="0.3">
      <c r="A150" s="28"/>
      <c r="B150" s="28" t="s">
        <v>529</v>
      </c>
      <c r="C150" s="28" t="s">
        <v>530</v>
      </c>
      <c r="D150" s="28" t="s">
        <v>531</v>
      </c>
      <c r="E150" s="28" t="str">
        <f t="shared" si="3"/>
        <v>9.8</v>
      </c>
      <c r="F150" s="28">
        <v>53</v>
      </c>
      <c r="G150" s="28" t="s">
        <v>268</v>
      </c>
      <c r="H150" s="28" t="s">
        <v>161</v>
      </c>
      <c r="I150" s="28"/>
      <c r="J150" s="28"/>
    </row>
    <row r="151" spans="1:10" x14ac:dyDescent="0.3">
      <c r="A151" s="28"/>
      <c r="B151" s="28" t="s">
        <v>532</v>
      </c>
      <c r="C151" s="28" t="s">
        <v>533</v>
      </c>
      <c r="D151" s="28" t="s">
        <v>531</v>
      </c>
      <c r="E151" s="28" t="str">
        <f t="shared" si="3"/>
        <v>9.8</v>
      </c>
      <c r="F151" s="28">
        <v>57</v>
      </c>
      <c r="G151" s="28" t="s">
        <v>330</v>
      </c>
      <c r="H151" s="28" t="s">
        <v>161</v>
      </c>
      <c r="I151" s="28"/>
      <c r="J151" s="28"/>
    </row>
    <row r="152" spans="1:10" x14ac:dyDescent="0.3">
      <c r="A152" s="28"/>
      <c r="B152" s="28" t="s">
        <v>534</v>
      </c>
      <c r="C152" s="28" t="s">
        <v>535</v>
      </c>
      <c r="D152" s="28" t="s">
        <v>536</v>
      </c>
      <c r="E152" s="28" t="str">
        <f t="shared" si="3"/>
        <v>9.7</v>
      </c>
      <c r="F152" s="28">
        <v>36</v>
      </c>
      <c r="G152" s="28" t="s">
        <v>72</v>
      </c>
      <c r="H152" s="28" t="s">
        <v>166</v>
      </c>
      <c r="I152" s="28"/>
      <c r="J152" s="28"/>
    </row>
    <row r="153" spans="1:10" x14ac:dyDescent="0.3">
      <c r="A153" s="28"/>
      <c r="B153" s="28" t="s">
        <v>537</v>
      </c>
      <c r="C153" s="28" t="s">
        <v>538</v>
      </c>
      <c r="D153" s="28" t="s">
        <v>536</v>
      </c>
      <c r="E153" s="28" t="str">
        <f t="shared" si="3"/>
        <v>9.7</v>
      </c>
      <c r="F153" s="28">
        <v>42</v>
      </c>
      <c r="G153" s="28" t="s">
        <v>539</v>
      </c>
      <c r="H153" s="28" t="s">
        <v>44</v>
      </c>
      <c r="I153" s="28"/>
      <c r="J153" s="28"/>
    </row>
    <row r="154" spans="1:10" x14ac:dyDescent="0.3">
      <c r="A154" s="28"/>
      <c r="B154" s="28" t="s">
        <v>540</v>
      </c>
      <c r="C154" s="28" t="s">
        <v>541</v>
      </c>
      <c r="D154" s="28" t="s">
        <v>542</v>
      </c>
      <c r="E154" s="28" t="str">
        <f t="shared" si="3"/>
        <v>9.6</v>
      </c>
      <c r="F154" s="28">
        <v>50</v>
      </c>
      <c r="G154" s="28" t="s">
        <v>543</v>
      </c>
      <c r="H154" s="28" t="s">
        <v>10</v>
      </c>
      <c r="I154" s="28"/>
      <c r="J154" s="28"/>
    </row>
    <row r="155" spans="1:10" x14ac:dyDescent="0.3">
      <c r="A155" s="28"/>
      <c r="B155" s="28" t="s">
        <v>544</v>
      </c>
      <c r="C155" s="28" t="s">
        <v>545</v>
      </c>
      <c r="D155" s="28" t="s">
        <v>542</v>
      </c>
      <c r="E155" s="28" t="str">
        <f t="shared" si="3"/>
        <v>9.6</v>
      </c>
      <c r="F155" s="28">
        <v>65</v>
      </c>
      <c r="G155" s="28" t="s">
        <v>546</v>
      </c>
      <c r="H155" s="28" t="s">
        <v>44</v>
      </c>
      <c r="I155" s="28"/>
      <c r="J155" s="28"/>
    </row>
    <row r="156" spans="1:10" x14ac:dyDescent="0.3">
      <c r="A156" s="28"/>
      <c r="B156" s="28" t="s">
        <v>547</v>
      </c>
      <c r="C156" s="28" t="s">
        <v>548</v>
      </c>
      <c r="D156" s="28" t="s">
        <v>549</v>
      </c>
      <c r="E156" s="28" t="str">
        <f t="shared" si="3"/>
        <v>9.5</v>
      </c>
      <c r="F156" s="28">
        <v>55</v>
      </c>
      <c r="G156" s="28" t="s">
        <v>118</v>
      </c>
      <c r="H156" s="28" t="s">
        <v>6</v>
      </c>
      <c r="I156" s="28"/>
      <c r="J156" s="28"/>
    </row>
    <row r="157" spans="1:10" x14ac:dyDescent="0.3">
      <c r="A157" s="28"/>
      <c r="B157" s="28" t="s">
        <v>550</v>
      </c>
      <c r="C157" s="28" t="s">
        <v>551</v>
      </c>
      <c r="D157" s="28" t="s">
        <v>549</v>
      </c>
      <c r="E157" s="28" t="str">
        <f t="shared" si="3"/>
        <v>9.5</v>
      </c>
      <c r="F157" s="28">
        <v>77</v>
      </c>
      <c r="G157" s="28" t="s">
        <v>552</v>
      </c>
      <c r="H157" s="28" t="s">
        <v>97</v>
      </c>
      <c r="I157" s="28"/>
      <c r="J157" s="28"/>
    </row>
    <row r="158" spans="1:10" x14ac:dyDescent="0.3">
      <c r="A158" s="28"/>
      <c r="B158" s="28" t="s">
        <v>553</v>
      </c>
      <c r="C158" s="28" t="s">
        <v>554</v>
      </c>
      <c r="D158" s="28" t="s">
        <v>555</v>
      </c>
      <c r="E158" s="28" t="str">
        <f t="shared" si="3"/>
        <v>9.4</v>
      </c>
      <c r="F158" s="28">
        <v>76</v>
      </c>
      <c r="G158" s="28" t="s">
        <v>556</v>
      </c>
      <c r="H158" s="28" t="s">
        <v>44</v>
      </c>
      <c r="I158" s="28"/>
      <c r="J158" s="28"/>
    </row>
    <row r="159" spans="1:10" x14ac:dyDescent="0.3">
      <c r="A159" s="28"/>
      <c r="B159" s="28" t="s">
        <v>557</v>
      </c>
      <c r="C159" s="28" t="s">
        <v>558</v>
      </c>
      <c r="D159" s="28" t="s">
        <v>555</v>
      </c>
      <c r="E159" s="28" t="str">
        <f t="shared" si="3"/>
        <v>9.4</v>
      </c>
      <c r="F159" s="28">
        <v>77</v>
      </c>
      <c r="G159" s="28" t="s">
        <v>559</v>
      </c>
      <c r="H159" s="28" t="s">
        <v>412</v>
      </c>
      <c r="I159" s="28"/>
      <c r="J159" s="28"/>
    </row>
    <row r="160" spans="1:10" x14ac:dyDescent="0.3">
      <c r="A160" s="28"/>
      <c r="B160" s="28" t="s">
        <v>560</v>
      </c>
      <c r="C160" s="28" t="s">
        <v>561</v>
      </c>
      <c r="D160" s="28" t="s">
        <v>555</v>
      </c>
      <c r="E160" s="28" t="str">
        <f t="shared" si="3"/>
        <v>9.4</v>
      </c>
      <c r="F160" s="28">
        <v>68</v>
      </c>
      <c r="G160" s="28" t="s">
        <v>562</v>
      </c>
      <c r="H160" s="28" t="s">
        <v>563</v>
      </c>
      <c r="I160" s="28"/>
      <c r="J160" s="28"/>
    </row>
    <row r="161" spans="1:10" x14ac:dyDescent="0.3">
      <c r="A161" s="28"/>
      <c r="B161" s="28" t="s">
        <v>564</v>
      </c>
      <c r="C161" s="28" t="s">
        <v>565</v>
      </c>
      <c r="D161" s="28" t="s">
        <v>566</v>
      </c>
      <c r="E161" s="28" t="str">
        <f t="shared" si="3"/>
        <v>9.3</v>
      </c>
      <c r="F161" s="28">
        <v>68</v>
      </c>
      <c r="G161" s="28" t="s">
        <v>567</v>
      </c>
      <c r="H161" s="28" t="s">
        <v>44</v>
      </c>
      <c r="I161" s="28"/>
      <c r="J161" s="28"/>
    </row>
    <row r="162" spans="1:10" x14ac:dyDescent="0.3">
      <c r="A162" s="28"/>
      <c r="B162" s="28" t="s">
        <v>564</v>
      </c>
      <c r="C162" s="28" t="s">
        <v>568</v>
      </c>
      <c r="D162" s="28" t="s">
        <v>566</v>
      </c>
      <c r="E162" s="28" t="str">
        <f t="shared" si="3"/>
        <v>9.3</v>
      </c>
      <c r="F162" s="28">
        <v>71</v>
      </c>
      <c r="G162" s="28" t="s">
        <v>142</v>
      </c>
      <c r="H162" s="28" t="s">
        <v>44</v>
      </c>
      <c r="I162" s="28"/>
      <c r="J162" s="28"/>
    </row>
    <row r="163" spans="1:10" x14ac:dyDescent="0.3">
      <c r="A163" s="28"/>
      <c r="B163" s="28" t="s">
        <v>569</v>
      </c>
      <c r="C163" s="28" t="s">
        <v>570</v>
      </c>
      <c r="D163" s="28" t="s">
        <v>566</v>
      </c>
      <c r="E163" s="28" t="str">
        <f t="shared" si="3"/>
        <v>9.3</v>
      </c>
      <c r="F163" s="28">
        <v>65</v>
      </c>
      <c r="G163" s="28" t="s">
        <v>571</v>
      </c>
      <c r="H163" s="28" t="s">
        <v>507</v>
      </c>
      <c r="I163" s="28"/>
      <c r="J163" s="28"/>
    </row>
    <row r="164" spans="1:10" x14ac:dyDescent="0.3">
      <c r="A164" s="28"/>
      <c r="B164" s="28" t="s">
        <v>572</v>
      </c>
      <c r="C164" s="28" t="s">
        <v>573</v>
      </c>
      <c r="D164" s="28" t="s">
        <v>574</v>
      </c>
      <c r="E164" s="28" t="str">
        <f t="shared" si="3"/>
        <v>9.2</v>
      </c>
      <c r="F164" s="28">
        <v>55</v>
      </c>
      <c r="G164" s="28" t="s">
        <v>122</v>
      </c>
      <c r="H164" s="28" t="s">
        <v>10</v>
      </c>
      <c r="I164" s="28"/>
      <c r="J164" s="28"/>
    </row>
    <row r="165" spans="1:10" x14ac:dyDescent="0.3">
      <c r="A165" s="28"/>
      <c r="B165" s="28" t="s">
        <v>575</v>
      </c>
      <c r="C165" s="28" t="s">
        <v>576</v>
      </c>
      <c r="D165" s="28" t="s">
        <v>574</v>
      </c>
      <c r="E165" s="28" t="str">
        <f t="shared" si="3"/>
        <v>9.2</v>
      </c>
      <c r="F165" s="28">
        <v>66</v>
      </c>
      <c r="G165" s="28" t="s">
        <v>577</v>
      </c>
      <c r="H165" s="28" t="s">
        <v>44</v>
      </c>
      <c r="I165" s="28"/>
      <c r="J165" s="28"/>
    </row>
    <row r="166" spans="1:10" x14ac:dyDescent="0.3">
      <c r="A166" s="28"/>
      <c r="B166" s="28" t="s">
        <v>578</v>
      </c>
      <c r="C166" s="28" t="s">
        <v>579</v>
      </c>
      <c r="D166" s="28" t="s">
        <v>574</v>
      </c>
      <c r="E166" s="28" t="str">
        <f t="shared" si="3"/>
        <v>9.2</v>
      </c>
      <c r="F166" s="28">
        <v>61</v>
      </c>
      <c r="G166" s="28" t="s">
        <v>580</v>
      </c>
      <c r="H166" s="28" t="s">
        <v>10</v>
      </c>
      <c r="I166" s="28"/>
      <c r="J166" s="28"/>
    </row>
    <row r="167" spans="1:10" x14ac:dyDescent="0.3">
      <c r="A167" s="28"/>
      <c r="B167" s="28" t="s">
        <v>581</v>
      </c>
      <c r="C167" s="28" t="s">
        <v>582</v>
      </c>
      <c r="D167" s="28" t="s">
        <v>583</v>
      </c>
      <c r="E167" s="28" t="str">
        <f t="shared" si="3"/>
        <v>9.1</v>
      </c>
      <c r="F167" s="28">
        <v>63</v>
      </c>
      <c r="G167" s="28" t="s">
        <v>268</v>
      </c>
      <c r="H167" s="28" t="s">
        <v>584</v>
      </c>
      <c r="I167" s="28"/>
      <c r="J167" s="28"/>
    </row>
    <row r="168" spans="1:10" x14ac:dyDescent="0.3">
      <c r="A168" s="28"/>
      <c r="B168" s="28" t="s">
        <v>585</v>
      </c>
      <c r="C168" s="28" t="s">
        <v>586</v>
      </c>
      <c r="D168" s="28" t="s">
        <v>583</v>
      </c>
      <c r="E168" s="28" t="str">
        <f t="shared" si="3"/>
        <v>9.1</v>
      </c>
      <c r="F168" s="28">
        <v>85</v>
      </c>
      <c r="G168" s="28" t="s">
        <v>122</v>
      </c>
      <c r="H168" s="28" t="s">
        <v>7</v>
      </c>
      <c r="I168" s="28"/>
      <c r="J168" s="28"/>
    </row>
    <row r="169" spans="1:10" x14ac:dyDescent="0.3">
      <c r="A169" s="28"/>
      <c r="B169" s="28" t="s">
        <v>587</v>
      </c>
      <c r="C169" s="28" t="s">
        <v>588</v>
      </c>
      <c r="D169" s="28" t="s">
        <v>589</v>
      </c>
      <c r="E169" s="28" t="str">
        <f>MID(D169,2,2)</f>
        <v xml:space="preserve">9 </v>
      </c>
      <c r="F169" s="28">
        <v>63</v>
      </c>
      <c r="G169" s="28" t="s">
        <v>590</v>
      </c>
      <c r="H169" s="28" t="s">
        <v>10</v>
      </c>
      <c r="I169" s="28"/>
      <c r="J169" s="28"/>
    </row>
    <row r="170" spans="1:10" x14ac:dyDescent="0.3">
      <c r="A170" s="28"/>
      <c r="B170" s="28" t="s">
        <v>591</v>
      </c>
      <c r="C170" s="28" t="s">
        <v>592</v>
      </c>
      <c r="D170" s="28" t="s">
        <v>589</v>
      </c>
      <c r="E170" s="28" t="str">
        <f>MID(D170,2,2)</f>
        <v xml:space="preserve">9 </v>
      </c>
      <c r="F170" s="28">
        <v>69</v>
      </c>
      <c r="G170" s="28" t="s">
        <v>593</v>
      </c>
      <c r="H170" s="28" t="s">
        <v>44</v>
      </c>
      <c r="I170" s="28"/>
      <c r="J170" s="28"/>
    </row>
    <row r="171" spans="1:10" x14ac:dyDescent="0.3">
      <c r="A171" s="28"/>
      <c r="B171" s="28" t="s">
        <v>594</v>
      </c>
      <c r="C171" s="28" t="s">
        <v>595</v>
      </c>
      <c r="D171" s="28" t="s">
        <v>596</v>
      </c>
      <c r="E171" s="28" t="str">
        <f t="shared" si="3"/>
        <v>8.9</v>
      </c>
      <c r="F171" s="28">
        <v>76</v>
      </c>
      <c r="G171" s="28" t="s">
        <v>68</v>
      </c>
      <c r="H171" s="28" t="s">
        <v>44</v>
      </c>
      <c r="I171" s="28"/>
      <c r="J171" s="28"/>
    </row>
    <row r="172" spans="1:10" x14ac:dyDescent="0.3">
      <c r="A172" s="28"/>
      <c r="B172" s="28" t="s">
        <v>597</v>
      </c>
      <c r="C172" s="28" t="s">
        <v>598</v>
      </c>
      <c r="D172" s="28" t="s">
        <v>596</v>
      </c>
      <c r="E172" s="28" t="str">
        <f t="shared" si="3"/>
        <v>8.9</v>
      </c>
      <c r="F172" s="28">
        <v>70</v>
      </c>
      <c r="G172" s="28" t="s">
        <v>385</v>
      </c>
      <c r="H172" s="28" t="s">
        <v>161</v>
      </c>
      <c r="I172" s="28"/>
      <c r="J172" s="28"/>
    </row>
    <row r="173" spans="1:10" x14ac:dyDescent="0.3">
      <c r="A173" s="28"/>
      <c r="B173" s="28" t="s">
        <v>599</v>
      </c>
      <c r="C173" s="28" t="s">
        <v>600</v>
      </c>
      <c r="D173" s="28" t="s">
        <v>601</v>
      </c>
      <c r="E173" s="28" t="str">
        <f t="shared" si="3"/>
        <v>8.8</v>
      </c>
      <c r="F173" s="28">
        <v>56</v>
      </c>
      <c r="G173" s="28" t="s">
        <v>602</v>
      </c>
      <c r="H173" s="28" t="s">
        <v>4</v>
      </c>
      <c r="I173" s="28"/>
      <c r="J173" s="28"/>
    </row>
    <row r="174" spans="1:10" x14ac:dyDescent="0.3">
      <c r="A174" s="28"/>
      <c r="B174" s="28" t="s">
        <v>603</v>
      </c>
      <c r="C174" s="28" t="s">
        <v>604</v>
      </c>
      <c r="D174" s="28" t="s">
        <v>601</v>
      </c>
      <c r="E174" s="28" t="str">
        <f t="shared" si="3"/>
        <v>8.8</v>
      </c>
      <c r="F174" s="28">
        <v>71</v>
      </c>
      <c r="G174" s="28" t="s">
        <v>165</v>
      </c>
      <c r="H174" s="28" t="s">
        <v>166</v>
      </c>
      <c r="I174" s="28"/>
      <c r="J174" s="28"/>
    </row>
    <row r="175" spans="1:10" x14ac:dyDescent="0.3">
      <c r="A175" s="28"/>
      <c r="B175" s="28" t="s">
        <v>605</v>
      </c>
      <c r="C175" s="28" t="s">
        <v>606</v>
      </c>
      <c r="D175" s="28" t="s">
        <v>601</v>
      </c>
      <c r="E175" s="28" t="str">
        <f t="shared" si="3"/>
        <v>8.8</v>
      </c>
      <c r="F175" s="28">
        <v>68</v>
      </c>
      <c r="G175" s="28" t="s">
        <v>122</v>
      </c>
      <c r="H175" s="28" t="s">
        <v>146</v>
      </c>
      <c r="I175" s="28"/>
      <c r="J175" s="28"/>
    </row>
    <row r="176" spans="1:10" x14ac:dyDescent="0.3">
      <c r="A176" s="28"/>
      <c r="B176" s="28" t="s">
        <v>607</v>
      </c>
      <c r="C176" s="28" t="s">
        <v>608</v>
      </c>
      <c r="D176" s="28" t="s">
        <v>601</v>
      </c>
      <c r="E176" s="28" t="str">
        <f t="shared" si="3"/>
        <v>8.8</v>
      </c>
      <c r="F176" s="28">
        <v>71</v>
      </c>
      <c r="G176" s="28" t="s">
        <v>609</v>
      </c>
      <c r="H176" s="28" t="s">
        <v>44</v>
      </c>
      <c r="I176" s="28"/>
      <c r="J176" s="28"/>
    </row>
    <row r="177" spans="1:10" x14ac:dyDescent="0.3">
      <c r="A177" s="28"/>
      <c r="B177" s="28" t="s">
        <v>610</v>
      </c>
      <c r="C177" s="28" t="s">
        <v>611</v>
      </c>
      <c r="D177" s="28" t="s">
        <v>601</v>
      </c>
      <c r="E177" s="28" t="str">
        <f t="shared" si="3"/>
        <v>8.8</v>
      </c>
      <c r="F177" s="28">
        <v>62</v>
      </c>
      <c r="G177" s="28" t="s">
        <v>207</v>
      </c>
      <c r="H177" s="28" t="s">
        <v>161</v>
      </c>
      <c r="I177" s="28"/>
      <c r="J177" s="28"/>
    </row>
    <row r="178" spans="1:10" x14ac:dyDescent="0.3">
      <c r="A178" s="28"/>
      <c r="B178" s="28" t="s">
        <v>612</v>
      </c>
      <c r="C178" s="28" t="s">
        <v>613</v>
      </c>
      <c r="D178" s="28" t="s">
        <v>614</v>
      </c>
      <c r="E178" s="28" t="str">
        <f t="shared" si="3"/>
        <v>8.7</v>
      </c>
      <c r="F178" s="28">
        <v>59</v>
      </c>
      <c r="G178" s="28" t="s">
        <v>441</v>
      </c>
      <c r="H178" s="28" t="s">
        <v>302</v>
      </c>
      <c r="I178" s="28"/>
      <c r="J178" s="28"/>
    </row>
    <row r="179" spans="1:10" x14ac:dyDescent="0.3">
      <c r="A179" s="28"/>
      <c r="B179" s="28" t="s">
        <v>615</v>
      </c>
      <c r="C179" s="28" t="s">
        <v>616</v>
      </c>
      <c r="D179" s="28" t="s">
        <v>614</v>
      </c>
      <c r="E179" s="28" t="str">
        <f t="shared" si="3"/>
        <v>8.7</v>
      </c>
      <c r="F179" s="28">
        <v>54</v>
      </c>
      <c r="G179" s="28" t="s">
        <v>617</v>
      </c>
      <c r="H179" s="28" t="s">
        <v>146</v>
      </c>
      <c r="I179" s="28"/>
      <c r="J179" s="28"/>
    </row>
    <row r="180" spans="1:10" x14ac:dyDescent="0.3">
      <c r="A180" s="28"/>
      <c r="B180" s="28" t="s">
        <v>618</v>
      </c>
      <c r="C180" s="28" t="s">
        <v>619</v>
      </c>
      <c r="D180" s="28" t="s">
        <v>614</v>
      </c>
      <c r="E180" s="28" t="str">
        <f t="shared" si="3"/>
        <v>8.7</v>
      </c>
      <c r="F180" s="28">
        <v>60</v>
      </c>
      <c r="G180" s="28" t="s">
        <v>620</v>
      </c>
      <c r="H180" s="28" t="s">
        <v>10</v>
      </c>
      <c r="I180" s="28"/>
      <c r="J180" s="28"/>
    </row>
    <row r="181" spans="1:10" x14ac:dyDescent="0.3">
      <c r="A181" s="28"/>
      <c r="B181" s="28" t="s">
        <v>621</v>
      </c>
      <c r="C181" s="28" t="s">
        <v>622</v>
      </c>
      <c r="D181" s="28" t="s">
        <v>623</v>
      </c>
      <c r="E181" s="28" t="str">
        <f t="shared" si="3"/>
        <v>8.6</v>
      </c>
      <c r="F181" s="28">
        <v>77</v>
      </c>
      <c r="G181" s="28" t="s">
        <v>624</v>
      </c>
      <c r="H181" s="28" t="s">
        <v>146</v>
      </c>
      <c r="I181" s="28"/>
      <c r="J181" s="28"/>
    </row>
    <row r="182" spans="1:10" x14ac:dyDescent="0.3">
      <c r="A182" s="28"/>
      <c r="B182" s="28" t="s">
        <v>625</v>
      </c>
      <c r="C182" s="28" t="s">
        <v>626</v>
      </c>
      <c r="D182" s="28" t="s">
        <v>623</v>
      </c>
      <c r="E182" s="28" t="str">
        <f t="shared" si="3"/>
        <v>8.6</v>
      </c>
      <c r="F182" s="28">
        <v>84</v>
      </c>
      <c r="G182" s="28" t="s">
        <v>150</v>
      </c>
      <c r="H182" s="28" t="s">
        <v>3</v>
      </c>
      <c r="I182" s="28"/>
      <c r="J182" s="28"/>
    </row>
    <row r="183" spans="1:10" x14ac:dyDescent="0.3">
      <c r="A183" s="28"/>
      <c r="B183" s="28" t="s">
        <v>627</v>
      </c>
      <c r="C183" s="28" t="s">
        <v>628</v>
      </c>
      <c r="D183" s="28" t="s">
        <v>623</v>
      </c>
      <c r="E183" s="28" t="str">
        <f t="shared" si="3"/>
        <v>8.6</v>
      </c>
      <c r="F183" s="28">
        <v>56</v>
      </c>
      <c r="G183" s="28" t="s">
        <v>629</v>
      </c>
      <c r="H183" s="28" t="s">
        <v>97</v>
      </c>
      <c r="I183" s="28"/>
      <c r="J183" s="28"/>
    </row>
    <row r="184" spans="1:10" x14ac:dyDescent="0.3">
      <c r="A184" s="28"/>
      <c r="B184" s="28" t="s">
        <v>630</v>
      </c>
      <c r="C184" s="28" t="s">
        <v>631</v>
      </c>
      <c r="D184" s="28" t="s">
        <v>623</v>
      </c>
      <c r="E184" s="28" t="str">
        <f t="shared" si="3"/>
        <v>8.6</v>
      </c>
      <c r="F184" s="28">
        <v>56</v>
      </c>
      <c r="G184" s="28" t="s">
        <v>122</v>
      </c>
      <c r="H184" s="28" t="s">
        <v>44</v>
      </c>
      <c r="I184" s="28"/>
      <c r="J184" s="28"/>
    </row>
    <row r="185" spans="1:10" x14ac:dyDescent="0.3">
      <c r="A185" s="28"/>
      <c r="B185" s="28" t="s">
        <v>632</v>
      </c>
      <c r="C185" s="28" t="s">
        <v>633</v>
      </c>
      <c r="D185" s="28" t="s">
        <v>634</v>
      </c>
      <c r="E185" s="28" t="str">
        <f t="shared" si="3"/>
        <v>8.5</v>
      </c>
      <c r="F185" s="28">
        <v>88</v>
      </c>
      <c r="G185" s="28" t="s">
        <v>268</v>
      </c>
      <c r="H185" s="28" t="s">
        <v>4</v>
      </c>
      <c r="I185" s="28"/>
      <c r="J185" s="28"/>
    </row>
    <row r="186" spans="1:10" x14ac:dyDescent="0.3">
      <c r="A186" s="28"/>
      <c r="B186" s="28" t="s">
        <v>635</v>
      </c>
      <c r="C186" s="28" t="s">
        <v>636</v>
      </c>
      <c r="D186" s="28" t="s">
        <v>637</v>
      </c>
      <c r="E186" s="28" t="str">
        <f t="shared" si="3"/>
        <v>8.4</v>
      </c>
      <c r="F186" s="28">
        <v>81</v>
      </c>
      <c r="G186" s="28" t="s">
        <v>265</v>
      </c>
      <c r="H186" s="28" t="s">
        <v>44</v>
      </c>
      <c r="I186" s="28"/>
      <c r="J186" s="28"/>
    </row>
    <row r="187" spans="1:10" x14ac:dyDescent="0.3">
      <c r="A187" s="28"/>
      <c r="B187" s="28" t="s">
        <v>638</v>
      </c>
      <c r="C187" s="28" t="s">
        <v>639</v>
      </c>
      <c r="D187" s="28" t="s">
        <v>637</v>
      </c>
      <c r="E187" s="28" t="str">
        <f t="shared" si="3"/>
        <v>8.4</v>
      </c>
      <c r="F187" s="28">
        <v>78</v>
      </c>
      <c r="G187" s="28" t="s">
        <v>189</v>
      </c>
      <c r="H187" s="28" t="s">
        <v>6</v>
      </c>
      <c r="I187" s="28"/>
      <c r="J187" s="28"/>
    </row>
    <row r="188" spans="1:10" x14ac:dyDescent="0.3">
      <c r="A188" s="28"/>
      <c r="B188" s="28" t="s">
        <v>640</v>
      </c>
      <c r="C188" s="28" t="s">
        <v>641</v>
      </c>
      <c r="D188" s="28" t="s">
        <v>637</v>
      </c>
      <c r="E188" s="28" t="str">
        <f t="shared" si="3"/>
        <v>8.4</v>
      </c>
      <c r="F188" s="28">
        <v>56</v>
      </c>
      <c r="G188" s="28" t="s">
        <v>642</v>
      </c>
      <c r="H188" s="28" t="s">
        <v>44</v>
      </c>
      <c r="I188" s="28"/>
      <c r="J188" s="28"/>
    </row>
    <row r="189" spans="1:10" x14ac:dyDescent="0.3">
      <c r="A189" s="28"/>
      <c r="B189" s="28" t="s">
        <v>643</v>
      </c>
      <c r="C189" s="28" t="s">
        <v>644</v>
      </c>
      <c r="D189" s="28" t="s">
        <v>645</v>
      </c>
      <c r="E189" s="28" t="str">
        <f t="shared" si="3"/>
        <v>8.3</v>
      </c>
      <c r="F189" s="28">
        <v>73</v>
      </c>
      <c r="G189" s="28" t="s">
        <v>646</v>
      </c>
      <c r="H189" s="28" t="s">
        <v>10</v>
      </c>
      <c r="I189" s="28"/>
      <c r="J189" s="28"/>
    </row>
    <row r="190" spans="1:10" x14ac:dyDescent="0.3">
      <c r="A190" s="28"/>
      <c r="B190" s="28" t="s">
        <v>647</v>
      </c>
      <c r="C190" s="28" t="s">
        <v>648</v>
      </c>
      <c r="D190" s="28" t="s">
        <v>645</v>
      </c>
      <c r="E190" s="28" t="str">
        <f t="shared" si="3"/>
        <v>8.3</v>
      </c>
      <c r="F190" s="28">
        <v>88</v>
      </c>
      <c r="G190" s="28" t="s">
        <v>199</v>
      </c>
      <c r="H190" s="28" t="s">
        <v>44</v>
      </c>
      <c r="I190" s="28"/>
      <c r="J190" s="28"/>
    </row>
    <row r="191" spans="1:10" x14ac:dyDescent="0.3">
      <c r="A191" s="28"/>
      <c r="B191" s="28" t="s">
        <v>649</v>
      </c>
      <c r="C191" s="28" t="s">
        <v>650</v>
      </c>
      <c r="D191" s="28" t="s">
        <v>651</v>
      </c>
      <c r="E191" s="28" t="str">
        <f t="shared" si="3"/>
        <v>8.1</v>
      </c>
      <c r="F191" s="28">
        <v>61</v>
      </c>
      <c r="G191" s="28" t="s">
        <v>652</v>
      </c>
      <c r="H191" s="28" t="s">
        <v>273</v>
      </c>
      <c r="I191" s="28"/>
      <c r="J191" s="28"/>
    </row>
    <row r="192" spans="1:10" x14ac:dyDescent="0.3">
      <c r="A192" s="28"/>
      <c r="B192" s="28" t="s">
        <v>653</v>
      </c>
      <c r="C192" s="28" t="s">
        <v>654</v>
      </c>
      <c r="D192" s="28" t="s">
        <v>655</v>
      </c>
      <c r="E192" s="28" t="str">
        <f>MID(D192,2,2)</f>
        <v xml:space="preserve">8 </v>
      </c>
      <c r="F192" s="28">
        <v>72</v>
      </c>
      <c r="G192" s="28" t="s">
        <v>656</v>
      </c>
      <c r="H192" s="28" t="s">
        <v>235</v>
      </c>
      <c r="I192" s="28"/>
      <c r="J192" s="28"/>
    </row>
    <row r="193" spans="1:10" x14ac:dyDescent="0.3">
      <c r="A193" s="28"/>
      <c r="B193" s="28" t="s">
        <v>657</v>
      </c>
      <c r="C193" s="28" t="s">
        <v>658</v>
      </c>
      <c r="D193" s="28" t="s">
        <v>655</v>
      </c>
      <c r="E193" s="28" t="str">
        <f t="shared" ref="E193:E194" si="4">MID(D193,2,2)</f>
        <v xml:space="preserve">8 </v>
      </c>
      <c r="F193" s="28">
        <v>50</v>
      </c>
      <c r="G193" s="28" t="s">
        <v>199</v>
      </c>
      <c r="H193" s="28" t="s">
        <v>9</v>
      </c>
      <c r="I193" s="28"/>
      <c r="J193" s="28"/>
    </row>
    <row r="194" spans="1:10" x14ac:dyDescent="0.3">
      <c r="A194" s="28"/>
      <c r="B194" s="28" t="s">
        <v>659</v>
      </c>
      <c r="C194" s="28" t="s">
        <v>660</v>
      </c>
      <c r="D194" s="28" t="s">
        <v>655</v>
      </c>
      <c r="E194" s="28" t="str">
        <f t="shared" si="4"/>
        <v xml:space="preserve">8 </v>
      </c>
      <c r="F194" s="28">
        <v>53</v>
      </c>
      <c r="G194" s="28" t="s">
        <v>661</v>
      </c>
      <c r="H194" s="28" t="s">
        <v>515</v>
      </c>
      <c r="I194" s="28"/>
      <c r="J194" s="28"/>
    </row>
    <row r="195" spans="1:10" x14ac:dyDescent="0.3">
      <c r="A195" s="28"/>
      <c r="B195" s="28" t="s">
        <v>662</v>
      </c>
      <c r="C195" s="28" t="s">
        <v>663</v>
      </c>
      <c r="D195" s="28" t="s">
        <v>664</v>
      </c>
      <c r="E195" s="28" t="str">
        <f t="shared" si="3"/>
        <v>7.9</v>
      </c>
      <c r="F195" s="28">
        <v>64</v>
      </c>
      <c r="G195" s="28" t="s">
        <v>441</v>
      </c>
      <c r="H195" s="28" t="s">
        <v>302</v>
      </c>
      <c r="I195" s="28"/>
      <c r="J195" s="28"/>
    </row>
    <row r="196" spans="1:10" x14ac:dyDescent="0.3">
      <c r="A196" s="28"/>
      <c r="B196" s="28" t="s">
        <v>662</v>
      </c>
      <c r="C196" s="28" t="s">
        <v>665</v>
      </c>
      <c r="D196" s="28" t="s">
        <v>664</v>
      </c>
      <c r="E196" s="28" t="str">
        <f t="shared" si="3"/>
        <v>7.9</v>
      </c>
      <c r="F196" s="28">
        <v>66</v>
      </c>
      <c r="G196" s="28" t="s">
        <v>441</v>
      </c>
      <c r="H196" s="28" t="s">
        <v>302</v>
      </c>
      <c r="I196" s="28"/>
      <c r="J196" s="28"/>
    </row>
    <row r="197" spans="1:10" x14ac:dyDescent="0.3">
      <c r="A197" s="28"/>
      <c r="B197" s="28" t="s">
        <v>666</v>
      </c>
      <c r="C197" s="28" t="s">
        <v>667</v>
      </c>
      <c r="D197" s="28" t="s">
        <v>664</v>
      </c>
      <c r="E197" s="28" t="str">
        <f t="shared" si="3"/>
        <v>7.9</v>
      </c>
      <c r="F197" s="28">
        <v>75</v>
      </c>
      <c r="G197" s="28" t="s">
        <v>668</v>
      </c>
      <c r="H197" s="28" t="s">
        <v>44</v>
      </c>
      <c r="I197" s="28"/>
      <c r="J197" s="28"/>
    </row>
    <row r="198" spans="1:10" x14ac:dyDescent="0.3">
      <c r="A198" s="28"/>
      <c r="B198" s="28" t="s">
        <v>669</v>
      </c>
      <c r="C198" s="28" t="s">
        <v>670</v>
      </c>
      <c r="D198" s="28" t="s">
        <v>671</v>
      </c>
      <c r="E198" s="28" t="str">
        <f t="shared" si="3"/>
        <v>7.8</v>
      </c>
      <c r="F198" s="28">
        <v>88</v>
      </c>
      <c r="G198" s="28" t="s">
        <v>306</v>
      </c>
      <c r="H198" s="28" t="s">
        <v>44</v>
      </c>
      <c r="I198" s="28"/>
      <c r="J198" s="28"/>
    </row>
    <row r="199" spans="1:10" x14ac:dyDescent="0.3">
      <c r="A199" s="28"/>
      <c r="B199" s="28" t="s">
        <v>672</v>
      </c>
      <c r="C199" s="28" t="s">
        <v>673</v>
      </c>
      <c r="D199" s="28" t="s">
        <v>671</v>
      </c>
      <c r="E199" s="28" t="str">
        <f t="shared" si="3"/>
        <v>7.8</v>
      </c>
      <c r="F199" s="28">
        <v>55</v>
      </c>
      <c r="G199" s="28" t="s">
        <v>63</v>
      </c>
      <c r="H199" s="28" t="s">
        <v>5</v>
      </c>
      <c r="I199" s="28"/>
      <c r="J199" s="28"/>
    </row>
    <row r="200" spans="1:10" x14ac:dyDescent="0.3">
      <c r="A200" s="28"/>
      <c r="B200" s="28" t="s">
        <v>674</v>
      </c>
      <c r="C200" s="28" t="s">
        <v>675</v>
      </c>
      <c r="D200" s="28" t="s">
        <v>676</v>
      </c>
      <c r="E200" s="28" t="str">
        <f t="shared" si="3"/>
        <v>7.7</v>
      </c>
      <c r="F200" s="28">
        <v>63</v>
      </c>
      <c r="G200" s="28" t="s">
        <v>620</v>
      </c>
      <c r="H200" s="28" t="s">
        <v>97</v>
      </c>
      <c r="I200" s="28"/>
      <c r="J200" s="28"/>
    </row>
    <row r="201" spans="1:10" x14ac:dyDescent="0.3">
      <c r="A201" s="28"/>
      <c r="B201" s="28" t="s">
        <v>677</v>
      </c>
      <c r="C201" s="28" t="s">
        <v>678</v>
      </c>
      <c r="D201" s="28" t="s">
        <v>676</v>
      </c>
      <c r="E201" s="28" t="str">
        <f t="shared" si="3"/>
        <v>7.7</v>
      </c>
      <c r="F201" s="28">
        <v>76</v>
      </c>
      <c r="G201" s="28" t="s">
        <v>679</v>
      </c>
      <c r="H201" s="28" t="s">
        <v>44</v>
      </c>
      <c r="I201" s="28"/>
      <c r="J201" s="28"/>
    </row>
    <row r="202" spans="1:10" x14ac:dyDescent="0.3">
      <c r="A202" s="28"/>
      <c r="B202" s="28" t="s">
        <v>680</v>
      </c>
      <c r="C202" s="28" t="s">
        <v>681</v>
      </c>
      <c r="D202" s="28" t="s">
        <v>676</v>
      </c>
      <c r="E202" s="28" t="str">
        <f t="shared" si="3"/>
        <v>7.7</v>
      </c>
      <c r="F202" s="28">
        <v>78</v>
      </c>
      <c r="G202" s="28" t="s">
        <v>122</v>
      </c>
      <c r="H202" s="28" t="s">
        <v>44</v>
      </c>
      <c r="I202" s="28"/>
      <c r="J202" s="28"/>
    </row>
    <row r="203" spans="1:10" x14ac:dyDescent="0.3">
      <c r="A203" s="28"/>
      <c r="B203" s="28" t="s">
        <v>682</v>
      </c>
      <c r="C203" s="28" t="s">
        <v>683</v>
      </c>
      <c r="D203" s="28" t="s">
        <v>676</v>
      </c>
      <c r="E203" s="28" t="str">
        <f t="shared" si="3"/>
        <v>7.7</v>
      </c>
      <c r="F203" s="28">
        <v>55</v>
      </c>
      <c r="G203" s="28" t="s">
        <v>684</v>
      </c>
      <c r="H203" s="28" t="s">
        <v>10</v>
      </c>
      <c r="I203" s="28"/>
      <c r="J203" s="28"/>
    </row>
    <row r="204" spans="1:10" x14ac:dyDescent="0.3">
      <c r="A204" s="28"/>
      <c r="B204" s="28" t="s">
        <v>685</v>
      </c>
      <c r="C204" s="28" t="s">
        <v>686</v>
      </c>
      <c r="D204" s="28" t="s">
        <v>687</v>
      </c>
      <c r="E204" s="28" t="str">
        <f t="shared" si="3"/>
        <v>7.5</v>
      </c>
      <c r="F204" s="28">
        <v>56</v>
      </c>
      <c r="G204" s="28" t="s">
        <v>330</v>
      </c>
      <c r="H204" s="28" t="s">
        <v>161</v>
      </c>
      <c r="I204" s="28"/>
      <c r="J204" s="28"/>
    </row>
    <row r="205" spans="1:10" x14ac:dyDescent="0.3">
      <c r="A205" s="28"/>
      <c r="B205" s="28" t="s">
        <v>688</v>
      </c>
      <c r="C205" s="28" t="s">
        <v>689</v>
      </c>
      <c r="D205" s="28" t="s">
        <v>690</v>
      </c>
      <c r="E205" s="28" t="str">
        <f t="shared" si="3"/>
        <v>7.4</v>
      </c>
      <c r="F205" s="28">
        <v>76</v>
      </c>
      <c r="G205" s="28" t="s">
        <v>620</v>
      </c>
      <c r="H205" s="28" t="s">
        <v>3</v>
      </c>
      <c r="I205" s="28"/>
      <c r="J205" s="28"/>
    </row>
    <row r="206" spans="1:10" x14ac:dyDescent="0.3">
      <c r="A206" s="28"/>
      <c r="B206" s="28" t="s">
        <v>691</v>
      </c>
      <c r="C206" s="28" t="s">
        <v>692</v>
      </c>
      <c r="D206" s="28" t="s">
        <v>693</v>
      </c>
      <c r="E206" s="28" t="str">
        <f t="shared" ref="E206:E263" si="5">MID(D206,2,3)</f>
        <v>7.3</v>
      </c>
      <c r="F206" s="28">
        <v>79</v>
      </c>
      <c r="G206" s="28" t="s">
        <v>694</v>
      </c>
      <c r="H206" s="28" t="s">
        <v>44</v>
      </c>
      <c r="I206" s="28"/>
      <c r="J206" s="28"/>
    </row>
    <row r="207" spans="1:10" x14ac:dyDescent="0.3">
      <c r="A207" s="28"/>
      <c r="B207" s="28" t="s">
        <v>695</v>
      </c>
      <c r="C207" s="28" t="s">
        <v>696</v>
      </c>
      <c r="D207" s="28" t="s">
        <v>693</v>
      </c>
      <c r="E207" s="28" t="str">
        <f t="shared" si="5"/>
        <v>7.3</v>
      </c>
      <c r="F207" s="28">
        <v>70</v>
      </c>
      <c r="G207" s="28" t="s">
        <v>101</v>
      </c>
      <c r="H207" s="28" t="s">
        <v>44</v>
      </c>
      <c r="I207" s="28"/>
      <c r="J207" s="28"/>
    </row>
    <row r="208" spans="1:10" x14ac:dyDescent="0.3">
      <c r="A208" s="28"/>
      <c r="B208" s="28" t="s">
        <v>697</v>
      </c>
      <c r="C208" s="28" t="s">
        <v>698</v>
      </c>
      <c r="D208" s="28" t="s">
        <v>693</v>
      </c>
      <c r="E208" s="28" t="str">
        <f t="shared" si="5"/>
        <v>7.3</v>
      </c>
      <c r="F208" s="28">
        <v>87</v>
      </c>
      <c r="G208" s="28" t="s">
        <v>320</v>
      </c>
      <c r="H208" s="28" t="s">
        <v>64</v>
      </c>
      <c r="I208" s="28"/>
      <c r="J208" s="28"/>
    </row>
    <row r="209" spans="1:10" x14ac:dyDescent="0.3">
      <c r="A209" s="28"/>
      <c r="B209" s="28" t="s">
        <v>699</v>
      </c>
      <c r="C209" s="28" t="s">
        <v>700</v>
      </c>
      <c r="D209" s="28" t="s">
        <v>693</v>
      </c>
      <c r="E209" s="28" t="str">
        <f t="shared" si="5"/>
        <v>7.3</v>
      </c>
      <c r="F209" s="28">
        <v>73</v>
      </c>
      <c r="G209" s="28" t="s">
        <v>701</v>
      </c>
      <c r="H209" s="28" t="s">
        <v>702</v>
      </c>
      <c r="I209" s="28"/>
      <c r="J209" s="28"/>
    </row>
    <row r="210" spans="1:10" x14ac:dyDescent="0.3">
      <c r="A210" s="28" t="e">
        <f>E210+E211+E212+E213+E214+E215+E216+E217+E218+E219+E220+E221+E222+E223+E224+E225+E226+E227+E228+E229+E230+E231+E232+E233+E234+E235+E236+E237+E238+E239+E240+E249+E250+E251+E252+E253+E254+E255+E256+E257+E258+E259+E260+E261+E262+E263+E264+E265+E266</f>
        <v>#VALUE!</v>
      </c>
      <c r="B210" s="28" t="s">
        <v>703</v>
      </c>
      <c r="C210" s="28" t="s">
        <v>704</v>
      </c>
      <c r="D210" s="28" t="s">
        <v>693</v>
      </c>
      <c r="E210" s="28" t="str">
        <f t="shared" si="5"/>
        <v>7.3</v>
      </c>
      <c r="F210" s="28">
        <v>91</v>
      </c>
      <c r="G210" s="28" t="s">
        <v>705</v>
      </c>
      <c r="H210" s="28" t="s">
        <v>438</v>
      </c>
      <c r="I210" s="28"/>
      <c r="J210" s="28"/>
    </row>
    <row r="211" spans="1:10" x14ac:dyDescent="0.3">
      <c r="A211" s="28"/>
      <c r="B211" s="28" t="s">
        <v>706</v>
      </c>
      <c r="C211" s="28" t="s">
        <v>707</v>
      </c>
      <c r="D211" s="28" t="s">
        <v>693</v>
      </c>
      <c r="E211" s="28" t="str">
        <f t="shared" si="5"/>
        <v>7.3</v>
      </c>
      <c r="F211" s="28">
        <v>66</v>
      </c>
      <c r="G211" s="28" t="s">
        <v>708</v>
      </c>
      <c r="H211" s="28" t="s">
        <v>247</v>
      </c>
      <c r="I211" s="28"/>
      <c r="J211" s="28"/>
    </row>
    <row r="212" spans="1:10" x14ac:dyDescent="0.3">
      <c r="A212" s="28"/>
      <c r="B212" s="28" t="s">
        <v>709</v>
      </c>
      <c r="C212" s="28" t="s">
        <v>710</v>
      </c>
      <c r="D212" s="28" t="s">
        <v>711</v>
      </c>
      <c r="E212" s="28" t="str">
        <f t="shared" si="5"/>
        <v>7.2</v>
      </c>
      <c r="F212" s="28">
        <v>77</v>
      </c>
      <c r="G212" s="28" t="s">
        <v>712</v>
      </c>
      <c r="H212" s="28" t="s">
        <v>44</v>
      </c>
      <c r="I212" s="28"/>
      <c r="J212" s="28"/>
    </row>
    <row r="213" spans="1:10" x14ac:dyDescent="0.3">
      <c r="A213" s="28"/>
      <c r="B213" s="28" t="s">
        <v>713</v>
      </c>
      <c r="C213" s="28" t="s">
        <v>714</v>
      </c>
      <c r="D213" s="28" t="s">
        <v>711</v>
      </c>
      <c r="E213" s="28" t="str">
        <f t="shared" si="5"/>
        <v>7.2</v>
      </c>
      <c r="F213" s="28">
        <v>49</v>
      </c>
      <c r="G213" s="28" t="s">
        <v>715</v>
      </c>
      <c r="H213" s="28" t="s">
        <v>10</v>
      </c>
      <c r="I213" s="28"/>
      <c r="J213" s="28"/>
    </row>
    <row r="214" spans="1:10" x14ac:dyDescent="0.3">
      <c r="A214" s="28"/>
      <c r="B214" s="28" t="s">
        <v>716</v>
      </c>
      <c r="C214" s="28" t="s">
        <v>717</v>
      </c>
      <c r="D214" s="28" t="s">
        <v>711</v>
      </c>
      <c r="E214" s="28" t="str">
        <f t="shared" si="5"/>
        <v>7.2</v>
      </c>
      <c r="F214" s="28">
        <v>40</v>
      </c>
      <c r="G214" s="28" t="s">
        <v>718</v>
      </c>
      <c r="H214" s="28" t="s">
        <v>44</v>
      </c>
      <c r="I214" s="28"/>
      <c r="J214" s="28"/>
    </row>
    <row r="215" spans="1:10" x14ac:dyDescent="0.3">
      <c r="A215" s="28"/>
      <c r="B215" s="28" t="s">
        <v>719</v>
      </c>
      <c r="C215" s="28" t="s">
        <v>720</v>
      </c>
      <c r="D215" s="28" t="s">
        <v>721</v>
      </c>
      <c r="E215" s="28" t="str">
        <f t="shared" si="5"/>
        <v>7.1</v>
      </c>
      <c r="F215" s="28">
        <v>58</v>
      </c>
      <c r="G215" s="28" t="s">
        <v>722</v>
      </c>
      <c r="H215" s="28" t="s">
        <v>7</v>
      </c>
      <c r="I215" s="28"/>
      <c r="J215" s="28"/>
    </row>
    <row r="216" spans="1:10" x14ac:dyDescent="0.3">
      <c r="A216" s="28"/>
      <c r="B216" s="28" t="s">
        <v>723</v>
      </c>
      <c r="C216" s="28" t="s">
        <v>724</v>
      </c>
      <c r="D216" s="28" t="s">
        <v>721</v>
      </c>
      <c r="E216" s="28" t="str">
        <f t="shared" si="5"/>
        <v>7.1</v>
      </c>
      <c r="F216" s="28">
        <v>90</v>
      </c>
      <c r="G216" s="28" t="s">
        <v>145</v>
      </c>
      <c r="H216" s="28" t="s">
        <v>6</v>
      </c>
      <c r="I216" s="28"/>
      <c r="J216" s="28"/>
    </row>
    <row r="217" spans="1:10" x14ac:dyDescent="0.3">
      <c r="A217" s="28"/>
      <c r="B217" s="28" t="s">
        <v>725</v>
      </c>
      <c r="C217" s="28" t="s">
        <v>726</v>
      </c>
      <c r="D217" s="28" t="s">
        <v>721</v>
      </c>
      <c r="E217" s="28" t="str">
        <f t="shared" si="5"/>
        <v>7.1</v>
      </c>
      <c r="F217" s="28">
        <v>81</v>
      </c>
      <c r="G217" s="28" t="s">
        <v>122</v>
      </c>
      <c r="H217" s="28" t="s">
        <v>9</v>
      </c>
      <c r="I217" s="28"/>
      <c r="J217" s="28"/>
    </row>
    <row r="218" spans="1:10" x14ac:dyDescent="0.3">
      <c r="A218" s="28"/>
      <c r="B218" s="28" t="s">
        <v>727</v>
      </c>
      <c r="C218" s="28" t="s">
        <v>728</v>
      </c>
      <c r="D218" s="28" t="s">
        <v>729</v>
      </c>
      <c r="E218" s="28" t="str">
        <f>MID(D218,2,2)</f>
        <v xml:space="preserve">7 </v>
      </c>
      <c r="F218" s="28">
        <v>77</v>
      </c>
      <c r="G218" s="28" t="s">
        <v>189</v>
      </c>
      <c r="H218" s="28" t="s">
        <v>44</v>
      </c>
      <c r="I218" s="28"/>
      <c r="J218" s="28"/>
    </row>
    <row r="219" spans="1:10" x14ac:dyDescent="0.3">
      <c r="A219" s="28"/>
      <c r="B219" s="28" t="s">
        <v>730</v>
      </c>
      <c r="C219" s="28" t="s">
        <v>731</v>
      </c>
      <c r="D219" s="28" t="s">
        <v>729</v>
      </c>
      <c r="E219" s="28" t="str">
        <f t="shared" ref="E219:E226" si="6">MID(D219,2,2)</f>
        <v xml:space="preserve">7 </v>
      </c>
      <c r="F219" s="28">
        <v>66</v>
      </c>
      <c r="G219" s="28" t="s">
        <v>620</v>
      </c>
      <c r="H219" s="28" t="s">
        <v>44</v>
      </c>
      <c r="I219" s="28"/>
      <c r="J219" s="28"/>
    </row>
    <row r="220" spans="1:10" x14ac:dyDescent="0.3">
      <c r="A220" s="28"/>
      <c r="B220" s="28" t="s">
        <v>732</v>
      </c>
      <c r="C220" s="28" t="s">
        <v>733</v>
      </c>
      <c r="D220" s="28" t="s">
        <v>729</v>
      </c>
      <c r="E220" s="28" t="str">
        <f t="shared" si="6"/>
        <v xml:space="preserve">7 </v>
      </c>
      <c r="F220" s="28">
        <v>68</v>
      </c>
      <c r="G220" s="28" t="s">
        <v>425</v>
      </c>
      <c r="H220" s="28" t="s">
        <v>302</v>
      </c>
      <c r="I220" s="28"/>
      <c r="J220" s="28"/>
    </row>
    <row r="221" spans="1:10" x14ac:dyDescent="0.3">
      <c r="A221" s="28"/>
      <c r="B221" s="28" t="s">
        <v>734</v>
      </c>
      <c r="C221" s="28" t="s">
        <v>735</v>
      </c>
      <c r="D221" s="28" t="s">
        <v>729</v>
      </c>
      <c r="E221" s="28" t="str">
        <f t="shared" si="6"/>
        <v xml:space="preserve">7 </v>
      </c>
      <c r="F221" s="28">
        <v>67</v>
      </c>
      <c r="G221" s="28" t="s">
        <v>199</v>
      </c>
      <c r="H221" s="28" t="s">
        <v>44</v>
      </c>
      <c r="I221" s="28"/>
      <c r="J221" s="28"/>
    </row>
    <row r="222" spans="1:10" x14ac:dyDescent="0.3">
      <c r="A222" s="28"/>
      <c r="B222" s="28" t="s">
        <v>736</v>
      </c>
      <c r="C222" s="28" t="s">
        <v>737</v>
      </c>
      <c r="D222" s="28" t="s">
        <v>729</v>
      </c>
      <c r="E222" s="28" t="str">
        <f t="shared" si="6"/>
        <v xml:space="preserve">7 </v>
      </c>
      <c r="F222" s="28">
        <v>79</v>
      </c>
      <c r="G222" s="28" t="s">
        <v>737</v>
      </c>
      <c r="H222" s="28" t="s">
        <v>44</v>
      </c>
      <c r="I222" s="28"/>
      <c r="J222" s="28"/>
    </row>
    <row r="223" spans="1:10" x14ac:dyDescent="0.3">
      <c r="A223" s="28"/>
      <c r="B223" s="28" t="s">
        <v>738</v>
      </c>
      <c r="C223" s="28" t="s">
        <v>739</v>
      </c>
      <c r="D223" s="28" t="s">
        <v>729</v>
      </c>
      <c r="E223" s="28" t="str">
        <f t="shared" si="6"/>
        <v xml:space="preserve">7 </v>
      </c>
      <c r="F223" s="28">
        <v>67</v>
      </c>
      <c r="G223" s="28" t="s">
        <v>740</v>
      </c>
      <c r="H223" s="28" t="s">
        <v>44</v>
      </c>
      <c r="I223" s="28"/>
      <c r="J223" s="28"/>
    </row>
    <row r="224" spans="1:10" x14ac:dyDescent="0.3">
      <c r="A224" s="28"/>
      <c r="B224" s="28" t="s">
        <v>741</v>
      </c>
      <c r="C224" s="28" t="s">
        <v>742</v>
      </c>
      <c r="D224" s="28" t="s">
        <v>729</v>
      </c>
      <c r="E224" s="28" t="str">
        <f t="shared" si="6"/>
        <v xml:space="preserve">7 </v>
      </c>
      <c r="F224" s="28">
        <v>39</v>
      </c>
      <c r="G224" s="28" t="s">
        <v>68</v>
      </c>
      <c r="H224" s="28" t="s">
        <v>7</v>
      </c>
      <c r="I224" s="28"/>
      <c r="J224" s="28"/>
    </row>
    <row r="225" spans="1:10" x14ac:dyDescent="0.3">
      <c r="A225" s="28"/>
      <c r="B225" s="28" t="s">
        <v>741</v>
      </c>
      <c r="C225" s="28" t="s">
        <v>743</v>
      </c>
      <c r="D225" s="28" t="s">
        <v>729</v>
      </c>
      <c r="E225" s="28" t="str">
        <f t="shared" si="6"/>
        <v xml:space="preserve">7 </v>
      </c>
      <c r="F225" s="28">
        <v>39</v>
      </c>
      <c r="G225" s="28" t="s">
        <v>68</v>
      </c>
      <c r="H225" s="28" t="s">
        <v>7</v>
      </c>
      <c r="I225" s="28"/>
      <c r="J225" s="28"/>
    </row>
    <row r="226" spans="1:10" x14ac:dyDescent="0.3">
      <c r="A226" s="28"/>
      <c r="B226" s="28" t="s">
        <v>744</v>
      </c>
      <c r="C226" s="28" t="s">
        <v>745</v>
      </c>
      <c r="D226" s="28" t="s">
        <v>729</v>
      </c>
      <c r="E226" s="28" t="str">
        <f t="shared" si="6"/>
        <v xml:space="preserve">7 </v>
      </c>
      <c r="F226" s="28">
        <v>85</v>
      </c>
      <c r="G226" s="28" t="s">
        <v>746</v>
      </c>
      <c r="H226" s="28" t="s">
        <v>44</v>
      </c>
      <c r="I226" s="28"/>
      <c r="J226" s="28"/>
    </row>
    <row r="227" spans="1:10" x14ac:dyDescent="0.3">
      <c r="A227" s="28"/>
      <c r="B227" s="28" t="s">
        <v>747</v>
      </c>
      <c r="C227" s="28" t="s">
        <v>748</v>
      </c>
      <c r="D227" s="28" t="s">
        <v>749</v>
      </c>
      <c r="E227" s="28" t="str">
        <f t="shared" si="5"/>
        <v>6.9</v>
      </c>
      <c r="F227" s="28">
        <v>55</v>
      </c>
      <c r="G227" s="28" t="s">
        <v>750</v>
      </c>
      <c r="H227" s="28" t="s">
        <v>10</v>
      </c>
      <c r="I227" s="28"/>
      <c r="J227" s="28"/>
    </row>
    <row r="228" spans="1:10" x14ac:dyDescent="0.3">
      <c r="A228" s="28"/>
      <c r="B228" s="28" t="s">
        <v>751</v>
      </c>
      <c r="C228" s="28" t="s">
        <v>752</v>
      </c>
      <c r="D228" s="28" t="s">
        <v>749</v>
      </c>
      <c r="E228" s="28" t="str">
        <f t="shared" si="5"/>
        <v>6.9</v>
      </c>
      <c r="F228" s="28">
        <v>50</v>
      </c>
      <c r="G228" s="28" t="s">
        <v>272</v>
      </c>
      <c r="H228" s="28" t="s">
        <v>273</v>
      </c>
      <c r="I228" s="28"/>
      <c r="J228" s="28"/>
    </row>
    <row r="229" spans="1:10" x14ac:dyDescent="0.3">
      <c r="A229" s="28"/>
      <c r="B229" s="28" t="s">
        <v>753</v>
      </c>
      <c r="C229" s="28" t="s">
        <v>754</v>
      </c>
      <c r="D229" s="28" t="s">
        <v>749</v>
      </c>
      <c r="E229" s="28" t="str">
        <f t="shared" si="5"/>
        <v>6.9</v>
      </c>
      <c r="F229" s="28">
        <v>62</v>
      </c>
      <c r="G229" s="28" t="s">
        <v>755</v>
      </c>
      <c r="H229" s="28" t="s">
        <v>334</v>
      </c>
      <c r="I229" s="28"/>
      <c r="J229" s="28"/>
    </row>
    <row r="230" spans="1:10" x14ac:dyDescent="0.3">
      <c r="A230" s="28"/>
      <c r="B230" s="28" t="s">
        <v>756</v>
      </c>
      <c r="C230" s="28" t="s">
        <v>757</v>
      </c>
      <c r="D230" s="28" t="s">
        <v>749</v>
      </c>
      <c r="E230" s="28" t="str">
        <f t="shared" si="5"/>
        <v>6.9</v>
      </c>
      <c r="F230" s="28">
        <v>50</v>
      </c>
      <c r="G230" s="28" t="s">
        <v>145</v>
      </c>
      <c r="H230" s="28" t="s">
        <v>758</v>
      </c>
      <c r="I230" s="28"/>
      <c r="J230" s="28"/>
    </row>
    <row r="231" spans="1:10" x14ac:dyDescent="0.3">
      <c r="A231" s="28"/>
      <c r="B231" s="28" t="s">
        <v>759</v>
      </c>
      <c r="C231" s="28" t="s">
        <v>760</v>
      </c>
      <c r="D231" s="28" t="s">
        <v>749</v>
      </c>
      <c r="E231" s="28" t="str">
        <f t="shared" si="5"/>
        <v>6.9</v>
      </c>
      <c r="F231" s="28">
        <v>82</v>
      </c>
      <c r="G231" s="28" t="s">
        <v>761</v>
      </c>
      <c r="H231" s="28" t="s">
        <v>44</v>
      </c>
      <c r="I231" s="28"/>
      <c r="J231" s="28"/>
    </row>
    <row r="232" spans="1:10" x14ac:dyDescent="0.3">
      <c r="A232" s="28"/>
      <c r="B232" s="28" t="s">
        <v>762</v>
      </c>
      <c r="C232" s="28" t="s">
        <v>763</v>
      </c>
      <c r="D232" s="28" t="s">
        <v>749</v>
      </c>
      <c r="E232" s="28" t="str">
        <f t="shared" si="5"/>
        <v>6.9</v>
      </c>
      <c r="F232" s="28">
        <v>75</v>
      </c>
      <c r="G232" s="28" t="s">
        <v>764</v>
      </c>
      <c r="H232" s="28" t="s">
        <v>4</v>
      </c>
      <c r="I232" s="28"/>
      <c r="J232" s="28"/>
    </row>
    <row r="233" spans="1:10" x14ac:dyDescent="0.3">
      <c r="A233" s="28"/>
      <c r="B233" s="28" t="s">
        <v>765</v>
      </c>
      <c r="C233" s="28" t="s">
        <v>766</v>
      </c>
      <c r="D233" s="28" t="s">
        <v>749</v>
      </c>
      <c r="E233" s="28" t="str">
        <f t="shared" si="5"/>
        <v>6.9</v>
      </c>
      <c r="F233" s="28">
        <v>71</v>
      </c>
      <c r="G233" s="28" t="s">
        <v>268</v>
      </c>
      <c r="H233" s="28" t="s">
        <v>302</v>
      </c>
      <c r="I233" s="28"/>
      <c r="J233" s="28"/>
    </row>
    <row r="234" spans="1:10" x14ac:dyDescent="0.3">
      <c r="A234" s="28"/>
      <c r="B234" s="28" t="s">
        <v>767</v>
      </c>
      <c r="C234" s="28" t="s">
        <v>768</v>
      </c>
      <c r="D234" s="28" t="s">
        <v>749</v>
      </c>
      <c r="E234" s="28" t="str">
        <f t="shared" si="5"/>
        <v>6.9</v>
      </c>
      <c r="F234" s="28">
        <v>74</v>
      </c>
      <c r="G234" s="28" t="s">
        <v>769</v>
      </c>
      <c r="H234" s="28" t="s">
        <v>97</v>
      </c>
      <c r="I234" s="28"/>
      <c r="J234" s="28"/>
    </row>
    <row r="235" spans="1:10" x14ac:dyDescent="0.3">
      <c r="A235" s="28"/>
      <c r="B235" s="28" t="s">
        <v>770</v>
      </c>
      <c r="C235" s="28" t="s">
        <v>771</v>
      </c>
      <c r="D235" s="28" t="s">
        <v>749</v>
      </c>
      <c r="E235" s="28" t="str">
        <f t="shared" si="5"/>
        <v>6.9</v>
      </c>
      <c r="F235" s="28">
        <v>76</v>
      </c>
      <c r="G235" s="28" t="s">
        <v>772</v>
      </c>
      <c r="H235" s="28" t="s">
        <v>44</v>
      </c>
      <c r="I235" s="28"/>
      <c r="J235" s="28"/>
    </row>
    <row r="236" spans="1:10" x14ac:dyDescent="0.3">
      <c r="A236" s="28"/>
      <c r="B236" s="28" t="s">
        <v>773</v>
      </c>
      <c r="C236" s="28" t="s">
        <v>774</v>
      </c>
      <c r="D236" s="28" t="s">
        <v>775</v>
      </c>
      <c r="E236" s="28" t="str">
        <f t="shared" si="5"/>
        <v>6.8</v>
      </c>
      <c r="F236" s="28">
        <v>68</v>
      </c>
      <c r="G236" s="28" t="s">
        <v>374</v>
      </c>
      <c r="H236" s="28" t="s">
        <v>44</v>
      </c>
      <c r="I236" s="28"/>
      <c r="J236" s="28"/>
    </row>
    <row r="237" spans="1:10" x14ac:dyDescent="0.3">
      <c r="A237" s="28"/>
      <c r="B237" s="28" t="s">
        <v>776</v>
      </c>
      <c r="C237" s="28" t="s">
        <v>777</v>
      </c>
      <c r="D237" s="28" t="s">
        <v>775</v>
      </c>
      <c r="E237" s="28" t="str">
        <f t="shared" si="5"/>
        <v>6.8</v>
      </c>
      <c r="F237" s="28">
        <v>52</v>
      </c>
      <c r="G237" s="28" t="s">
        <v>778</v>
      </c>
      <c r="H237" s="28" t="s">
        <v>161</v>
      </c>
      <c r="I237" s="28"/>
      <c r="J237" s="28"/>
    </row>
    <row r="238" spans="1:10" x14ac:dyDescent="0.3">
      <c r="A238" s="28"/>
      <c r="B238" s="28" t="s">
        <v>779</v>
      </c>
      <c r="C238" s="28" t="s">
        <v>780</v>
      </c>
      <c r="D238" s="28" t="s">
        <v>775</v>
      </c>
      <c r="E238" s="28" t="str">
        <f t="shared" si="5"/>
        <v>6.8</v>
      </c>
      <c r="F238" s="28">
        <v>72</v>
      </c>
      <c r="G238" s="28" t="s">
        <v>722</v>
      </c>
      <c r="H238" s="28" t="s">
        <v>4</v>
      </c>
      <c r="I238" s="28"/>
      <c r="J238" s="28"/>
    </row>
    <row r="239" spans="1:10" x14ac:dyDescent="0.3">
      <c r="A239" s="28"/>
      <c r="B239" s="28" t="s">
        <v>781</v>
      </c>
      <c r="C239" s="28" t="s">
        <v>782</v>
      </c>
      <c r="D239" s="28" t="s">
        <v>775</v>
      </c>
      <c r="E239" s="28" t="str">
        <f t="shared" si="5"/>
        <v>6.8</v>
      </c>
      <c r="F239" s="28">
        <v>74</v>
      </c>
      <c r="G239" s="28" t="s">
        <v>783</v>
      </c>
      <c r="H239" s="28" t="s">
        <v>44</v>
      </c>
      <c r="I239" s="28"/>
      <c r="J239" s="28"/>
    </row>
    <row r="240" spans="1:10" x14ac:dyDescent="0.3">
      <c r="A240" s="28"/>
      <c r="B240" s="28" t="s">
        <v>784</v>
      </c>
      <c r="C240" s="28" t="s">
        <v>785</v>
      </c>
      <c r="D240" s="28" t="s">
        <v>775</v>
      </c>
      <c r="E240" s="28" t="str">
        <f t="shared" si="5"/>
        <v>6.8</v>
      </c>
      <c r="F240" s="28" t="s">
        <v>8</v>
      </c>
      <c r="G240" s="28" t="s">
        <v>130</v>
      </c>
      <c r="H240" s="28" t="s">
        <v>44</v>
      </c>
      <c r="I240" s="28"/>
      <c r="J240" s="28"/>
    </row>
    <row r="241" spans="1:10" x14ac:dyDescent="0.3">
      <c r="A241" s="28"/>
      <c r="B241" s="28" t="s">
        <v>786</v>
      </c>
      <c r="C241" s="28" t="s">
        <v>787</v>
      </c>
      <c r="D241" s="28" t="s">
        <v>788</v>
      </c>
      <c r="E241" s="28" t="str">
        <f t="shared" si="5"/>
        <v>6.7</v>
      </c>
      <c r="F241" s="28">
        <v>51</v>
      </c>
      <c r="G241" s="28" t="s">
        <v>715</v>
      </c>
      <c r="H241" s="28" t="s">
        <v>10</v>
      </c>
      <c r="I241" s="28"/>
      <c r="J241" s="28"/>
    </row>
    <row r="242" spans="1:10" x14ac:dyDescent="0.3">
      <c r="A242" s="28"/>
      <c r="B242" s="28" t="s">
        <v>789</v>
      </c>
      <c r="C242" s="28" t="s">
        <v>790</v>
      </c>
      <c r="D242" s="28" t="s">
        <v>788</v>
      </c>
      <c r="E242" s="28" t="str">
        <f t="shared" si="5"/>
        <v>6.7</v>
      </c>
      <c r="F242" s="28">
        <v>71</v>
      </c>
      <c r="G242" s="28" t="s">
        <v>122</v>
      </c>
      <c r="H242" s="28" t="s">
        <v>146</v>
      </c>
      <c r="I242" s="28"/>
      <c r="J242" s="28"/>
    </row>
    <row r="243" spans="1:10" x14ac:dyDescent="0.3">
      <c r="A243" s="28"/>
      <c r="B243" s="28" t="s">
        <v>791</v>
      </c>
      <c r="C243" s="28" t="s">
        <v>792</v>
      </c>
      <c r="D243" s="28" t="s">
        <v>788</v>
      </c>
      <c r="E243" s="28" t="str">
        <f t="shared" si="5"/>
        <v>6.7</v>
      </c>
      <c r="F243" s="28">
        <v>54</v>
      </c>
      <c r="G243" s="28" t="s">
        <v>448</v>
      </c>
      <c r="H243" s="28" t="s">
        <v>44</v>
      </c>
      <c r="I243" s="28"/>
      <c r="J243" s="28"/>
    </row>
    <row r="244" spans="1:10" x14ac:dyDescent="0.3">
      <c r="A244" s="28"/>
      <c r="B244" s="28" t="s">
        <v>793</v>
      </c>
      <c r="C244" s="28" t="s">
        <v>794</v>
      </c>
      <c r="D244" s="28" t="s">
        <v>788</v>
      </c>
      <c r="E244" s="28" t="str">
        <f t="shared" si="5"/>
        <v>6.7</v>
      </c>
      <c r="F244" s="28">
        <v>88</v>
      </c>
      <c r="G244" s="28" t="s">
        <v>173</v>
      </c>
      <c r="H244" s="28" t="s">
        <v>412</v>
      </c>
      <c r="I244" s="28"/>
      <c r="J244" s="28"/>
    </row>
    <row r="245" spans="1:10" x14ac:dyDescent="0.3">
      <c r="A245" s="28"/>
      <c r="B245" s="28" t="s">
        <v>795</v>
      </c>
      <c r="C245" s="28" t="s">
        <v>796</v>
      </c>
      <c r="D245" s="28" t="s">
        <v>788</v>
      </c>
      <c r="E245" s="28" t="str">
        <f t="shared" si="5"/>
        <v>6.7</v>
      </c>
      <c r="F245" s="28">
        <v>57</v>
      </c>
      <c r="G245" s="28" t="s">
        <v>797</v>
      </c>
      <c r="H245" s="28" t="s">
        <v>44</v>
      </c>
      <c r="I245" s="28"/>
      <c r="J245" s="28"/>
    </row>
    <row r="246" spans="1:10" x14ac:dyDescent="0.3">
      <c r="A246" s="28"/>
      <c r="B246" s="28" t="s">
        <v>798</v>
      </c>
      <c r="C246" s="28" t="s">
        <v>799</v>
      </c>
      <c r="D246" s="28" t="s">
        <v>788</v>
      </c>
      <c r="E246" s="28" t="str">
        <f t="shared" si="5"/>
        <v>6.7</v>
      </c>
      <c r="F246" s="28">
        <v>85</v>
      </c>
      <c r="G246" s="28" t="s">
        <v>268</v>
      </c>
      <c r="H246" s="28" t="s">
        <v>44</v>
      </c>
      <c r="I246" s="28"/>
      <c r="J246" s="28"/>
    </row>
    <row r="247" spans="1:10" x14ac:dyDescent="0.3">
      <c r="A247" s="28"/>
      <c r="B247" s="28" t="s">
        <v>800</v>
      </c>
      <c r="C247" s="28" t="s">
        <v>801</v>
      </c>
      <c r="D247" s="28" t="s">
        <v>802</v>
      </c>
      <c r="E247" s="28" t="str">
        <f t="shared" si="5"/>
        <v>6.6</v>
      </c>
      <c r="F247" s="28">
        <v>55</v>
      </c>
      <c r="G247" s="28" t="s">
        <v>803</v>
      </c>
      <c r="H247" s="28" t="s">
        <v>161</v>
      </c>
      <c r="I247" s="28"/>
      <c r="J247" s="28"/>
    </row>
    <row r="248" spans="1:10" x14ac:dyDescent="0.3">
      <c r="A248" s="28"/>
      <c r="B248" s="28" t="s">
        <v>804</v>
      </c>
      <c r="C248" s="28" t="s">
        <v>805</v>
      </c>
      <c r="D248" s="28" t="s">
        <v>802</v>
      </c>
      <c r="E248" s="28" t="str">
        <f t="shared" si="5"/>
        <v>6.6</v>
      </c>
      <c r="F248" s="28">
        <v>70</v>
      </c>
      <c r="G248" s="28" t="s">
        <v>101</v>
      </c>
      <c r="H248" s="28" t="s">
        <v>44</v>
      </c>
      <c r="I248" s="28"/>
      <c r="J248" s="28"/>
    </row>
    <row r="249" spans="1:10" x14ac:dyDescent="0.3">
      <c r="A249" s="28"/>
      <c r="B249" s="28" t="s">
        <v>806</v>
      </c>
      <c r="C249" s="28" t="s">
        <v>807</v>
      </c>
      <c r="D249" s="28" t="s">
        <v>802</v>
      </c>
      <c r="E249" s="28" t="str">
        <f t="shared" si="5"/>
        <v>6.6</v>
      </c>
      <c r="F249" s="28" t="s">
        <v>8</v>
      </c>
      <c r="G249" s="28" t="s">
        <v>646</v>
      </c>
      <c r="H249" s="28" t="s">
        <v>64</v>
      </c>
      <c r="I249" s="28"/>
      <c r="J249" s="28"/>
    </row>
    <row r="250" spans="1:10" x14ac:dyDescent="0.3">
      <c r="A250" s="28"/>
      <c r="B250" s="28" t="s">
        <v>808</v>
      </c>
      <c r="C250" s="28" t="s">
        <v>809</v>
      </c>
      <c r="D250" s="28" t="s">
        <v>802</v>
      </c>
      <c r="E250" s="28" t="str">
        <f t="shared" si="5"/>
        <v>6.6</v>
      </c>
      <c r="F250" s="28">
        <v>77</v>
      </c>
      <c r="G250" s="28" t="s">
        <v>810</v>
      </c>
      <c r="H250" s="28" t="s">
        <v>44</v>
      </c>
      <c r="I250" s="28"/>
      <c r="J250" s="28"/>
    </row>
    <row r="251" spans="1:10" x14ac:dyDescent="0.3">
      <c r="A251" s="28"/>
      <c r="B251" s="28" t="s">
        <v>811</v>
      </c>
      <c r="C251" s="28" t="s">
        <v>812</v>
      </c>
      <c r="D251" s="28" t="s">
        <v>802</v>
      </c>
      <c r="E251" s="28" t="str">
        <f t="shared" si="5"/>
        <v>6.6</v>
      </c>
      <c r="F251" s="28">
        <v>79</v>
      </c>
      <c r="G251" s="28" t="s">
        <v>122</v>
      </c>
      <c r="H251" s="28" t="s">
        <v>44</v>
      </c>
      <c r="I251" s="28"/>
      <c r="J251" s="28"/>
    </row>
    <row r="252" spans="1:10" x14ac:dyDescent="0.3">
      <c r="A252" s="28"/>
      <c r="B252" s="28" t="s">
        <v>813</v>
      </c>
      <c r="C252" s="28" t="s">
        <v>814</v>
      </c>
      <c r="D252" s="28" t="s">
        <v>802</v>
      </c>
      <c r="E252" s="28" t="str">
        <f t="shared" si="5"/>
        <v>6.6</v>
      </c>
      <c r="F252" s="28">
        <v>46</v>
      </c>
      <c r="G252" s="28" t="s">
        <v>176</v>
      </c>
      <c r="H252" s="28" t="s">
        <v>815</v>
      </c>
      <c r="I252" s="28"/>
      <c r="J252" s="28"/>
    </row>
    <row r="253" spans="1:10" x14ac:dyDescent="0.3">
      <c r="A253" s="28"/>
      <c r="B253" s="28" t="s">
        <v>816</v>
      </c>
      <c r="C253" s="28" t="s">
        <v>817</v>
      </c>
      <c r="D253" s="28" t="s">
        <v>818</v>
      </c>
      <c r="E253" s="28" t="str">
        <f t="shared" si="5"/>
        <v>6.5</v>
      </c>
      <c r="F253" s="28">
        <v>50</v>
      </c>
      <c r="G253" s="28" t="s">
        <v>338</v>
      </c>
      <c r="H253" s="28" t="s">
        <v>273</v>
      </c>
      <c r="I253" s="28"/>
      <c r="J253" s="28"/>
    </row>
    <row r="254" spans="1:10" x14ac:dyDescent="0.3">
      <c r="A254" s="28"/>
      <c r="B254" s="28" t="s">
        <v>819</v>
      </c>
      <c r="C254" s="28" t="s">
        <v>820</v>
      </c>
      <c r="D254" s="28" t="s">
        <v>818</v>
      </c>
      <c r="E254" s="28" t="str">
        <f t="shared" si="5"/>
        <v>6.5</v>
      </c>
      <c r="F254" s="28">
        <v>63</v>
      </c>
      <c r="G254" s="28" t="s">
        <v>80</v>
      </c>
      <c r="H254" s="28" t="s">
        <v>4</v>
      </c>
      <c r="I254" s="28"/>
      <c r="J254" s="28"/>
    </row>
    <row r="255" spans="1:10" x14ac:dyDescent="0.3">
      <c r="A255" s="28"/>
      <c r="B255" s="28" t="s">
        <v>821</v>
      </c>
      <c r="C255" s="28" t="s">
        <v>822</v>
      </c>
      <c r="D255" s="28" t="s">
        <v>818</v>
      </c>
      <c r="E255" s="28" t="str">
        <f t="shared" si="5"/>
        <v>6.5</v>
      </c>
      <c r="F255" s="28">
        <v>53</v>
      </c>
      <c r="G255" s="28" t="s">
        <v>122</v>
      </c>
      <c r="H255" s="28" t="s">
        <v>10</v>
      </c>
      <c r="I255" s="28"/>
      <c r="J255" s="28"/>
    </row>
    <row r="256" spans="1:10" x14ac:dyDescent="0.3">
      <c r="A256" s="28"/>
      <c r="B256" s="28" t="s">
        <v>823</v>
      </c>
      <c r="C256" s="28" t="s">
        <v>824</v>
      </c>
      <c r="D256" s="28" t="s">
        <v>818</v>
      </c>
      <c r="E256" s="28" t="str">
        <f t="shared" si="5"/>
        <v>6.5</v>
      </c>
      <c r="F256" s="28">
        <v>61</v>
      </c>
      <c r="G256" s="28" t="s">
        <v>63</v>
      </c>
      <c r="H256" s="28" t="s">
        <v>97</v>
      </c>
      <c r="I256" s="28"/>
      <c r="J256" s="28"/>
    </row>
    <row r="257" spans="1:10" x14ac:dyDescent="0.3">
      <c r="A257" s="28"/>
      <c r="B257" s="28" t="s">
        <v>825</v>
      </c>
      <c r="C257" s="28" t="s">
        <v>826</v>
      </c>
      <c r="D257" s="28" t="s">
        <v>818</v>
      </c>
      <c r="E257" s="28" t="str">
        <f t="shared" si="5"/>
        <v>6.5</v>
      </c>
      <c r="F257" s="28">
        <v>51</v>
      </c>
      <c r="G257" s="28" t="s">
        <v>827</v>
      </c>
      <c r="H257" s="28" t="s">
        <v>9</v>
      </c>
      <c r="I257" s="28"/>
      <c r="J257" s="28"/>
    </row>
    <row r="258" spans="1:10" x14ac:dyDescent="0.3">
      <c r="A258" s="28"/>
      <c r="B258" s="28" t="s">
        <v>828</v>
      </c>
      <c r="C258" s="28" t="s">
        <v>829</v>
      </c>
      <c r="D258" s="28" t="s">
        <v>830</v>
      </c>
      <c r="E258" s="28" t="str">
        <f t="shared" si="5"/>
        <v>6.4</v>
      </c>
      <c r="F258" s="28">
        <v>67</v>
      </c>
      <c r="G258" s="28" t="s">
        <v>755</v>
      </c>
      <c r="H258" s="28" t="s">
        <v>44</v>
      </c>
      <c r="I258" s="28"/>
      <c r="J258" s="28"/>
    </row>
    <row r="259" spans="1:10" x14ac:dyDescent="0.3">
      <c r="A259" s="28"/>
      <c r="B259" s="28" t="s">
        <v>831</v>
      </c>
      <c r="C259" s="28" t="s">
        <v>832</v>
      </c>
      <c r="D259" s="28" t="s">
        <v>830</v>
      </c>
      <c r="E259" s="28" t="str">
        <f t="shared" si="5"/>
        <v>6.4</v>
      </c>
      <c r="F259" s="28">
        <v>68</v>
      </c>
      <c r="G259" s="28" t="s">
        <v>833</v>
      </c>
      <c r="H259" s="28" t="s">
        <v>834</v>
      </c>
      <c r="I259" s="28"/>
      <c r="J259" s="28"/>
    </row>
    <row r="260" spans="1:10" x14ac:dyDescent="0.3">
      <c r="A260" s="28"/>
      <c r="B260" s="28" t="s">
        <v>835</v>
      </c>
      <c r="C260" s="28" t="s">
        <v>836</v>
      </c>
      <c r="D260" s="28" t="s">
        <v>830</v>
      </c>
      <c r="E260" s="28" t="str">
        <f t="shared" si="5"/>
        <v>6.4</v>
      </c>
      <c r="F260" s="28" t="s">
        <v>8</v>
      </c>
      <c r="G260" s="28" t="s">
        <v>837</v>
      </c>
      <c r="H260" s="28" t="s">
        <v>3</v>
      </c>
      <c r="I260" s="28"/>
      <c r="J260" s="28"/>
    </row>
    <row r="261" spans="1:10" x14ac:dyDescent="0.3">
      <c r="A261" s="28"/>
      <c r="B261" s="28" t="s">
        <v>838</v>
      </c>
      <c r="C261" s="28" t="s">
        <v>839</v>
      </c>
      <c r="D261" s="28" t="s">
        <v>830</v>
      </c>
      <c r="E261" s="28" t="str">
        <f t="shared" si="5"/>
        <v>6.4</v>
      </c>
      <c r="F261" s="28">
        <v>88</v>
      </c>
      <c r="G261" s="28" t="s">
        <v>840</v>
      </c>
      <c r="H261" s="28" t="s">
        <v>7</v>
      </c>
      <c r="I261" s="28"/>
      <c r="J261" s="28"/>
    </row>
    <row r="262" spans="1:10" x14ac:dyDescent="0.3">
      <c r="A262" s="28"/>
      <c r="B262" s="28" t="s">
        <v>841</v>
      </c>
      <c r="C262" s="28" t="s">
        <v>842</v>
      </c>
      <c r="D262" s="28" t="s">
        <v>830</v>
      </c>
      <c r="E262" s="28" t="str">
        <f t="shared" si="5"/>
        <v>6.4</v>
      </c>
      <c r="F262" s="28">
        <v>58</v>
      </c>
      <c r="G262" s="28" t="s">
        <v>843</v>
      </c>
      <c r="H262" s="28" t="s">
        <v>844</v>
      </c>
      <c r="I262" s="28"/>
      <c r="J262" s="28"/>
    </row>
    <row r="263" spans="1:10" x14ac:dyDescent="0.3">
      <c r="A263" s="28"/>
      <c r="B263" s="28" t="s">
        <v>845</v>
      </c>
      <c r="C263" s="28" t="s">
        <v>846</v>
      </c>
      <c r="D263" s="28" t="s">
        <v>830</v>
      </c>
      <c r="E263" s="28" t="str">
        <f t="shared" si="5"/>
        <v>6.4</v>
      </c>
      <c r="F263" s="28">
        <v>82</v>
      </c>
      <c r="G263" s="28" t="s">
        <v>142</v>
      </c>
      <c r="H263" s="28" t="s">
        <v>3</v>
      </c>
      <c r="I263" s="28"/>
      <c r="J263" s="28"/>
    </row>
    <row r="264" spans="1:10" x14ac:dyDescent="0.3">
      <c r="A264" s="28"/>
      <c r="B264" s="28" t="s">
        <v>847</v>
      </c>
      <c r="C264" s="28" t="s">
        <v>848</v>
      </c>
      <c r="D264" s="28" t="s">
        <v>830</v>
      </c>
      <c r="E264" s="28" t="str">
        <f t="shared" ref="E264:E327" si="7">MID(D264,2,3)</f>
        <v>6.4</v>
      </c>
      <c r="F264" s="28">
        <v>70</v>
      </c>
      <c r="G264" s="28" t="s">
        <v>199</v>
      </c>
      <c r="H264" s="28" t="s">
        <v>44</v>
      </c>
      <c r="I264" s="28"/>
      <c r="J264" s="28"/>
    </row>
    <row r="265" spans="1:10" x14ac:dyDescent="0.3">
      <c r="A265" s="28"/>
      <c r="B265" s="28" t="s">
        <v>849</v>
      </c>
      <c r="C265" s="28" t="s">
        <v>850</v>
      </c>
      <c r="D265" s="28" t="s">
        <v>830</v>
      </c>
      <c r="E265" s="28" t="str">
        <f t="shared" si="7"/>
        <v>6.4</v>
      </c>
      <c r="F265" s="28">
        <v>71</v>
      </c>
      <c r="G265" s="28" t="s">
        <v>851</v>
      </c>
      <c r="H265" s="28" t="s">
        <v>44</v>
      </c>
      <c r="I265" s="28"/>
      <c r="J265" s="28"/>
    </row>
    <row r="266" spans="1:10" x14ac:dyDescent="0.3">
      <c r="A266" s="28"/>
      <c r="B266" s="28" t="s">
        <v>852</v>
      </c>
      <c r="C266" s="28" t="s">
        <v>853</v>
      </c>
      <c r="D266" s="28" t="s">
        <v>830</v>
      </c>
      <c r="E266" s="28" t="str">
        <f t="shared" si="7"/>
        <v>6.4</v>
      </c>
      <c r="F266" s="28">
        <v>44</v>
      </c>
      <c r="G266" s="28" t="s">
        <v>118</v>
      </c>
      <c r="H266" s="28" t="s">
        <v>10</v>
      </c>
      <c r="I266" s="28"/>
      <c r="J266" s="28"/>
    </row>
    <row r="267" spans="1:10" x14ac:dyDescent="0.3">
      <c r="A267" s="28"/>
      <c r="B267" s="28" t="s">
        <v>854</v>
      </c>
      <c r="C267" s="28" t="s">
        <v>855</v>
      </c>
      <c r="D267" s="28" t="s">
        <v>856</v>
      </c>
      <c r="E267" s="28" t="str">
        <f t="shared" si="7"/>
        <v>6.2</v>
      </c>
      <c r="F267" s="28">
        <v>59</v>
      </c>
      <c r="G267" s="28" t="s">
        <v>857</v>
      </c>
      <c r="H267" s="28" t="s">
        <v>161</v>
      </c>
      <c r="I267" s="28"/>
      <c r="J267" s="28"/>
    </row>
    <row r="268" spans="1:10" x14ac:dyDescent="0.3">
      <c r="A268" s="28"/>
      <c r="B268" s="28" t="s">
        <v>858</v>
      </c>
      <c r="C268" s="28" t="s">
        <v>859</v>
      </c>
      <c r="D268" s="28" t="s">
        <v>856</v>
      </c>
      <c r="E268" s="28" t="str">
        <f t="shared" si="7"/>
        <v>6.2</v>
      </c>
      <c r="F268" s="28">
        <v>61</v>
      </c>
      <c r="G268" s="28" t="s">
        <v>567</v>
      </c>
      <c r="H268" s="28" t="s">
        <v>44</v>
      </c>
      <c r="I268" s="28"/>
      <c r="J268" s="28"/>
    </row>
    <row r="269" spans="1:10" x14ac:dyDescent="0.3">
      <c r="A269" s="28"/>
      <c r="B269" s="28" t="s">
        <v>858</v>
      </c>
      <c r="C269" s="28" t="s">
        <v>860</v>
      </c>
      <c r="D269" s="28" t="s">
        <v>856</v>
      </c>
      <c r="E269" s="28" t="str">
        <f t="shared" si="7"/>
        <v>6.2</v>
      </c>
      <c r="F269" s="28">
        <v>74</v>
      </c>
      <c r="G269" s="28" t="s">
        <v>567</v>
      </c>
      <c r="H269" s="28" t="s">
        <v>44</v>
      </c>
      <c r="I269" s="28"/>
      <c r="J269" s="28"/>
    </row>
    <row r="270" spans="1:10" x14ac:dyDescent="0.3">
      <c r="A270" s="28"/>
      <c r="B270" s="28"/>
      <c r="C270" s="28"/>
      <c r="D270" s="28"/>
      <c r="E270" s="28" t="str">
        <f t="shared" si="7"/>
        <v/>
      </c>
      <c r="F270" s="28"/>
      <c r="G270" s="28"/>
      <c r="H270" s="28"/>
      <c r="I270" s="28"/>
      <c r="J270" s="28"/>
    </row>
    <row r="271" spans="1:10" x14ac:dyDescent="0.3">
      <c r="A271" s="28"/>
      <c r="B271" s="28" t="s">
        <v>858</v>
      </c>
      <c r="C271" s="28" t="s">
        <v>861</v>
      </c>
      <c r="D271" s="28" t="s">
        <v>856</v>
      </c>
      <c r="E271" s="28" t="str">
        <f t="shared" si="7"/>
        <v>6.2</v>
      </c>
      <c r="F271" s="28">
        <v>76</v>
      </c>
      <c r="G271" s="28" t="s">
        <v>567</v>
      </c>
      <c r="H271" s="28" t="s">
        <v>44</v>
      </c>
      <c r="I271" s="28"/>
      <c r="J271" s="28"/>
    </row>
    <row r="272" spans="1:10" x14ac:dyDescent="0.3">
      <c r="A272" s="28"/>
      <c r="B272" s="28" t="s">
        <v>862</v>
      </c>
      <c r="C272" s="28" t="s">
        <v>863</v>
      </c>
      <c r="D272" s="28" t="s">
        <v>856</v>
      </c>
      <c r="E272" s="28" t="str">
        <f t="shared" si="7"/>
        <v>6.2</v>
      </c>
      <c r="F272" s="28">
        <v>80</v>
      </c>
      <c r="G272" s="28" t="s">
        <v>864</v>
      </c>
      <c r="H272" s="28" t="s">
        <v>412</v>
      </c>
      <c r="I272" s="28"/>
      <c r="J272" s="28"/>
    </row>
    <row r="273" spans="1:10" x14ac:dyDescent="0.3">
      <c r="A273" s="28"/>
      <c r="B273" s="28" t="s">
        <v>865</v>
      </c>
      <c r="C273" s="28" t="s">
        <v>866</v>
      </c>
      <c r="D273" s="28" t="s">
        <v>856</v>
      </c>
      <c r="E273" s="28" t="str">
        <f t="shared" si="7"/>
        <v>6.2</v>
      </c>
      <c r="F273" s="28">
        <v>50</v>
      </c>
      <c r="G273" s="28" t="s">
        <v>60</v>
      </c>
      <c r="H273" s="28" t="s">
        <v>1</v>
      </c>
      <c r="I273" s="28"/>
      <c r="J273" s="28"/>
    </row>
    <row r="274" spans="1:10" x14ac:dyDescent="0.3">
      <c r="A274" s="28"/>
      <c r="B274" s="28" t="s">
        <v>867</v>
      </c>
      <c r="C274" s="28" t="s">
        <v>868</v>
      </c>
      <c r="D274" s="28" t="s">
        <v>869</v>
      </c>
      <c r="E274" s="28" t="str">
        <f t="shared" si="7"/>
        <v>6.1</v>
      </c>
      <c r="F274" s="28" t="s">
        <v>8</v>
      </c>
      <c r="G274" s="28" t="s">
        <v>122</v>
      </c>
      <c r="H274" s="28" t="s">
        <v>9</v>
      </c>
      <c r="I274" s="28"/>
      <c r="J274" s="28"/>
    </row>
    <row r="275" spans="1:10" x14ac:dyDescent="0.3">
      <c r="A275" s="28"/>
      <c r="B275" s="28" t="s">
        <v>870</v>
      </c>
      <c r="C275" s="28" t="s">
        <v>871</v>
      </c>
      <c r="D275" s="28" t="s">
        <v>869</v>
      </c>
      <c r="E275" s="28" t="str">
        <f t="shared" si="7"/>
        <v>6.1</v>
      </c>
      <c r="F275" s="28">
        <v>57</v>
      </c>
      <c r="G275" s="28" t="s">
        <v>199</v>
      </c>
      <c r="H275" s="28" t="s">
        <v>44</v>
      </c>
      <c r="I275" s="28"/>
      <c r="J275" s="28"/>
    </row>
    <row r="276" spans="1:10" x14ac:dyDescent="0.3">
      <c r="A276" s="28"/>
      <c r="B276" s="28" t="s">
        <v>870</v>
      </c>
      <c r="C276" s="28" t="s">
        <v>872</v>
      </c>
      <c r="D276" s="28" t="s">
        <v>869</v>
      </c>
      <c r="E276" s="28" t="str">
        <f t="shared" si="7"/>
        <v>6.1</v>
      </c>
      <c r="F276" s="28">
        <v>49</v>
      </c>
      <c r="G276" s="28" t="s">
        <v>199</v>
      </c>
      <c r="H276" s="28" t="s">
        <v>44</v>
      </c>
      <c r="I276" s="28"/>
      <c r="J276" s="28"/>
    </row>
    <row r="277" spans="1:10" x14ac:dyDescent="0.3">
      <c r="A277" s="28"/>
      <c r="B277" s="28" t="s">
        <v>873</v>
      </c>
      <c r="C277" s="28" t="s">
        <v>874</v>
      </c>
      <c r="D277" s="28" t="s">
        <v>869</v>
      </c>
      <c r="E277" s="28" t="str">
        <f t="shared" si="7"/>
        <v>6.1</v>
      </c>
      <c r="F277" s="28">
        <v>67</v>
      </c>
      <c r="G277" s="28" t="s">
        <v>875</v>
      </c>
      <c r="H277" s="28" t="s">
        <v>10</v>
      </c>
      <c r="I277" s="28"/>
      <c r="J277" s="28"/>
    </row>
    <row r="278" spans="1:10" x14ac:dyDescent="0.3">
      <c r="A278" s="28"/>
      <c r="B278" s="28" t="s">
        <v>876</v>
      </c>
      <c r="C278" s="28" t="s">
        <v>877</v>
      </c>
      <c r="D278" s="28" t="s">
        <v>869</v>
      </c>
      <c r="E278" s="28" t="str">
        <f t="shared" si="7"/>
        <v>6.1</v>
      </c>
      <c r="F278" s="28">
        <v>67</v>
      </c>
      <c r="G278" s="28" t="s">
        <v>722</v>
      </c>
      <c r="H278" s="28" t="s">
        <v>44</v>
      </c>
      <c r="I278" s="28"/>
      <c r="J278" s="28"/>
    </row>
    <row r="279" spans="1:10" x14ac:dyDescent="0.3">
      <c r="A279" s="28"/>
      <c r="B279" s="28" t="s">
        <v>878</v>
      </c>
      <c r="C279" s="28" t="s">
        <v>879</v>
      </c>
      <c r="D279" s="28" t="s">
        <v>869</v>
      </c>
      <c r="E279" s="28" t="str">
        <f t="shared" si="7"/>
        <v>6.1</v>
      </c>
      <c r="F279" s="28">
        <v>52</v>
      </c>
      <c r="G279" s="28" t="s">
        <v>268</v>
      </c>
      <c r="H279" s="28" t="s">
        <v>161</v>
      </c>
      <c r="I279" s="28"/>
      <c r="J279" s="28"/>
    </row>
    <row r="280" spans="1:10" x14ac:dyDescent="0.3">
      <c r="A280" s="28"/>
      <c r="B280" s="28" t="s">
        <v>880</v>
      </c>
      <c r="C280" s="28" t="s">
        <v>881</v>
      </c>
      <c r="D280" s="28" t="s">
        <v>869</v>
      </c>
      <c r="E280" s="28" t="str">
        <f t="shared" si="7"/>
        <v>6.1</v>
      </c>
      <c r="F280" s="28">
        <v>68</v>
      </c>
      <c r="G280" s="28" t="s">
        <v>385</v>
      </c>
      <c r="H280" s="28" t="s">
        <v>97</v>
      </c>
      <c r="I280" s="28"/>
      <c r="J280" s="28"/>
    </row>
    <row r="281" spans="1:10" x14ac:dyDescent="0.3">
      <c r="A281" s="28"/>
      <c r="B281" s="28"/>
      <c r="C281" s="28"/>
      <c r="D281" s="28"/>
      <c r="E281" s="28" t="str">
        <f t="shared" si="7"/>
        <v/>
      </c>
      <c r="F281" s="28"/>
      <c r="G281" s="28"/>
      <c r="H281" s="28"/>
      <c r="I281" s="28"/>
      <c r="J281" s="28"/>
    </row>
    <row r="282" spans="1:10" x14ac:dyDescent="0.3">
      <c r="A282" s="28"/>
      <c r="B282" s="28" t="s">
        <v>882</v>
      </c>
      <c r="C282" s="28" t="s">
        <v>883</v>
      </c>
      <c r="D282" s="28" t="s">
        <v>869</v>
      </c>
      <c r="E282" s="28" t="str">
        <f t="shared" si="7"/>
        <v>6.1</v>
      </c>
      <c r="F282" s="28">
        <v>57</v>
      </c>
      <c r="G282" s="28" t="s">
        <v>783</v>
      </c>
      <c r="H282" s="28" t="s">
        <v>44</v>
      </c>
      <c r="I282" s="28"/>
      <c r="J282" s="28"/>
    </row>
    <row r="283" spans="1:10" x14ac:dyDescent="0.3">
      <c r="A283" s="28"/>
      <c r="B283" s="28" t="s">
        <v>884</v>
      </c>
      <c r="C283" s="28" t="s">
        <v>885</v>
      </c>
      <c r="D283" s="28" t="s">
        <v>869</v>
      </c>
      <c r="E283" s="28" t="str">
        <f t="shared" si="7"/>
        <v>6.1</v>
      </c>
      <c r="F283" s="28">
        <v>54</v>
      </c>
      <c r="G283" s="28" t="s">
        <v>783</v>
      </c>
      <c r="H283" s="28" t="s">
        <v>44</v>
      </c>
      <c r="I283" s="28"/>
      <c r="J283" s="28"/>
    </row>
    <row r="284" spans="1:10" x14ac:dyDescent="0.3">
      <c r="A284" s="28"/>
      <c r="B284" s="28" t="s">
        <v>884</v>
      </c>
      <c r="C284" s="28" t="s">
        <v>886</v>
      </c>
      <c r="D284" s="28" t="s">
        <v>869</v>
      </c>
      <c r="E284" s="28" t="str">
        <f t="shared" si="7"/>
        <v>6.1</v>
      </c>
      <c r="F284" s="28">
        <v>49</v>
      </c>
      <c r="G284" s="28" t="s">
        <v>783</v>
      </c>
      <c r="H284" s="28" t="s">
        <v>44</v>
      </c>
      <c r="I284" s="28"/>
      <c r="J284" s="28"/>
    </row>
    <row r="285" spans="1:10" x14ac:dyDescent="0.3">
      <c r="A285" s="28"/>
      <c r="B285" s="28" t="s">
        <v>884</v>
      </c>
      <c r="C285" s="28" t="s">
        <v>887</v>
      </c>
      <c r="D285" s="28" t="s">
        <v>869</v>
      </c>
      <c r="E285" s="28" t="str">
        <f t="shared" si="7"/>
        <v>6.1</v>
      </c>
      <c r="F285" s="28">
        <v>36</v>
      </c>
      <c r="G285" s="28" t="s">
        <v>783</v>
      </c>
      <c r="H285" s="28" t="s">
        <v>44</v>
      </c>
      <c r="I285" s="28"/>
      <c r="J285" s="28"/>
    </row>
    <row r="286" spans="1:10" x14ac:dyDescent="0.3">
      <c r="A286" s="28"/>
      <c r="B286" s="28" t="s">
        <v>888</v>
      </c>
      <c r="C286" s="28" t="s">
        <v>889</v>
      </c>
      <c r="D286" s="28" t="s">
        <v>869</v>
      </c>
      <c r="E286" s="28" t="str">
        <f t="shared" si="7"/>
        <v>6.1</v>
      </c>
      <c r="F286" s="28">
        <v>73</v>
      </c>
      <c r="G286" s="28" t="s">
        <v>122</v>
      </c>
      <c r="H286" s="28" t="s">
        <v>44</v>
      </c>
      <c r="I286" s="28"/>
      <c r="J286" s="28"/>
    </row>
    <row r="287" spans="1:10" x14ac:dyDescent="0.3">
      <c r="A287" s="28"/>
      <c r="B287" s="28" t="s">
        <v>890</v>
      </c>
      <c r="C287" s="28" t="s">
        <v>891</v>
      </c>
      <c r="D287" s="28" t="s">
        <v>869</v>
      </c>
      <c r="E287" s="28" t="str">
        <f t="shared" si="7"/>
        <v>6.1</v>
      </c>
      <c r="F287" s="28">
        <v>90</v>
      </c>
      <c r="G287" s="28" t="s">
        <v>173</v>
      </c>
      <c r="H287" s="28" t="s">
        <v>438</v>
      </c>
      <c r="I287" s="28"/>
      <c r="J287" s="28"/>
    </row>
    <row r="288" spans="1:10" x14ac:dyDescent="0.3">
      <c r="A288" s="28"/>
      <c r="B288" s="28" t="s">
        <v>892</v>
      </c>
      <c r="C288" s="28" t="s">
        <v>893</v>
      </c>
      <c r="D288" s="28" t="s">
        <v>869</v>
      </c>
      <c r="E288" s="28" t="str">
        <f t="shared" si="7"/>
        <v>6.1</v>
      </c>
      <c r="F288" s="28">
        <v>62</v>
      </c>
      <c r="G288" s="28" t="s">
        <v>894</v>
      </c>
      <c r="H288" s="28" t="s">
        <v>834</v>
      </c>
      <c r="I288" s="28"/>
      <c r="J288" s="28"/>
    </row>
    <row r="289" spans="1:10" x14ac:dyDescent="0.3">
      <c r="A289" s="28"/>
      <c r="B289" s="28" t="s">
        <v>895</v>
      </c>
      <c r="C289" s="28" t="s">
        <v>896</v>
      </c>
      <c r="D289" s="28" t="s">
        <v>897</v>
      </c>
      <c r="E289" s="28" t="str">
        <f t="shared" si="7"/>
        <v>6 B</v>
      </c>
      <c r="F289" s="28">
        <v>54</v>
      </c>
      <c r="G289" s="28" t="s">
        <v>156</v>
      </c>
      <c r="H289" s="28" t="s">
        <v>44</v>
      </c>
      <c r="I289" s="28"/>
      <c r="J289" s="28"/>
    </row>
    <row r="290" spans="1:10" x14ac:dyDescent="0.3">
      <c r="A290" s="28"/>
      <c r="B290" s="28" t="s">
        <v>895</v>
      </c>
      <c r="C290" s="28" t="s">
        <v>898</v>
      </c>
      <c r="D290" s="28" t="s">
        <v>897</v>
      </c>
      <c r="E290" s="28" t="str">
        <f t="shared" si="7"/>
        <v>6 B</v>
      </c>
      <c r="F290" s="28">
        <v>58</v>
      </c>
      <c r="G290" s="28" t="s">
        <v>156</v>
      </c>
      <c r="H290" s="28" t="s">
        <v>44</v>
      </c>
      <c r="I290" s="28"/>
      <c r="J290" s="28"/>
    </row>
    <row r="291" spans="1:10" x14ac:dyDescent="0.3">
      <c r="A291" s="28"/>
      <c r="B291" s="28" t="s">
        <v>895</v>
      </c>
      <c r="C291" s="28" t="s">
        <v>899</v>
      </c>
      <c r="D291" s="28" t="s">
        <v>897</v>
      </c>
      <c r="E291" s="28" t="str">
        <f t="shared" si="7"/>
        <v>6 B</v>
      </c>
      <c r="F291" s="28">
        <v>60</v>
      </c>
      <c r="G291" s="28" t="s">
        <v>156</v>
      </c>
      <c r="H291" s="28" t="s">
        <v>44</v>
      </c>
      <c r="I291" s="28"/>
      <c r="J291" s="28"/>
    </row>
    <row r="292" spans="1:10" x14ac:dyDescent="0.3">
      <c r="A292" s="28"/>
      <c r="B292" s="28"/>
      <c r="C292" s="28"/>
      <c r="D292" s="28"/>
      <c r="E292" s="28" t="str">
        <f t="shared" si="7"/>
        <v/>
      </c>
      <c r="F292" s="28"/>
      <c r="G292" s="28"/>
      <c r="H292" s="28"/>
      <c r="I292" s="28"/>
      <c r="J292" s="28"/>
    </row>
    <row r="293" spans="1:10" x14ac:dyDescent="0.3">
      <c r="A293" s="28"/>
      <c r="B293" s="28" t="s">
        <v>895</v>
      </c>
      <c r="C293" s="28" t="s">
        <v>900</v>
      </c>
      <c r="D293" s="28" t="s">
        <v>897</v>
      </c>
      <c r="E293" s="28" t="str">
        <f t="shared" si="7"/>
        <v>6 B</v>
      </c>
      <c r="F293" s="28">
        <v>62</v>
      </c>
      <c r="G293" s="28" t="s">
        <v>156</v>
      </c>
      <c r="H293" s="28" t="s">
        <v>44</v>
      </c>
      <c r="I293" s="28"/>
      <c r="J293" s="28"/>
    </row>
    <row r="294" spans="1:10" x14ac:dyDescent="0.3">
      <c r="A294" s="28"/>
      <c r="B294" s="28" t="s">
        <v>901</v>
      </c>
      <c r="C294" s="28" t="s">
        <v>902</v>
      </c>
      <c r="D294" s="28" t="s">
        <v>897</v>
      </c>
      <c r="E294" s="28" t="str">
        <f t="shared" si="7"/>
        <v>6 B</v>
      </c>
      <c r="F294" s="28">
        <v>78</v>
      </c>
      <c r="G294" s="28" t="s">
        <v>903</v>
      </c>
      <c r="H294" s="28" t="s">
        <v>302</v>
      </c>
      <c r="I294" s="28"/>
      <c r="J294" s="28"/>
    </row>
    <row r="295" spans="1:10" x14ac:dyDescent="0.3">
      <c r="A295" s="28"/>
      <c r="B295" s="28" t="s">
        <v>904</v>
      </c>
      <c r="C295" s="28" t="s">
        <v>905</v>
      </c>
      <c r="D295" s="28" t="s">
        <v>897</v>
      </c>
      <c r="E295" s="28" t="str">
        <f t="shared" si="7"/>
        <v>6 B</v>
      </c>
      <c r="F295" s="28">
        <v>64</v>
      </c>
      <c r="G295" s="28" t="s">
        <v>642</v>
      </c>
      <c r="H295" s="28" t="s">
        <v>44</v>
      </c>
      <c r="I295" s="28"/>
      <c r="J295" s="28"/>
    </row>
    <row r="296" spans="1:10" x14ac:dyDescent="0.3">
      <c r="A296" s="28"/>
      <c r="B296" s="28" t="s">
        <v>906</v>
      </c>
      <c r="C296" s="28" t="s">
        <v>907</v>
      </c>
      <c r="D296" s="28" t="s">
        <v>897</v>
      </c>
      <c r="E296" s="28" t="str">
        <f t="shared" si="7"/>
        <v>6 B</v>
      </c>
      <c r="F296" s="28">
        <v>67</v>
      </c>
      <c r="G296" s="28" t="s">
        <v>764</v>
      </c>
      <c r="H296" s="28" t="s">
        <v>908</v>
      </c>
      <c r="I296" s="28"/>
      <c r="J296" s="28"/>
    </row>
    <row r="297" spans="1:10" x14ac:dyDescent="0.3">
      <c r="A297" s="28"/>
      <c r="B297" s="28" t="s">
        <v>909</v>
      </c>
      <c r="C297" s="28" t="s">
        <v>910</v>
      </c>
      <c r="D297" s="28" t="s">
        <v>897</v>
      </c>
      <c r="E297" s="28" t="str">
        <f t="shared" si="7"/>
        <v>6 B</v>
      </c>
      <c r="F297" s="28">
        <v>52</v>
      </c>
      <c r="G297" s="28" t="s">
        <v>911</v>
      </c>
      <c r="H297" s="28" t="s">
        <v>912</v>
      </c>
      <c r="I297" s="28"/>
      <c r="J297" s="28"/>
    </row>
    <row r="298" spans="1:10" x14ac:dyDescent="0.3">
      <c r="A298" s="28"/>
      <c r="B298" s="28" t="s">
        <v>913</v>
      </c>
      <c r="C298" s="28" t="s">
        <v>914</v>
      </c>
      <c r="D298" s="28" t="s">
        <v>897</v>
      </c>
      <c r="E298" s="28" t="str">
        <f t="shared" si="7"/>
        <v>6 B</v>
      </c>
      <c r="F298" s="28">
        <v>64</v>
      </c>
      <c r="G298" s="28" t="s">
        <v>915</v>
      </c>
      <c r="H298" s="28" t="s">
        <v>44</v>
      </c>
      <c r="I298" s="28"/>
      <c r="J298" s="28"/>
    </row>
    <row r="299" spans="1:10" x14ac:dyDescent="0.3">
      <c r="A299" s="28"/>
      <c r="B299" s="28" t="s">
        <v>913</v>
      </c>
      <c r="C299" s="28" t="s">
        <v>916</v>
      </c>
      <c r="D299" s="28" t="s">
        <v>897</v>
      </c>
      <c r="E299" s="28" t="str">
        <f t="shared" si="7"/>
        <v>6 B</v>
      </c>
      <c r="F299" s="28">
        <v>65</v>
      </c>
      <c r="G299" s="28" t="s">
        <v>915</v>
      </c>
      <c r="H299" s="28" t="s">
        <v>44</v>
      </c>
      <c r="I299" s="28"/>
      <c r="J299" s="28"/>
    </row>
    <row r="300" spans="1:10" x14ac:dyDescent="0.3">
      <c r="A300" s="28"/>
      <c r="B300" s="28" t="s">
        <v>917</v>
      </c>
      <c r="C300" s="28" t="s">
        <v>918</v>
      </c>
      <c r="D300" s="28" t="s">
        <v>897</v>
      </c>
      <c r="E300" s="28" t="str">
        <f t="shared" si="7"/>
        <v>6 B</v>
      </c>
      <c r="F300" s="28">
        <v>90</v>
      </c>
      <c r="G300" s="28" t="s">
        <v>145</v>
      </c>
      <c r="H300" s="28" t="s">
        <v>6</v>
      </c>
      <c r="I300" s="28"/>
      <c r="J300" s="28"/>
    </row>
    <row r="301" spans="1:10" x14ac:dyDescent="0.3">
      <c r="A301" s="28"/>
      <c r="B301" s="28" t="s">
        <v>919</v>
      </c>
      <c r="C301" s="28" t="s">
        <v>920</v>
      </c>
      <c r="D301" s="28" t="s">
        <v>897</v>
      </c>
      <c r="E301" s="28" t="str">
        <f t="shared" si="7"/>
        <v>6 B</v>
      </c>
      <c r="F301" s="28">
        <v>84</v>
      </c>
      <c r="G301" s="28" t="s">
        <v>921</v>
      </c>
      <c r="H301" s="28" t="s">
        <v>44</v>
      </c>
      <c r="I301" s="28"/>
      <c r="J301" s="28"/>
    </row>
    <row r="302" spans="1:10" x14ac:dyDescent="0.3">
      <c r="A302" s="28"/>
      <c r="B302" s="28" t="s">
        <v>922</v>
      </c>
      <c r="C302" s="28" t="s">
        <v>923</v>
      </c>
      <c r="D302" s="28" t="s">
        <v>924</v>
      </c>
      <c r="E302" s="28" t="str">
        <f t="shared" si="7"/>
        <v>5.9</v>
      </c>
      <c r="F302" s="28">
        <v>84</v>
      </c>
      <c r="G302" s="28" t="s">
        <v>642</v>
      </c>
      <c r="H302" s="28" t="s">
        <v>515</v>
      </c>
      <c r="I302" s="28"/>
      <c r="J302" s="28"/>
    </row>
    <row r="303" spans="1:10" x14ac:dyDescent="0.3">
      <c r="A303" s="28"/>
      <c r="B303" s="28"/>
      <c r="C303" s="28"/>
      <c r="D303" s="28"/>
      <c r="E303" s="28" t="str">
        <f t="shared" si="7"/>
        <v/>
      </c>
      <c r="F303" s="28"/>
      <c r="G303" s="28"/>
      <c r="H303" s="28"/>
      <c r="I303" s="28"/>
      <c r="J303" s="28"/>
    </row>
    <row r="304" spans="1:10" x14ac:dyDescent="0.3">
      <c r="A304" s="28"/>
      <c r="B304" s="28" t="s">
        <v>925</v>
      </c>
      <c r="C304" s="28" t="s">
        <v>926</v>
      </c>
      <c r="D304" s="28" t="s">
        <v>924</v>
      </c>
      <c r="E304" s="28" t="str">
        <f t="shared" si="7"/>
        <v>5.9</v>
      </c>
      <c r="F304" s="28">
        <v>52</v>
      </c>
      <c r="G304" s="28" t="s">
        <v>642</v>
      </c>
      <c r="H304" s="28" t="s">
        <v>10</v>
      </c>
      <c r="I304" s="28"/>
      <c r="J304" s="28"/>
    </row>
    <row r="305" spans="1:10" x14ac:dyDescent="0.3">
      <c r="A305" s="28"/>
      <c r="B305" s="28" t="s">
        <v>927</v>
      </c>
      <c r="C305" s="28" t="s">
        <v>928</v>
      </c>
      <c r="D305" s="28" t="s">
        <v>924</v>
      </c>
      <c r="E305" s="28" t="str">
        <f t="shared" si="7"/>
        <v>5.9</v>
      </c>
      <c r="F305" s="28">
        <v>39</v>
      </c>
      <c r="G305" s="28" t="s">
        <v>929</v>
      </c>
      <c r="H305" s="28" t="s">
        <v>10</v>
      </c>
      <c r="I305" s="28"/>
      <c r="J305" s="28"/>
    </row>
    <row r="306" spans="1:10" x14ac:dyDescent="0.3">
      <c r="A306" s="28"/>
      <c r="B306" s="28" t="s">
        <v>930</v>
      </c>
      <c r="C306" s="28" t="s">
        <v>931</v>
      </c>
      <c r="D306" s="28" t="s">
        <v>924</v>
      </c>
      <c r="E306" s="28" t="str">
        <f t="shared" si="7"/>
        <v>5.9</v>
      </c>
      <c r="F306" s="28">
        <v>64</v>
      </c>
      <c r="G306" s="28" t="s">
        <v>932</v>
      </c>
      <c r="H306" s="28" t="s">
        <v>44</v>
      </c>
      <c r="I306" s="28"/>
      <c r="J306" s="28"/>
    </row>
    <row r="307" spans="1:10" x14ac:dyDescent="0.3">
      <c r="A307" s="28"/>
      <c r="B307" s="28" t="s">
        <v>933</v>
      </c>
      <c r="C307" s="28" t="s">
        <v>934</v>
      </c>
      <c r="D307" s="28" t="s">
        <v>924</v>
      </c>
      <c r="E307" s="28" t="str">
        <f t="shared" si="7"/>
        <v>5.9</v>
      </c>
      <c r="F307" s="28">
        <v>67</v>
      </c>
      <c r="G307" s="28" t="s">
        <v>80</v>
      </c>
      <c r="H307" s="28" t="s">
        <v>6</v>
      </c>
      <c r="I307" s="28"/>
      <c r="J307" s="28"/>
    </row>
    <row r="308" spans="1:10" x14ac:dyDescent="0.3">
      <c r="A308" s="28"/>
      <c r="B308" s="28" t="s">
        <v>935</v>
      </c>
      <c r="C308" s="28" t="s">
        <v>936</v>
      </c>
      <c r="D308" s="28" t="s">
        <v>937</v>
      </c>
      <c r="E308" s="28" t="str">
        <f t="shared" si="7"/>
        <v>5.8</v>
      </c>
      <c r="F308" s="28">
        <v>42</v>
      </c>
      <c r="G308" s="28" t="s">
        <v>938</v>
      </c>
      <c r="H308" s="28" t="s">
        <v>44</v>
      </c>
      <c r="I308" s="28"/>
      <c r="J308" s="28"/>
    </row>
    <row r="309" spans="1:10" x14ac:dyDescent="0.3">
      <c r="A309" s="28"/>
      <c r="B309" s="28" t="s">
        <v>939</v>
      </c>
      <c r="C309" s="28" t="s">
        <v>940</v>
      </c>
      <c r="D309" s="28" t="s">
        <v>937</v>
      </c>
      <c r="E309" s="28" t="str">
        <f t="shared" si="7"/>
        <v>5.8</v>
      </c>
      <c r="F309" s="28">
        <v>78</v>
      </c>
      <c r="G309" s="28" t="s">
        <v>122</v>
      </c>
      <c r="H309" s="28" t="s">
        <v>10</v>
      </c>
      <c r="I309" s="28"/>
      <c r="J309" s="28"/>
    </row>
    <row r="310" spans="1:10" x14ac:dyDescent="0.3">
      <c r="A310" s="28"/>
      <c r="B310" s="28" t="s">
        <v>941</v>
      </c>
      <c r="C310" s="28" t="s">
        <v>942</v>
      </c>
      <c r="D310" s="28" t="s">
        <v>943</v>
      </c>
      <c r="E310" s="28" t="str">
        <f t="shared" si="7"/>
        <v>5.7</v>
      </c>
      <c r="F310" s="28">
        <v>67</v>
      </c>
      <c r="G310" s="28" t="s">
        <v>101</v>
      </c>
      <c r="H310" s="28" t="s">
        <v>44</v>
      </c>
      <c r="I310" s="28"/>
      <c r="J310" s="28"/>
    </row>
    <row r="311" spans="1:10" x14ac:dyDescent="0.3">
      <c r="A311" s="28"/>
      <c r="B311" s="28" t="s">
        <v>944</v>
      </c>
      <c r="C311" s="28" t="s">
        <v>945</v>
      </c>
      <c r="D311" s="28" t="s">
        <v>943</v>
      </c>
      <c r="E311" s="28" t="str">
        <f t="shared" si="7"/>
        <v>5.7</v>
      </c>
      <c r="F311" s="28">
        <v>70</v>
      </c>
      <c r="G311" s="28" t="s">
        <v>946</v>
      </c>
      <c r="H311" s="28" t="s">
        <v>44</v>
      </c>
      <c r="I311" s="28"/>
      <c r="J311" s="28"/>
    </row>
    <row r="312" spans="1:10" x14ac:dyDescent="0.3">
      <c r="A312" s="28"/>
      <c r="B312" s="28" t="s">
        <v>947</v>
      </c>
      <c r="C312" s="28" t="s">
        <v>948</v>
      </c>
      <c r="D312" s="28" t="s">
        <v>943</v>
      </c>
      <c r="E312" s="28" t="str">
        <f t="shared" si="7"/>
        <v>5.7</v>
      </c>
      <c r="F312" s="28">
        <v>92</v>
      </c>
      <c r="G312" s="28" t="s">
        <v>949</v>
      </c>
      <c r="H312" s="28" t="s">
        <v>563</v>
      </c>
      <c r="I312" s="28"/>
      <c r="J312" s="28"/>
    </row>
    <row r="313" spans="1:10" x14ac:dyDescent="0.3">
      <c r="A313" s="28"/>
      <c r="B313" s="28" t="s">
        <v>950</v>
      </c>
      <c r="C313" s="28" t="s">
        <v>951</v>
      </c>
      <c r="D313" s="28" t="s">
        <v>943</v>
      </c>
      <c r="E313" s="28" t="str">
        <f t="shared" si="7"/>
        <v>5.7</v>
      </c>
      <c r="F313" s="28">
        <v>89</v>
      </c>
      <c r="G313" s="28" t="s">
        <v>746</v>
      </c>
      <c r="H313" s="28" t="s">
        <v>44</v>
      </c>
      <c r="I313" s="28"/>
      <c r="J313" s="28"/>
    </row>
    <row r="314" spans="1:10" x14ac:dyDescent="0.3">
      <c r="A314" s="28"/>
      <c r="B314" s="28"/>
      <c r="C314" s="28"/>
      <c r="D314" s="28"/>
      <c r="E314" s="28" t="str">
        <f t="shared" si="7"/>
        <v/>
      </c>
      <c r="F314" s="28"/>
      <c r="G314" s="28"/>
      <c r="H314" s="28"/>
      <c r="I314" s="28"/>
      <c r="J314" s="28"/>
    </row>
    <row r="315" spans="1:10" x14ac:dyDescent="0.3">
      <c r="A315" s="28"/>
      <c r="B315" s="28" t="s">
        <v>952</v>
      </c>
      <c r="C315" s="28" t="s">
        <v>953</v>
      </c>
      <c r="D315" s="28" t="s">
        <v>943</v>
      </c>
      <c r="E315" s="28" t="str">
        <f t="shared" si="7"/>
        <v>5.7</v>
      </c>
      <c r="F315" s="28">
        <v>68</v>
      </c>
      <c r="G315" s="28" t="s">
        <v>207</v>
      </c>
      <c r="H315" s="28" t="s">
        <v>5</v>
      </c>
      <c r="I315" s="28"/>
      <c r="J315" s="28"/>
    </row>
    <row r="316" spans="1:10" x14ac:dyDescent="0.3">
      <c r="A316" s="28"/>
      <c r="B316" s="28" t="s">
        <v>954</v>
      </c>
      <c r="C316" s="28" t="s">
        <v>955</v>
      </c>
      <c r="D316" s="28" t="s">
        <v>943</v>
      </c>
      <c r="E316" s="28" t="str">
        <f t="shared" si="7"/>
        <v>5.7</v>
      </c>
      <c r="F316" s="28">
        <v>56</v>
      </c>
      <c r="G316" s="28" t="s">
        <v>476</v>
      </c>
      <c r="H316" s="28" t="s">
        <v>515</v>
      </c>
      <c r="I316" s="28"/>
      <c r="J316" s="28"/>
    </row>
    <row r="317" spans="1:10" x14ac:dyDescent="0.3">
      <c r="A317" s="28"/>
      <c r="B317" s="28" t="s">
        <v>956</v>
      </c>
      <c r="C317" s="28" t="s">
        <v>957</v>
      </c>
      <c r="D317" s="28" t="s">
        <v>958</v>
      </c>
      <c r="E317" s="28" t="str">
        <f t="shared" si="7"/>
        <v>5.6</v>
      </c>
      <c r="F317" s="28">
        <v>68</v>
      </c>
      <c r="G317" s="28" t="s">
        <v>642</v>
      </c>
      <c r="H317" s="28" t="s">
        <v>10</v>
      </c>
      <c r="I317" s="28"/>
      <c r="J317" s="28"/>
    </row>
    <row r="318" spans="1:10" x14ac:dyDescent="0.3">
      <c r="A318" s="28"/>
      <c r="B318" s="28" t="s">
        <v>959</v>
      </c>
      <c r="C318" s="28" t="s">
        <v>960</v>
      </c>
      <c r="D318" s="28" t="s">
        <v>958</v>
      </c>
      <c r="E318" s="28" t="str">
        <f t="shared" si="7"/>
        <v>5.6</v>
      </c>
      <c r="F318" s="28">
        <v>68</v>
      </c>
      <c r="G318" s="28" t="s">
        <v>150</v>
      </c>
      <c r="H318" s="28" t="s">
        <v>702</v>
      </c>
      <c r="I318" s="28"/>
      <c r="J318" s="28"/>
    </row>
    <row r="319" spans="1:10" x14ac:dyDescent="0.3">
      <c r="A319" s="28"/>
      <c r="B319" s="28" t="s">
        <v>961</v>
      </c>
      <c r="C319" s="28" t="s">
        <v>962</v>
      </c>
      <c r="D319" s="28" t="s">
        <v>958</v>
      </c>
      <c r="E319" s="28" t="str">
        <f t="shared" si="7"/>
        <v>5.6</v>
      </c>
      <c r="F319" s="28">
        <v>75</v>
      </c>
      <c r="G319" s="28" t="s">
        <v>755</v>
      </c>
      <c r="H319" s="28" t="s">
        <v>44</v>
      </c>
      <c r="I319" s="28"/>
      <c r="J319" s="28"/>
    </row>
    <row r="320" spans="1:10" x14ac:dyDescent="0.3">
      <c r="A320" s="28"/>
      <c r="B320" s="28" t="s">
        <v>963</v>
      </c>
      <c r="C320" s="28" t="s">
        <v>964</v>
      </c>
      <c r="D320" s="28" t="s">
        <v>958</v>
      </c>
      <c r="E320" s="28" t="str">
        <f t="shared" si="7"/>
        <v>5.6</v>
      </c>
      <c r="F320" s="28">
        <v>71</v>
      </c>
      <c r="G320" s="28" t="s">
        <v>965</v>
      </c>
      <c r="H320" s="28" t="s">
        <v>9</v>
      </c>
      <c r="I320" s="28"/>
      <c r="J320" s="28"/>
    </row>
    <row r="321" spans="1:10" x14ac:dyDescent="0.3">
      <c r="A321" s="28"/>
      <c r="B321" s="28" t="s">
        <v>966</v>
      </c>
      <c r="C321" s="28" t="s">
        <v>967</v>
      </c>
      <c r="D321" s="28" t="s">
        <v>958</v>
      </c>
      <c r="E321" s="28" t="str">
        <f t="shared" si="7"/>
        <v>5.6</v>
      </c>
      <c r="F321" s="28" t="s">
        <v>8</v>
      </c>
      <c r="G321" s="28" t="s">
        <v>968</v>
      </c>
      <c r="H321" s="28" t="s">
        <v>438</v>
      </c>
      <c r="I321" s="28"/>
      <c r="J321" s="28"/>
    </row>
    <row r="322" spans="1:10" x14ac:dyDescent="0.3">
      <c r="A322" s="28"/>
      <c r="B322" s="28" t="s">
        <v>969</v>
      </c>
      <c r="C322" s="28" t="s">
        <v>970</v>
      </c>
      <c r="D322" s="28" t="s">
        <v>958</v>
      </c>
      <c r="E322" s="28" t="str">
        <f t="shared" si="7"/>
        <v>5.6</v>
      </c>
      <c r="F322" s="28">
        <v>92</v>
      </c>
      <c r="G322" s="28" t="s">
        <v>712</v>
      </c>
      <c r="H322" s="28" t="s">
        <v>44</v>
      </c>
      <c r="I322" s="28"/>
      <c r="J322" s="28"/>
    </row>
    <row r="323" spans="1:10" x14ac:dyDescent="0.3">
      <c r="A323" s="28"/>
      <c r="B323" s="28" t="s">
        <v>971</v>
      </c>
      <c r="C323" s="28" t="s">
        <v>972</v>
      </c>
      <c r="D323" s="28" t="s">
        <v>958</v>
      </c>
      <c r="E323" s="28" t="str">
        <f t="shared" si="7"/>
        <v>5.6</v>
      </c>
      <c r="F323" s="28">
        <v>75</v>
      </c>
      <c r="G323" s="28" t="s">
        <v>973</v>
      </c>
      <c r="H323" s="28" t="s">
        <v>44</v>
      </c>
      <c r="I323" s="28"/>
      <c r="J323" s="28"/>
    </row>
    <row r="324" spans="1:10" x14ac:dyDescent="0.3">
      <c r="A324" s="28"/>
      <c r="B324" s="28" t="s">
        <v>974</v>
      </c>
      <c r="C324" s="28" t="s">
        <v>975</v>
      </c>
      <c r="D324" s="28" t="s">
        <v>958</v>
      </c>
      <c r="E324" s="28" t="str">
        <f t="shared" si="7"/>
        <v>5.6</v>
      </c>
      <c r="F324" s="28">
        <v>75</v>
      </c>
      <c r="G324" s="28" t="s">
        <v>755</v>
      </c>
      <c r="H324" s="28" t="s">
        <v>44</v>
      </c>
      <c r="I324" s="28"/>
      <c r="J324" s="28"/>
    </row>
    <row r="325" spans="1:10" x14ac:dyDescent="0.3">
      <c r="A325" s="28"/>
      <c r="B325" s="28"/>
      <c r="C325" s="28"/>
      <c r="D325" s="28"/>
      <c r="E325" s="28" t="str">
        <f t="shared" si="7"/>
        <v/>
      </c>
      <c r="F325" s="28"/>
      <c r="G325" s="28"/>
      <c r="H325" s="28"/>
      <c r="I325" s="28"/>
      <c r="J325" s="28"/>
    </row>
    <row r="326" spans="1:10" x14ac:dyDescent="0.3">
      <c r="A326" s="28"/>
      <c r="B326" s="28" t="s">
        <v>976</v>
      </c>
      <c r="C326" s="28" t="s">
        <v>977</v>
      </c>
      <c r="D326" s="28" t="s">
        <v>958</v>
      </c>
      <c r="E326" s="28" t="str">
        <f t="shared" si="7"/>
        <v>5.6</v>
      </c>
      <c r="F326" s="28" t="s">
        <v>8</v>
      </c>
      <c r="G326" s="28" t="s">
        <v>978</v>
      </c>
      <c r="H326" s="28" t="s">
        <v>44</v>
      </c>
      <c r="I326" s="28"/>
      <c r="J326" s="28"/>
    </row>
    <row r="327" spans="1:10" x14ac:dyDescent="0.3">
      <c r="A327" s="28"/>
      <c r="B327" s="28" t="s">
        <v>979</v>
      </c>
      <c r="C327" s="28" t="s">
        <v>980</v>
      </c>
      <c r="D327" s="28" t="s">
        <v>958</v>
      </c>
      <c r="E327" s="28" t="str">
        <f t="shared" si="7"/>
        <v>5.6</v>
      </c>
      <c r="F327" s="28">
        <v>55</v>
      </c>
      <c r="G327" s="28" t="s">
        <v>981</v>
      </c>
      <c r="H327" s="28" t="s">
        <v>64</v>
      </c>
      <c r="I327" s="28"/>
      <c r="J327" s="28"/>
    </row>
    <row r="328" spans="1:10" x14ac:dyDescent="0.3">
      <c r="A328" s="28"/>
      <c r="B328" s="28" t="s">
        <v>982</v>
      </c>
      <c r="C328" s="28" t="s">
        <v>983</v>
      </c>
      <c r="D328" s="28" t="s">
        <v>958</v>
      </c>
      <c r="E328" s="28" t="str">
        <f t="shared" ref="E328:E391" si="8">MID(D328,2,3)</f>
        <v>5.6</v>
      </c>
      <c r="F328" s="28">
        <v>57</v>
      </c>
      <c r="G328" s="28" t="s">
        <v>320</v>
      </c>
      <c r="H328" s="28" t="s">
        <v>7</v>
      </c>
      <c r="I328" s="28"/>
      <c r="J328" s="28"/>
    </row>
    <row r="329" spans="1:10" x14ac:dyDescent="0.3">
      <c r="A329" s="28"/>
      <c r="B329" s="28" t="s">
        <v>984</v>
      </c>
      <c r="C329" s="28" t="s">
        <v>985</v>
      </c>
      <c r="D329" s="28" t="s">
        <v>986</v>
      </c>
      <c r="E329" s="28" t="str">
        <f t="shared" si="8"/>
        <v>5.5</v>
      </c>
      <c r="F329" s="28">
        <v>56</v>
      </c>
      <c r="G329" s="28" t="s">
        <v>122</v>
      </c>
      <c r="H329" s="28" t="s">
        <v>10</v>
      </c>
      <c r="I329" s="28"/>
      <c r="J329" s="28"/>
    </row>
    <row r="330" spans="1:10" x14ac:dyDescent="0.3">
      <c r="A330" s="28"/>
      <c r="B330" s="28" t="s">
        <v>987</v>
      </c>
      <c r="C330" s="28" t="s">
        <v>988</v>
      </c>
      <c r="D330" s="28" t="s">
        <v>986</v>
      </c>
      <c r="E330" s="28" t="str">
        <f t="shared" si="8"/>
        <v>5.5</v>
      </c>
      <c r="F330" s="28">
        <v>80</v>
      </c>
      <c r="G330" s="28" t="s">
        <v>989</v>
      </c>
      <c r="H330" s="28" t="s">
        <v>9</v>
      </c>
      <c r="I330" s="28"/>
      <c r="J330" s="28"/>
    </row>
    <row r="331" spans="1:10" x14ac:dyDescent="0.3">
      <c r="A331" s="28"/>
      <c r="B331" s="28" t="s">
        <v>990</v>
      </c>
      <c r="C331" s="28" t="s">
        <v>991</v>
      </c>
      <c r="D331" s="28" t="s">
        <v>986</v>
      </c>
      <c r="E331" s="28" t="str">
        <f t="shared" si="8"/>
        <v>5.5</v>
      </c>
      <c r="F331" s="28">
        <v>77</v>
      </c>
      <c r="G331" s="28" t="s">
        <v>992</v>
      </c>
      <c r="H331" s="28" t="s">
        <v>44</v>
      </c>
      <c r="I331" s="28"/>
      <c r="J331" s="28"/>
    </row>
    <row r="332" spans="1:10" x14ac:dyDescent="0.3">
      <c r="A332" s="28"/>
      <c r="B332" s="28" t="s">
        <v>993</v>
      </c>
      <c r="C332" s="28" t="s">
        <v>994</v>
      </c>
      <c r="D332" s="28" t="s">
        <v>995</v>
      </c>
      <c r="E332" s="28" t="str">
        <f t="shared" si="8"/>
        <v>5.4</v>
      </c>
      <c r="F332" s="28">
        <v>69</v>
      </c>
      <c r="G332" s="28" t="s">
        <v>122</v>
      </c>
      <c r="H332" s="28" t="s">
        <v>996</v>
      </c>
      <c r="I332" s="28"/>
      <c r="J332" s="28"/>
    </row>
    <row r="333" spans="1:10" x14ac:dyDescent="0.3">
      <c r="A333" s="28"/>
      <c r="B333" s="28" t="s">
        <v>997</v>
      </c>
      <c r="C333" s="28" t="s">
        <v>998</v>
      </c>
      <c r="D333" s="28" t="s">
        <v>995</v>
      </c>
      <c r="E333" s="28" t="str">
        <f t="shared" si="8"/>
        <v>5.4</v>
      </c>
      <c r="F333" s="28">
        <v>80</v>
      </c>
      <c r="G333" s="28" t="s">
        <v>122</v>
      </c>
      <c r="H333" s="28" t="s">
        <v>44</v>
      </c>
      <c r="I333" s="28"/>
      <c r="J333" s="28"/>
    </row>
    <row r="334" spans="1:10" x14ac:dyDescent="0.3">
      <c r="A334" s="28"/>
      <c r="B334" s="28" t="s">
        <v>999</v>
      </c>
      <c r="C334" s="28" t="s">
        <v>1000</v>
      </c>
      <c r="D334" s="28" t="s">
        <v>995</v>
      </c>
      <c r="E334" s="28" t="str">
        <f t="shared" si="8"/>
        <v>5.4</v>
      </c>
      <c r="F334" s="28">
        <v>89</v>
      </c>
      <c r="G334" s="28" t="s">
        <v>1001</v>
      </c>
      <c r="H334" s="28" t="s">
        <v>5</v>
      </c>
      <c r="I334" s="28"/>
      <c r="J334" s="28"/>
    </row>
    <row r="335" spans="1:10" x14ac:dyDescent="0.3">
      <c r="A335" s="28"/>
      <c r="B335" s="28" t="s">
        <v>1002</v>
      </c>
      <c r="C335" s="28" t="s">
        <v>1003</v>
      </c>
      <c r="D335" s="28" t="s">
        <v>995</v>
      </c>
      <c r="E335" s="28" t="str">
        <f t="shared" si="8"/>
        <v>5.4</v>
      </c>
      <c r="F335" s="28">
        <v>74</v>
      </c>
      <c r="G335" s="28" t="s">
        <v>1004</v>
      </c>
      <c r="H335" s="28" t="s">
        <v>44</v>
      </c>
      <c r="I335" s="28"/>
      <c r="J335" s="28"/>
    </row>
    <row r="336" spans="1:10" x14ac:dyDescent="0.3">
      <c r="A336" s="28"/>
      <c r="B336" s="28"/>
      <c r="C336" s="28"/>
      <c r="D336" s="28"/>
      <c r="E336" s="28" t="str">
        <f t="shared" si="8"/>
        <v/>
      </c>
      <c r="F336" s="28"/>
      <c r="G336" s="28"/>
      <c r="H336" s="28"/>
      <c r="I336" s="28"/>
      <c r="J336" s="28"/>
    </row>
    <row r="337" spans="1:10" x14ac:dyDescent="0.3">
      <c r="A337" s="28"/>
      <c r="B337" s="28" t="s">
        <v>1005</v>
      </c>
      <c r="C337" s="28" t="s">
        <v>1006</v>
      </c>
      <c r="D337" s="28" t="s">
        <v>995</v>
      </c>
      <c r="E337" s="28" t="str">
        <f t="shared" si="8"/>
        <v>5.4</v>
      </c>
      <c r="F337" s="28">
        <v>75</v>
      </c>
      <c r="G337" s="28" t="s">
        <v>145</v>
      </c>
      <c r="H337" s="28" t="s">
        <v>302</v>
      </c>
      <c r="I337" s="28"/>
      <c r="J337" s="28"/>
    </row>
    <row r="338" spans="1:10" x14ac:dyDescent="0.3">
      <c r="A338" s="28"/>
      <c r="B338" s="28" t="s">
        <v>1007</v>
      </c>
      <c r="C338" s="28" t="s">
        <v>1008</v>
      </c>
      <c r="D338" s="28" t="s">
        <v>995</v>
      </c>
      <c r="E338" s="28" t="str">
        <f t="shared" si="8"/>
        <v>5.4</v>
      </c>
      <c r="F338" s="28">
        <v>38</v>
      </c>
      <c r="G338" s="28" t="s">
        <v>1009</v>
      </c>
      <c r="H338" s="28" t="s">
        <v>10</v>
      </c>
      <c r="I338" s="28"/>
      <c r="J338" s="28"/>
    </row>
    <row r="339" spans="1:10" x14ac:dyDescent="0.3">
      <c r="A339" s="28"/>
      <c r="B339" s="28" t="s">
        <v>1010</v>
      </c>
      <c r="C339" s="28" t="s">
        <v>1011</v>
      </c>
      <c r="D339" s="28" t="s">
        <v>995</v>
      </c>
      <c r="E339" s="28" t="str">
        <f t="shared" si="8"/>
        <v>5.4</v>
      </c>
      <c r="F339" s="28">
        <v>70</v>
      </c>
      <c r="G339" s="28" t="s">
        <v>122</v>
      </c>
      <c r="H339" s="28" t="s">
        <v>146</v>
      </c>
      <c r="I339" s="28"/>
      <c r="J339" s="28"/>
    </row>
    <row r="340" spans="1:10" x14ac:dyDescent="0.3">
      <c r="A340" s="28"/>
      <c r="B340" s="28" t="s">
        <v>1012</v>
      </c>
      <c r="C340" s="28" t="s">
        <v>1013</v>
      </c>
      <c r="D340" s="28" t="s">
        <v>995</v>
      </c>
      <c r="E340" s="28" t="str">
        <f t="shared" si="8"/>
        <v>5.4</v>
      </c>
      <c r="F340" s="28">
        <v>79</v>
      </c>
      <c r="G340" s="28" t="s">
        <v>1014</v>
      </c>
      <c r="H340" s="28" t="s">
        <v>412</v>
      </c>
      <c r="I340" s="28"/>
      <c r="J340" s="28"/>
    </row>
    <row r="341" spans="1:10" x14ac:dyDescent="0.3">
      <c r="A341" s="28"/>
      <c r="B341" s="28" t="s">
        <v>1015</v>
      </c>
      <c r="C341" s="28" t="s">
        <v>1016</v>
      </c>
      <c r="D341" s="28" t="s">
        <v>995</v>
      </c>
      <c r="E341" s="28" t="str">
        <f t="shared" si="8"/>
        <v>5.4</v>
      </c>
      <c r="F341" s="28">
        <v>71</v>
      </c>
      <c r="G341" s="28" t="s">
        <v>642</v>
      </c>
      <c r="H341" s="28" t="s">
        <v>815</v>
      </c>
      <c r="I341" s="28"/>
      <c r="J341" s="28"/>
    </row>
    <row r="342" spans="1:10" x14ac:dyDescent="0.3">
      <c r="A342" s="28"/>
      <c r="B342" s="28" t="s">
        <v>1017</v>
      </c>
      <c r="C342" s="28" t="s">
        <v>1018</v>
      </c>
      <c r="D342" s="28" t="s">
        <v>1019</v>
      </c>
      <c r="E342" s="28" t="str">
        <f t="shared" si="8"/>
        <v>5.3</v>
      </c>
      <c r="F342" s="28">
        <v>65</v>
      </c>
      <c r="G342" s="28" t="s">
        <v>1020</v>
      </c>
      <c r="H342" s="28" t="s">
        <v>44</v>
      </c>
      <c r="I342" s="28"/>
      <c r="J342" s="28"/>
    </row>
    <row r="343" spans="1:10" x14ac:dyDescent="0.3">
      <c r="A343" s="28"/>
      <c r="B343" s="28" t="s">
        <v>1021</v>
      </c>
      <c r="C343" s="28" t="s">
        <v>1022</v>
      </c>
      <c r="D343" s="28" t="s">
        <v>1019</v>
      </c>
      <c r="E343" s="28" t="str">
        <f t="shared" si="8"/>
        <v>5.3</v>
      </c>
      <c r="F343" s="28">
        <v>46</v>
      </c>
      <c r="G343" s="28" t="s">
        <v>122</v>
      </c>
      <c r="H343" s="28" t="s">
        <v>10</v>
      </c>
      <c r="I343" s="28"/>
      <c r="J343" s="28"/>
    </row>
    <row r="344" spans="1:10" x14ac:dyDescent="0.3">
      <c r="A344" s="28"/>
      <c r="B344" s="28" t="s">
        <v>1023</v>
      </c>
      <c r="C344" s="28" t="s">
        <v>1024</v>
      </c>
      <c r="D344" s="28" t="s">
        <v>1019</v>
      </c>
      <c r="E344" s="28" t="str">
        <f t="shared" si="8"/>
        <v>5.3</v>
      </c>
      <c r="F344" s="28">
        <v>67</v>
      </c>
      <c r="G344" s="28" t="s">
        <v>1025</v>
      </c>
      <c r="H344" s="28" t="s">
        <v>4</v>
      </c>
      <c r="I344" s="28"/>
      <c r="J344" s="28"/>
    </row>
    <row r="345" spans="1:10" x14ac:dyDescent="0.3">
      <c r="A345" s="28"/>
      <c r="B345" s="28" t="s">
        <v>1026</v>
      </c>
      <c r="C345" s="28" t="s">
        <v>1027</v>
      </c>
      <c r="D345" s="28" t="s">
        <v>1019</v>
      </c>
      <c r="E345" s="28" t="str">
        <f t="shared" si="8"/>
        <v>5.3</v>
      </c>
      <c r="F345" s="28">
        <v>89</v>
      </c>
      <c r="G345" s="28" t="s">
        <v>1028</v>
      </c>
      <c r="H345" s="28" t="s">
        <v>44</v>
      </c>
      <c r="I345" s="28"/>
      <c r="J345" s="28"/>
    </row>
    <row r="346" spans="1:10" x14ac:dyDescent="0.3">
      <c r="A346" s="28"/>
      <c r="B346" s="28" t="s">
        <v>1029</v>
      </c>
      <c r="C346" s="28" t="s">
        <v>1030</v>
      </c>
      <c r="D346" s="28" t="s">
        <v>1031</v>
      </c>
      <c r="E346" s="28" t="str">
        <f t="shared" si="8"/>
        <v>5.2</v>
      </c>
      <c r="F346" s="28">
        <v>73</v>
      </c>
      <c r="G346" s="28" t="s">
        <v>199</v>
      </c>
      <c r="H346" s="28" t="s">
        <v>44</v>
      </c>
      <c r="I346" s="28"/>
      <c r="J346" s="28"/>
    </row>
    <row r="347" spans="1:10" x14ac:dyDescent="0.3">
      <c r="A347" s="28"/>
      <c r="B347" s="28"/>
      <c r="C347" s="28"/>
      <c r="D347" s="28"/>
      <c r="E347" s="28" t="str">
        <f t="shared" si="8"/>
        <v/>
      </c>
      <c r="F347" s="28"/>
      <c r="G347" s="28"/>
      <c r="H347" s="28"/>
      <c r="I347" s="28"/>
      <c r="J347" s="28"/>
    </row>
    <row r="348" spans="1:10" x14ac:dyDescent="0.3">
      <c r="A348" s="28"/>
      <c r="B348" s="28" t="s">
        <v>1032</v>
      </c>
      <c r="C348" s="28" t="s">
        <v>1033</v>
      </c>
      <c r="D348" s="28" t="s">
        <v>1031</v>
      </c>
      <c r="E348" s="28" t="str">
        <f t="shared" si="8"/>
        <v>5.2</v>
      </c>
      <c r="F348" s="28">
        <v>42</v>
      </c>
      <c r="G348" s="28" t="s">
        <v>1034</v>
      </c>
      <c r="H348" s="28" t="s">
        <v>44</v>
      </c>
      <c r="I348" s="28"/>
      <c r="J348" s="28"/>
    </row>
    <row r="349" spans="1:10" x14ac:dyDescent="0.3">
      <c r="A349" s="28"/>
      <c r="B349" s="28" t="s">
        <v>1035</v>
      </c>
      <c r="C349" s="28" t="s">
        <v>1036</v>
      </c>
      <c r="D349" s="28" t="s">
        <v>1031</v>
      </c>
      <c r="E349" s="28" t="str">
        <f t="shared" si="8"/>
        <v>5.2</v>
      </c>
      <c r="F349" s="28">
        <v>63</v>
      </c>
      <c r="G349" s="28" t="s">
        <v>330</v>
      </c>
      <c r="H349" s="28" t="s">
        <v>161</v>
      </c>
      <c r="I349" s="28"/>
      <c r="J349" s="28"/>
    </row>
    <row r="350" spans="1:10" x14ac:dyDescent="0.3">
      <c r="A350" s="28"/>
      <c r="B350" s="28" t="s">
        <v>1037</v>
      </c>
      <c r="C350" s="28" t="s">
        <v>1038</v>
      </c>
      <c r="D350" s="28" t="s">
        <v>1031</v>
      </c>
      <c r="E350" s="28" t="str">
        <f t="shared" si="8"/>
        <v>5.2</v>
      </c>
      <c r="F350" s="28">
        <v>53</v>
      </c>
      <c r="G350" s="28" t="s">
        <v>385</v>
      </c>
      <c r="H350" s="28" t="s">
        <v>161</v>
      </c>
      <c r="I350" s="28"/>
      <c r="J350" s="28"/>
    </row>
    <row r="351" spans="1:10" x14ac:dyDescent="0.3">
      <c r="A351" s="28"/>
      <c r="B351" s="28" t="s">
        <v>1039</v>
      </c>
      <c r="C351" s="28" t="s">
        <v>1040</v>
      </c>
      <c r="D351" s="28" t="s">
        <v>1031</v>
      </c>
      <c r="E351" s="28" t="str">
        <f t="shared" si="8"/>
        <v>5.2</v>
      </c>
      <c r="F351" s="28">
        <v>90</v>
      </c>
      <c r="G351" s="28" t="s">
        <v>122</v>
      </c>
      <c r="H351" s="28" t="s">
        <v>44</v>
      </c>
      <c r="I351" s="28"/>
      <c r="J351" s="28"/>
    </row>
    <row r="352" spans="1:10" x14ac:dyDescent="0.3">
      <c r="A352" s="28"/>
      <c r="B352" s="28" t="s">
        <v>1041</v>
      </c>
      <c r="C352" s="28" t="s">
        <v>1042</v>
      </c>
      <c r="D352" s="28" t="s">
        <v>1031</v>
      </c>
      <c r="E352" s="28" t="str">
        <f t="shared" si="8"/>
        <v>5.2</v>
      </c>
      <c r="F352" s="28">
        <v>82</v>
      </c>
      <c r="G352" s="28" t="s">
        <v>268</v>
      </c>
      <c r="H352" s="28" t="s">
        <v>9</v>
      </c>
      <c r="I352" s="28"/>
      <c r="J352" s="28"/>
    </row>
    <row r="353" spans="1:10" x14ac:dyDescent="0.3">
      <c r="A353" s="28"/>
      <c r="B353" s="28" t="s">
        <v>1043</v>
      </c>
      <c r="C353" s="28" t="s">
        <v>1044</v>
      </c>
      <c r="D353" s="28" t="s">
        <v>1031</v>
      </c>
      <c r="E353" s="28" t="str">
        <f t="shared" si="8"/>
        <v>5.2</v>
      </c>
      <c r="F353" s="28">
        <v>46</v>
      </c>
      <c r="G353" s="28" t="s">
        <v>118</v>
      </c>
      <c r="H353" s="28" t="s">
        <v>10</v>
      </c>
      <c r="I353" s="28"/>
      <c r="J353" s="28"/>
    </row>
    <row r="354" spans="1:10" x14ac:dyDescent="0.3">
      <c r="A354" s="28"/>
      <c r="B354" s="28" t="s">
        <v>1045</v>
      </c>
      <c r="C354" s="28" t="s">
        <v>1046</v>
      </c>
      <c r="D354" s="28" t="s">
        <v>1047</v>
      </c>
      <c r="E354" s="28" t="str">
        <f t="shared" si="8"/>
        <v>5.1</v>
      </c>
      <c r="F354" s="28">
        <v>86</v>
      </c>
      <c r="G354" s="28" t="s">
        <v>306</v>
      </c>
      <c r="H354" s="28" t="s">
        <v>44</v>
      </c>
      <c r="I354" s="28"/>
      <c r="J354" s="28"/>
    </row>
    <row r="355" spans="1:10" x14ac:dyDescent="0.3">
      <c r="A355" s="28"/>
      <c r="B355" s="28" t="s">
        <v>1048</v>
      </c>
      <c r="C355" s="28" t="s">
        <v>1049</v>
      </c>
      <c r="D355" s="28" t="s">
        <v>1047</v>
      </c>
      <c r="E355" s="28" t="str">
        <f t="shared" si="8"/>
        <v>5.1</v>
      </c>
      <c r="F355" s="28">
        <v>65</v>
      </c>
      <c r="G355" s="28" t="s">
        <v>552</v>
      </c>
      <c r="H355" s="28" t="s">
        <v>10</v>
      </c>
      <c r="I355" s="28"/>
      <c r="J355" s="28"/>
    </row>
    <row r="356" spans="1:10" x14ac:dyDescent="0.3">
      <c r="A356" s="28"/>
      <c r="B356" s="28" t="s">
        <v>1050</v>
      </c>
      <c r="C356" s="28" t="s">
        <v>1051</v>
      </c>
      <c r="D356" s="28" t="s">
        <v>1047</v>
      </c>
      <c r="E356" s="28" t="str">
        <f t="shared" si="8"/>
        <v>5.1</v>
      </c>
      <c r="F356" s="28">
        <v>79</v>
      </c>
      <c r="G356" s="28" t="s">
        <v>1052</v>
      </c>
      <c r="H356" s="28" t="s">
        <v>4</v>
      </c>
      <c r="I356" s="28"/>
      <c r="J356" s="28"/>
    </row>
    <row r="357" spans="1:10" x14ac:dyDescent="0.3">
      <c r="A357" s="28"/>
      <c r="B357" s="28" t="s">
        <v>1053</v>
      </c>
      <c r="C357" s="28" t="s">
        <v>1054</v>
      </c>
      <c r="D357" s="28" t="s">
        <v>1047</v>
      </c>
      <c r="E357" s="28" t="str">
        <f t="shared" si="8"/>
        <v>5.1</v>
      </c>
      <c r="F357" s="28">
        <v>85</v>
      </c>
      <c r="G357" s="28" t="s">
        <v>122</v>
      </c>
      <c r="H357" s="28" t="s">
        <v>146</v>
      </c>
      <c r="I357" s="28"/>
      <c r="J357" s="28"/>
    </row>
    <row r="358" spans="1:10" x14ac:dyDescent="0.3">
      <c r="A358" s="28"/>
      <c r="B358" s="28"/>
      <c r="C358" s="28"/>
      <c r="D358" s="28"/>
      <c r="E358" s="28" t="str">
        <f t="shared" si="8"/>
        <v/>
      </c>
      <c r="F358" s="28"/>
      <c r="G358" s="28"/>
      <c r="H358" s="28"/>
      <c r="I358" s="28"/>
      <c r="J358" s="28"/>
    </row>
    <row r="359" spans="1:10" x14ac:dyDescent="0.3">
      <c r="A359" s="28"/>
      <c r="B359" s="28" t="s">
        <v>1055</v>
      </c>
      <c r="C359" s="28" t="s">
        <v>1056</v>
      </c>
      <c r="D359" s="28" t="s">
        <v>1047</v>
      </c>
      <c r="E359" s="28" t="str">
        <f t="shared" si="8"/>
        <v>5.1</v>
      </c>
      <c r="F359" s="28">
        <v>87</v>
      </c>
      <c r="G359" s="28" t="s">
        <v>1057</v>
      </c>
      <c r="H359" s="28" t="s">
        <v>97</v>
      </c>
      <c r="I359" s="28"/>
      <c r="J359" s="28"/>
    </row>
    <row r="360" spans="1:10" x14ac:dyDescent="0.3">
      <c r="A360" s="28"/>
      <c r="B360" s="28" t="s">
        <v>1058</v>
      </c>
      <c r="C360" s="28" t="s">
        <v>1059</v>
      </c>
      <c r="D360" s="28" t="s">
        <v>1047</v>
      </c>
      <c r="E360" s="28" t="str">
        <f t="shared" si="8"/>
        <v>5.1</v>
      </c>
      <c r="F360" s="28">
        <v>81</v>
      </c>
      <c r="G360" s="28" t="s">
        <v>620</v>
      </c>
      <c r="H360" s="28" t="s">
        <v>5</v>
      </c>
      <c r="I360" s="28"/>
      <c r="J360" s="28"/>
    </row>
    <row r="361" spans="1:10" x14ac:dyDescent="0.3">
      <c r="A361" s="28"/>
      <c r="B361" s="28" t="s">
        <v>1060</v>
      </c>
      <c r="C361" s="28" t="s">
        <v>1061</v>
      </c>
      <c r="D361" s="28" t="s">
        <v>1047</v>
      </c>
      <c r="E361" s="28" t="str">
        <f t="shared" si="8"/>
        <v>5.1</v>
      </c>
      <c r="F361" s="28">
        <v>62</v>
      </c>
      <c r="G361" s="28" t="s">
        <v>320</v>
      </c>
      <c r="H361" s="28" t="s">
        <v>515</v>
      </c>
      <c r="I361" s="28"/>
      <c r="J361" s="28"/>
    </row>
    <row r="362" spans="1:10" x14ac:dyDescent="0.3">
      <c r="A362" s="28"/>
      <c r="B362" s="28" t="s">
        <v>1062</v>
      </c>
      <c r="C362" s="28" t="s">
        <v>1063</v>
      </c>
      <c r="D362" s="28" t="s">
        <v>1047</v>
      </c>
      <c r="E362" s="28" t="str">
        <f t="shared" si="8"/>
        <v>5.1</v>
      </c>
      <c r="F362" s="28">
        <v>92</v>
      </c>
      <c r="G362" s="28" t="s">
        <v>1064</v>
      </c>
      <c r="H362" s="28" t="s">
        <v>996</v>
      </c>
      <c r="I362" s="28"/>
      <c r="J362" s="28"/>
    </row>
    <row r="363" spans="1:10" x14ac:dyDescent="0.3">
      <c r="A363" s="28"/>
      <c r="B363" s="28" t="s">
        <v>1065</v>
      </c>
      <c r="C363" s="28" t="s">
        <v>1066</v>
      </c>
      <c r="D363" s="28" t="s">
        <v>1047</v>
      </c>
      <c r="E363" s="28" t="str">
        <f t="shared" si="8"/>
        <v>5.1</v>
      </c>
      <c r="F363" s="28">
        <v>83</v>
      </c>
      <c r="G363" s="28" t="s">
        <v>1067</v>
      </c>
      <c r="H363" s="28" t="s">
        <v>44</v>
      </c>
      <c r="I363" s="28"/>
      <c r="J363" s="28"/>
    </row>
    <row r="364" spans="1:10" x14ac:dyDescent="0.3">
      <c r="A364" s="28"/>
      <c r="B364" s="28" t="s">
        <v>1068</v>
      </c>
      <c r="C364" s="28" t="s">
        <v>1069</v>
      </c>
      <c r="D364" s="28" t="s">
        <v>1047</v>
      </c>
      <c r="E364" s="28" t="str">
        <f t="shared" si="8"/>
        <v>5.1</v>
      </c>
      <c r="F364" s="28">
        <v>82</v>
      </c>
      <c r="G364" s="28" t="s">
        <v>371</v>
      </c>
      <c r="H364" s="28" t="s">
        <v>6</v>
      </c>
      <c r="I364" s="28"/>
      <c r="J364" s="28"/>
    </row>
    <row r="365" spans="1:10" x14ac:dyDescent="0.3">
      <c r="A365" s="28"/>
      <c r="B365" s="28" t="s">
        <v>1070</v>
      </c>
      <c r="C365" s="28" t="s">
        <v>1071</v>
      </c>
      <c r="D365" s="28" t="s">
        <v>1047</v>
      </c>
      <c r="E365" s="28" t="str">
        <f t="shared" si="8"/>
        <v>5.1</v>
      </c>
      <c r="F365" s="28" t="s">
        <v>8</v>
      </c>
      <c r="G365" s="28" t="s">
        <v>1072</v>
      </c>
      <c r="H365" s="28" t="s">
        <v>1073</v>
      </c>
      <c r="I365" s="28"/>
      <c r="J365" s="28"/>
    </row>
    <row r="366" spans="1:10" x14ac:dyDescent="0.3">
      <c r="A366" s="28"/>
      <c r="B366" s="28" t="s">
        <v>1074</v>
      </c>
      <c r="C366" s="28" t="s">
        <v>1075</v>
      </c>
      <c r="D366" s="28" t="s">
        <v>1047</v>
      </c>
      <c r="E366" s="28" t="str">
        <f t="shared" si="8"/>
        <v>5.1</v>
      </c>
      <c r="F366" s="28">
        <v>66</v>
      </c>
      <c r="G366" s="28" t="s">
        <v>268</v>
      </c>
      <c r="H366" s="28" t="s">
        <v>5</v>
      </c>
      <c r="I366" s="28"/>
      <c r="J366" s="28"/>
    </row>
    <row r="367" spans="1:10" x14ac:dyDescent="0.3">
      <c r="A367" s="28"/>
      <c r="B367" s="28" t="s">
        <v>1076</v>
      </c>
      <c r="C367" s="28" t="s">
        <v>1077</v>
      </c>
      <c r="D367" s="28" t="s">
        <v>1047</v>
      </c>
      <c r="E367" s="28" t="str">
        <f t="shared" si="8"/>
        <v>5.1</v>
      </c>
      <c r="F367" s="28">
        <v>70</v>
      </c>
      <c r="G367" s="28" t="s">
        <v>1078</v>
      </c>
      <c r="H367" s="28" t="s">
        <v>4</v>
      </c>
      <c r="I367" s="28"/>
      <c r="J367" s="28"/>
    </row>
    <row r="368" spans="1:10" x14ac:dyDescent="0.3">
      <c r="A368" s="28"/>
      <c r="B368" s="28" t="s">
        <v>1079</v>
      </c>
      <c r="C368" s="28" t="s">
        <v>1080</v>
      </c>
      <c r="D368" s="28" t="s">
        <v>1047</v>
      </c>
      <c r="E368" s="28" t="str">
        <f t="shared" si="8"/>
        <v>5.1</v>
      </c>
      <c r="F368" s="28">
        <v>64</v>
      </c>
      <c r="G368" s="28" t="s">
        <v>199</v>
      </c>
      <c r="H368" s="28" t="s">
        <v>44</v>
      </c>
      <c r="I368" s="28"/>
      <c r="J368" s="28"/>
    </row>
    <row r="369" spans="1:10" x14ac:dyDescent="0.3">
      <c r="A369" s="28"/>
      <c r="B369" s="28"/>
      <c r="C369" s="28"/>
      <c r="D369" s="28"/>
      <c r="E369" s="28" t="str">
        <f t="shared" si="8"/>
        <v/>
      </c>
      <c r="F369" s="28"/>
      <c r="G369" s="28"/>
      <c r="H369" s="28"/>
      <c r="I369" s="28"/>
      <c r="J369" s="28"/>
    </row>
    <row r="370" spans="1:10" x14ac:dyDescent="0.3">
      <c r="A370" s="28"/>
      <c r="B370" s="28" t="s">
        <v>1081</v>
      </c>
      <c r="C370" s="28" t="s">
        <v>1082</v>
      </c>
      <c r="D370" s="28" t="s">
        <v>1047</v>
      </c>
      <c r="E370" s="28" t="str">
        <f t="shared" si="8"/>
        <v>5.1</v>
      </c>
      <c r="F370" s="28">
        <v>77</v>
      </c>
      <c r="G370" s="28" t="s">
        <v>620</v>
      </c>
      <c r="H370" s="28" t="s">
        <v>4</v>
      </c>
      <c r="I370" s="28"/>
      <c r="J370" s="28"/>
    </row>
    <row r="371" spans="1:10" x14ac:dyDescent="0.3">
      <c r="A371" s="28"/>
      <c r="B371" s="28" t="s">
        <v>1083</v>
      </c>
      <c r="C371" s="28" t="s">
        <v>1084</v>
      </c>
      <c r="D371" s="28" t="s">
        <v>1085</v>
      </c>
      <c r="E371" s="28" t="str">
        <f t="shared" si="8"/>
        <v>5 B</v>
      </c>
      <c r="F371" s="28">
        <v>70</v>
      </c>
      <c r="G371" s="28" t="s">
        <v>145</v>
      </c>
      <c r="H371" s="28" t="s">
        <v>10</v>
      </c>
      <c r="I371" s="28"/>
      <c r="J371" s="28"/>
    </row>
    <row r="372" spans="1:10" x14ac:dyDescent="0.3">
      <c r="A372" s="28"/>
      <c r="B372" s="28" t="s">
        <v>1086</v>
      </c>
      <c r="C372" s="28" t="s">
        <v>1087</v>
      </c>
      <c r="D372" s="28" t="s">
        <v>1085</v>
      </c>
      <c r="E372" s="28" t="str">
        <f t="shared" si="8"/>
        <v>5 B</v>
      </c>
      <c r="F372" s="28">
        <v>63</v>
      </c>
      <c r="G372" s="28" t="s">
        <v>199</v>
      </c>
      <c r="H372" s="28" t="s">
        <v>44</v>
      </c>
      <c r="I372" s="28"/>
      <c r="J372" s="28"/>
    </row>
    <row r="373" spans="1:10" x14ac:dyDescent="0.3">
      <c r="A373" s="28"/>
      <c r="B373" s="28" t="s">
        <v>1086</v>
      </c>
      <c r="C373" s="28" t="s">
        <v>1088</v>
      </c>
      <c r="D373" s="28" t="s">
        <v>1085</v>
      </c>
      <c r="E373" s="28" t="str">
        <f t="shared" si="8"/>
        <v>5 B</v>
      </c>
      <c r="F373" s="28">
        <v>56</v>
      </c>
      <c r="G373" s="28" t="s">
        <v>755</v>
      </c>
      <c r="H373" s="28" t="s">
        <v>44</v>
      </c>
      <c r="I373" s="28"/>
      <c r="J373" s="28"/>
    </row>
    <row r="374" spans="1:10" x14ac:dyDescent="0.3">
      <c r="A374" s="28"/>
      <c r="B374" s="28" t="s">
        <v>1089</v>
      </c>
      <c r="C374" s="28" t="s">
        <v>1090</v>
      </c>
      <c r="D374" s="28" t="s">
        <v>1085</v>
      </c>
      <c r="E374" s="28" t="str">
        <f t="shared" si="8"/>
        <v>5 B</v>
      </c>
      <c r="F374" s="28">
        <v>61</v>
      </c>
      <c r="G374" s="28" t="s">
        <v>593</v>
      </c>
      <c r="H374" s="28" t="s">
        <v>563</v>
      </c>
      <c r="I374" s="28"/>
      <c r="J374" s="28"/>
    </row>
    <row r="375" spans="1:10" x14ac:dyDescent="0.3">
      <c r="A375" s="28"/>
      <c r="B375" s="28" t="s">
        <v>1091</v>
      </c>
      <c r="C375" s="28" t="s">
        <v>1092</v>
      </c>
      <c r="D375" s="28" t="s">
        <v>1085</v>
      </c>
      <c r="E375" s="28" t="str">
        <f t="shared" si="8"/>
        <v>5 B</v>
      </c>
      <c r="F375" s="28">
        <v>62</v>
      </c>
      <c r="G375" s="28" t="s">
        <v>708</v>
      </c>
      <c r="H375" s="28" t="s">
        <v>10</v>
      </c>
      <c r="I375" s="28"/>
      <c r="J375" s="28"/>
    </row>
    <row r="376" spans="1:10" x14ac:dyDescent="0.3">
      <c r="A376" s="28"/>
      <c r="B376" s="28" t="s">
        <v>1093</v>
      </c>
      <c r="C376" s="28" t="s">
        <v>1094</v>
      </c>
      <c r="D376" s="28" t="s">
        <v>1085</v>
      </c>
      <c r="E376" s="28" t="str">
        <f t="shared" si="8"/>
        <v>5 B</v>
      </c>
      <c r="F376" s="28">
        <v>70</v>
      </c>
      <c r="G376" s="28" t="s">
        <v>1095</v>
      </c>
      <c r="H376" s="28" t="s">
        <v>44</v>
      </c>
      <c r="I376" s="28"/>
      <c r="J376" s="28"/>
    </row>
    <row r="377" spans="1:10" x14ac:dyDescent="0.3">
      <c r="A377" s="28"/>
      <c r="B377" s="28" t="s">
        <v>1096</v>
      </c>
      <c r="C377" s="28" t="s">
        <v>1097</v>
      </c>
      <c r="D377" s="28" t="s">
        <v>1085</v>
      </c>
      <c r="E377" s="28" t="str">
        <f t="shared" si="8"/>
        <v>5 B</v>
      </c>
      <c r="F377" s="28">
        <v>51</v>
      </c>
      <c r="G377" s="28" t="s">
        <v>371</v>
      </c>
      <c r="H377" s="28" t="s">
        <v>5</v>
      </c>
      <c r="I377" s="28"/>
      <c r="J377" s="28"/>
    </row>
    <row r="378" spans="1:10" x14ac:dyDescent="0.3">
      <c r="A378" s="28"/>
      <c r="B378" s="28" t="s">
        <v>1096</v>
      </c>
      <c r="C378" s="28" t="s">
        <v>1098</v>
      </c>
      <c r="D378" s="28" t="s">
        <v>1085</v>
      </c>
      <c r="E378" s="28" t="str">
        <f t="shared" si="8"/>
        <v>5 B</v>
      </c>
      <c r="F378" s="28">
        <v>38</v>
      </c>
      <c r="G378" s="28" t="s">
        <v>371</v>
      </c>
      <c r="H378" s="28" t="s">
        <v>5</v>
      </c>
      <c r="I378" s="28"/>
      <c r="J378" s="28"/>
    </row>
    <row r="379" spans="1:10" x14ac:dyDescent="0.3">
      <c r="A379" s="28"/>
      <c r="B379" s="28" t="s">
        <v>1099</v>
      </c>
      <c r="C379" s="28" t="s">
        <v>1100</v>
      </c>
      <c r="D379" s="28" t="s">
        <v>1101</v>
      </c>
      <c r="E379" s="28" t="str">
        <f t="shared" si="8"/>
        <v>4.9</v>
      </c>
      <c r="F379" s="28">
        <v>75</v>
      </c>
      <c r="G379" s="28" t="s">
        <v>1102</v>
      </c>
      <c r="H379" s="28" t="s">
        <v>4</v>
      </c>
      <c r="I379" s="28"/>
      <c r="J379" s="28"/>
    </row>
    <row r="380" spans="1:10" x14ac:dyDescent="0.3">
      <c r="A380" s="28"/>
      <c r="B380" s="28"/>
      <c r="C380" s="28"/>
      <c r="D380" s="28"/>
      <c r="E380" s="28" t="str">
        <f t="shared" si="8"/>
        <v/>
      </c>
      <c r="F380" s="28"/>
      <c r="G380" s="28"/>
      <c r="H380" s="28"/>
      <c r="I380" s="28"/>
      <c r="J380" s="28"/>
    </row>
    <row r="381" spans="1:10" x14ac:dyDescent="0.3">
      <c r="A381" s="28"/>
      <c r="B381" s="28" t="s">
        <v>1103</v>
      </c>
      <c r="C381" s="28" t="s">
        <v>1104</v>
      </c>
      <c r="D381" s="28" t="s">
        <v>1101</v>
      </c>
      <c r="E381" s="28" t="str">
        <f t="shared" si="8"/>
        <v>4.9</v>
      </c>
      <c r="F381" s="28">
        <v>52</v>
      </c>
      <c r="G381" s="28" t="s">
        <v>1105</v>
      </c>
      <c r="H381" s="28" t="s">
        <v>44</v>
      </c>
      <c r="I381" s="28"/>
      <c r="J381" s="28"/>
    </row>
    <row r="382" spans="1:10" x14ac:dyDescent="0.3">
      <c r="A382" s="28"/>
      <c r="B382" s="28" t="s">
        <v>1106</v>
      </c>
      <c r="C382" s="28" t="s">
        <v>1107</v>
      </c>
      <c r="D382" s="28" t="s">
        <v>1101</v>
      </c>
      <c r="E382" s="28" t="str">
        <f t="shared" si="8"/>
        <v>4.9</v>
      </c>
      <c r="F382" s="28">
        <v>55</v>
      </c>
      <c r="G382" s="28" t="s">
        <v>1108</v>
      </c>
      <c r="H382" s="28" t="s">
        <v>146</v>
      </c>
      <c r="I382" s="28"/>
      <c r="J382" s="28"/>
    </row>
    <row r="383" spans="1:10" x14ac:dyDescent="0.3">
      <c r="A383" s="28"/>
      <c r="B383" s="28" t="s">
        <v>1109</v>
      </c>
      <c r="C383" s="28" t="s">
        <v>1110</v>
      </c>
      <c r="D383" s="28" t="s">
        <v>1101</v>
      </c>
      <c r="E383" s="28" t="str">
        <f t="shared" si="8"/>
        <v>4.9</v>
      </c>
      <c r="F383" s="28">
        <v>93</v>
      </c>
      <c r="G383" s="28" t="s">
        <v>122</v>
      </c>
      <c r="H383" s="28" t="s">
        <v>44</v>
      </c>
      <c r="I383" s="28"/>
      <c r="J383" s="28"/>
    </row>
    <row r="384" spans="1:10" x14ac:dyDescent="0.3">
      <c r="A384" s="28"/>
      <c r="B384" s="28" t="s">
        <v>1111</v>
      </c>
      <c r="C384" s="28" t="s">
        <v>1112</v>
      </c>
      <c r="D384" s="28" t="s">
        <v>1101</v>
      </c>
      <c r="E384" s="28" t="str">
        <f t="shared" si="8"/>
        <v>4.9</v>
      </c>
      <c r="F384" s="28">
        <v>87</v>
      </c>
      <c r="G384" s="28" t="s">
        <v>764</v>
      </c>
      <c r="H384" s="28" t="s">
        <v>1113</v>
      </c>
      <c r="I384" s="28"/>
      <c r="J384" s="28"/>
    </row>
    <row r="385" spans="1:10" x14ac:dyDescent="0.3">
      <c r="A385" s="28"/>
      <c r="B385" s="28" t="s">
        <v>1114</v>
      </c>
      <c r="C385" s="28" t="s">
        <v>1115</v>
      </c>
      <c r="D385" s="28" t="s">
        <v>1101</v>
      </c>
      <c r="E385" s="28" t="str">
        <f t="shared" si="8"/>
        <v>4.9</v>
      </c>
      <c r="F385" s="28">
        <v>46</v>
      </c>
      <c r="G385" s="28" t="s">
        <v>769</v>
      </c>
      <c r="H385" s="28" t="s">
        <v>97</v>
      </c>
      <c r="I385" s="28"/>
      <c r="J385" s="28"/>
    </row>
    <row r="386" spans="1:10" x14ac:dyDescent="0.3">
      <c r="A386" s="28"/>
      <c r="B386" s="28" t="s">
        <v>1116</v>
      </c>
      <c r="C386" s="28" t="s">
        <v>1117</v>
      </c>
      <c r="D386" s="28" t="s">
        <v>1101</v>
      </c>
      <c r="E386" s="28" t="str">
        <f t="shared" si="8"/>
        <v>4.9</v>
      </c>
      <c r="F386" s="28">
        <v>62</v>
      </c>
      <c r="G386" s="28" t="s">
        <v>268</v>
      </c>
      <c r="H386" s="28" t="s">
        <v>1118</v>
      </c>
      <c r="I386" s="28"/>
      <c r="J386" s="28"/>
    </row>
    <row r="387" spans="1:10" x14ac:dyDescent="0.3">
      <c r="A387" s="28"/>
      <c r="B387" s="28" t="s">
        <v>1119</v>
      </c>
      <c r="C387" s="28" t="s">
        <v>1120</v>
      </c>
      <c r="D387" s="28" t="s">
        <v>1101</v>
      </c>
      <c r="E387" s="28" t="str">
        <f t="shared" si="8"/>
        <v>4.9</v>
      </c>
      <c r="F387" s="28">
        <v>65</v>
      </c>
      <c r="G387" s="28" t="s">
        <v>1121</v>
      </c>
      <c r="H387" s="28" t="s">
        <v>44</v>
      </c>
      <c r="I387" s="28"/>
      <c r="J387" s="28"/>
    </row>
    <row r="388" spans="1:10" x14ac:dyDescent="0.3">
      <c r="A388" s="28"/>
      <c r="B388" s="28" t="s">
        <v>1119</v>
      </c>
      <c r="C388" s="28" t="s">
        <v>1122</v>
      </c>
      <c r="D388" s="28" t="s">
        <v>1101</v>
      </c>
      <c r="E388" s="28" t="str">
        <f t="shared" si="8"/>
        <v>4.9</v>
      </c>
      <c r="F388" s="28">
        <v>63</v>
      </c>
      <c r="G388" s="28" t="s">
        <v>1121</v>
      </c>
      <c r="H388" s="28" t="s">
        <v>44</v>
      </c>
      <c r="I388" s="28"/>
      <c r="J388" s="28"/>
    </row>
    <row r="389" spans="1:10" x14ac:dyDescent="0.3">
      <c r="A389" s="28"/>
      <c r="B389" s="28" t="s">
        <v>1123</v>
      </c>
      <c r="C389" s="28" t="s">
        <v>1124</v>
      </c>
      <c r="D389" s="28" t="s">
        <v>1101</v>
      </c>
      <c r="E389" s="28" t="str">
        <f t="shared" si="8"/>
        <v>4.9</v>
      </c>
      <c r="F389" s="28">
        <v>72</v>
      </c>
      <c r="G389" s="28" t="s">
        <v>1125</v>
      </c>
      <c r="H389" s="28" t="s">
        <v>9</v>
      </c>
      <c r="I389" s="28"/>
      <c r="J389" s="28"/>
    </row>
    <row r="390" spans="1:10" x14ac:dyDescent="0.3">
      <c r="A390" s="28"/>
      <c r="B390" s="28" t="s">
        <v>1126</v>
      </c>
      <c r="C390" s="28" t="s">
        <v>1127</v>
      </c>
      <c r="D390" s="28" t="s">
        <v>1101</v>
      </c>
      <c r="E390" s="28" t="str">
        <f t="shared" si="8"/>
        <v>4.9</v>
      </c>
      <c r="F390" s="28">
        <v>53</v>
      </c>
      <c r="G390" s="28" t="s">
        <v>1128</v>
      </c>
      <c r="H390" s="28" t="s">
        <v>2</v>
      </c>
      <c r="I390" s="28"/>
      <c r="J390" s="28"/>
    </row>
    <row r="391" spans="1:10" x14ac:dyDescent="0.3">
      <c r="A391" s="28"/>
      <c r="B391" s="28"/>
      <c r="C391" s="28"/>
      <c r="D391" s="28"/>
      <c r="E391" s="28" t="str">
        <f t="shared" si="8"/>
        <v/>
      </c>
      <c r="F391" s="28"/>
      <c r="G391" s="28"/>
      <c r="H391" s="28"/>
      <c r="I391" s="28"/>
      <c r="J391" s="28"/>
    </row>
    <row r="392" spans="1:10" x14ac:dyDescent="0.3">
      <c r="A392" s="28"/>
      <c r="B392" s="28" t="s">
        <v>1129</v>
      </c>
      <c r="C392" s="28" t="s">
        <v>1130</v>
      </c>
      <c r="D392" s="28" t="s">
        <v>1101</v>
      </c>
      <c r="E392" s="28" t="str">
        <f t="shared" ref="E392:E455" si="9">MID(D392,2,3)</f>
        <v>4.9</v>
      </c>
      <c r="F392" s="28">
        <v>54</v>
      </c>
      <c r="G392" s="28" t="s">
        <v>620</v>
      </c>
      <c r="H392" s="28" t="s">
        <v>4</v>
      </c>
      <c r="I392" s="28"/>
      <c r="J392" s="28"/>
    </row>
    <row r="393" spans="1:10" x14ac:dyDescent="0.3">
      <c r="A393" s="28"/>
      <c r="B393" s="28" t="s">
        <v>1131</v>
      </c>
      <c r="C393" s="28" t="s">
        <v>1132</v>
      </c>
      <c r="D393" s="28" t="s">
        <v>1101</v>
      </c>
      <c r="E393" s="28" t="str">
        <f t="shared" si="9"/>
        <v>4.9</v>
      </c>
      <c r="F393" s="28">
        <v>71</v>
      </c>
      <c r="G393" s="28" t="s">
        <v>1133</v>
      </c>
      <c r="H393" s="28" t="s">
        <v>412</v>
      </c>
      <c r="I393" s="28"/>
      <c r="J393" s="28"/>
    </row>
    <row r="394" spans="1:10" x14ac:dyDescent="0.3">
      <c r="A394" s="28"/>
      <c r="B394" s="28" t="s">
        <v>1134</v>
      </c>
      <c r="C394" s="28" t="s">
        <v>1135</v>
      </c>
      <c r="D394" s="28" t="s">
        <v>1136</v>
      </c>
      <c r="E394" s="28" t="str">
        <f t="shared" si="9"/>
        <v>4.8</v>
      </c>
      <c r="F394" s="28">
        <v>61</v>
      </c>
      <c r="G394" s="28" t="s">
        <v>1020</v>
      </c>
      <c r="H394" s="28" t="s">
        <v>44</v>
      </c>
      <c r="I394" s="28"/>
      <c r="J394" s="28"/>
    </row>
    <row r="395" spans="1:10" x14ac:dyDescent="0.3">
      <c r="A395" s="28"/>
      <c r="B395" s="28" t="s">
        <v>1137</v>
      </c>
      <c r="C395" s="28" t="s">
        <v>1138</v>
      </c>
      <c r="D395" s="28" t="s">
        <v>1136</v>
      </c>
      <c r="E395" s="28" t="str">
        <f t="shared" si="9"/>
        <v>4.8</v>
      </c>
      <c r="F395" s="28">
        <v>84</v>
      </c>
      <c r="G395" s="28" t="s">
        <v>1139</v>
      </c>
      <c r="H395" s="28" t="s">
        <v>1140</v>
      </c>
      <c r="I395" s="28"/>
      <c r="J395" s="28"/>
    </row>
    <row r="396" spans="1:10" x14ac:dyDescent="0.3">
      <c r="A396" s="28"/>
      <c r="B396" s="28" t="s">
        <v>1141</v>
      </c>
      <c r="C396" s="28" t="s">
        <v>1142</v>
      </c>
      <c r="D396" s="28" t="s">
        <v>1136</v>
      </c>
      <c r="E396" s="28" t="str">
        <f t="shared" si="9"/>
        <v>4.8</v>
      </c>
      <c r="F396" s="28">
        <v>58</v>
      </c>
      <c r="G396" s="28" t="s">
        <v>1143</v>
      </c>
      <c r="H396" s="28" t="s">
        <v>996</v>
      </c>
      <c r="I396" s="28"/>
      <c r="J396" s="28"/>
    </row>
    <row r="397" spans="1:10" x14ac:dyDescent="0.3">
      <c r="A397" s="28"/>
      <c r="B397" s="28" t="s">
        <v>1144</v>
      </c>
      <c r="C397" s="28" t="s">
        <v>1145</v>
      </c>
      <c r="D397" s="28" t="s">
        <v>1136</v>
      </c>
      <c r="E397" s="28" t="str">
        <f t="shared" si="9"/>
        <v>4.8</v>
      </c>
      <c r="F397" s="28">
        <v>78</v>
      </c>
      <c r="G397" s="28" t="s">
        <v>1146</v>
      </c>
      <c r="H397" s="28" t="s">
        <v>44</v>
      </c>
      <c r="I397" s="28"/>
      <c r="J397" s="28"/>
    </row>
    <row r="398" spans="1:10" x14ac:dyDescent="0.3">
      <c r="A398" s="28"/>
      <c r="B398" s="28" t="s">
        <v>1147</v>
      </c>
      <c r="C398" s="28" t="s">
        <v>1148</v>
      </c>
      <c r="D398" s="28" t="s">
        <v>1136</v>
      </c>
      <c r="E398" s="28" t="str">
        <f t="shared" si="9"/>
        <v>4.8</v>
      </c>
      <c r="F398" s="28">
        <v>53</v>
      </c>
      <c r="G398" s="28" t="s">
        <v>1149</v>
      </c>
      <c r="H398" s="28" t="s">
        <v>10</v>
      </c>
      <c r="I398" s="28"/>
      <c r="J398" s="28"/>
    </row>
    <row r="399" spans="1:10" x14ac:dyDescent="0.3">
      <c r="A399" s="28"/>
      <c r="B399" s="28" t="s">
        <v>1150</v>
      </c>
      <c r="C399" s="28" t="s">
        <v>1151</v>
      </c>
      <c r="D399" s="28" t="s">
        <v>1136</v>
      </c>
      <c r="E399" s="28" t="str">
        <f t="shared" si="9"/>
        <v>4.8</v>
      </c>
      <c r="F399" s="28">
        <v>80</v>
      </c>
      <c r="G399" s="28" t="s">
        <v>122</v>
      </c>
      <c r="H399" s="28" t="s">
        <v>44</v>
      </c>
      <c r="I399" s="28"/>
      <c r="J399" s="28"/>
    </row>
    <row r="400" spans="1:10" x14ac:dyDescent="0.3">
      <c r="A400" s="28"/>
      <c r="B400" s="28" t="s">
        <v>1152</v>
      </c>
      <c r="C400" s="28" t="s">
        <v>1153</v>
      </c>
      <c r="D400" s="28" t="s">
        <v>1136</v>
      </c>
      <c r="E400" s="28" t="str">
        <f t="shared" si="9"/>
        <v>4.8</v>
      </c>
      <c r="F400" s="28">
        <v>47</v>
      </c>
      <c r="G400" s="28" t="s">
        <v>268</v>
      </c>
      <c r="H400" s="28" t="s">
        <v>44</v>
      </c>
      <c r="I400" s="28"/>
      <c r="J400" s="28"/>
    </row>
    <row r="401" spans="1:10" x14ac:dyDescent="0.3">
      <c r="A401" s="28"/>
      <c r="B401" s="28" t="s">
        <v>1152</v>
      </c>
      <c r="C401" s="28" t="s">
        <v>1154</v>
      </c>
      <c r="D401" s="28" t="s">
        <v>1136</v>
      </c>
      <c r="E401" s="28" t="str">
        <f t="shared" si="9"/>
        <v>4.8</v>
      </c>
      <c r="F401" s="28">
        <v>54</v>
      </c>
      <c r="G401" s="28" t="s">
        <v>268</v>
      </c>
      <c r="H401" s="28" t="s">
        <v>44</v>
      </c>
      <c r="I401" s="28"/>
      <c r="J401" s="28"/>
    </row>
    <row r="402" spans="1:10" x14ac:dyDescent="0.3">
      <c r="A402" s="28"/>
      <c r="B402" s="28"/>
      <c r="C402" s="28"/>
      <c r="D402" s="28"/>
      <c r="E402" s="28" t="str">
        <f t="shared" si="9"/>
        <v/>
      </c>
      <c r="F402" s="28"/>
      <c r="G402" s="28"/>
      <c r="H402" s="28"/>
      <c r="I402" s="28"/>
      <c r="J402" s="28"/>
    </row>
    <row r="403" spans="1:10" x14ac:dyDescent="0.3">
      <c r="A403" s="28"/>
      <c r="B403" s="28" t="s">
        <v>1152</v>
      </c>
      <c r="C403" s="28" t="s">
        <v>1155</v>
      </c>
      <c r="D403" s="28" t="s">
        <v>1136</v>
      </c>
      <c r="E403" s="28" t="str">
        <f t="shared" si="9"/>
        <v>4.8</v>
      </c>
      <c r="F403" s="28">
        <v>52</v>
      </c>
      <c r="G403" s="28" t="s">
        <v>268</v>
      </c>
      <c r="H403" s="28" t="s">
        <v>44</v>
      </c>
      <c r="I403" s="28"/>
      <c r="J403" s="28"/>
    </row>
    <row r="404" spans="1:10" x14ac:dyDescent="0.3">
      <c r="A404" s="28"/>
      <c r="B404" s="28" t="s">
        <v>1156</v>
      </c>
      <c r="C404" s="28" t="s">
        <v>1157</v>
      </c>
      <c r="D404" s="28" t="s">
        <v>1136</v>
      </c>
      <c r="E404" s="28" t="str">
        <f t="shared" si="9"/>
        <v>4.8</v>
      </c>
      <c r="F404" s="28" t="s">
        <v>8</v>
      </c>
      <c r="G404" s="28" t="s">
        <v>145</v>
      </c>
      <c r="H404" s="28" t="s">
        <v>97</v>
      </c>
      <c r="I404" s="28"/>
      <c r="J404" s="28"/>
    </row>
    <row r="405" spans="1:10" x14ac:dyDescent="0.3">
      <c r="A405" s="28"/>
      <c r="B405" s="28" t="s">
        <v>1158</v>
      </c>
      <c r="C405" s="28" t="s">
        <v>1159</v>
      </c>
      <c r="D405" s="28" t="s">
        <v>1136</v>
      </c>
      <c r="E405" s="28" t="str">
        <f t="shared" si="9"/>
        <v>4.8</v>
      </c>
      <c r="F405" s="28">
        <v>85</v>
      </c>
      <c r="G405" s="28" t="s">
        <v>189</v>
      </c>
      <c r="H405" s="28" t="s">
        <v>9</v>
      </c>
      <c r="I405" s="28"/>
      <c r="J405" s="28"/>
    </row>
    <row r="406" spans="1:10" x14ac:dyDescent="0.3">
      <c r="A406" s="28"/>
      <c r="B406" s="28" t="s">
        <v>1160</v>
      </c>
      <c r="C406" s="28" t="s">
        <v>1161</v>
      </c>
      <c r="D406" s="28" t="s">
        <v>1136</v>
      </c>
      <c r="E406" s="28" t="str">
        <f t="shared" si="9"/>
        <v>4.8</v>
      </c>
      <c r="F406" s="28">
        <v>79</v>
      </c>
      <c r="G406" s="28" t="s">
        <v>1162</v>
      </c>
      <c r="H406" s="28" t="s">
        <v>5</v>
      </c>
      <c r="I406" s="28"/>
      <c r="J406" s="28"/>
    </row>
    <row r="407" spans="1:10" x14ac:dyDescent="0.3">
      <c r="A407" s="28"/>
      <c r="B407" s="28" t="s">
        <v>1163</v>
      </c>
      <c r="C407" s="28" t="s">
        <v>1164</v>
      </c>
      <c r="D407" s="28" t="s">
        <v>1136</v>
      </c>
      <c r="E407" s="28" t="str">
        <f t="shared" si="9"/>
        <v>4.8</v>
      </c>
      <c r="F407" s="28">
        <v>75</v>
      </c>
      <c r="G407" s="28" t="s">
        <v>1165</v>
      </c>
      <c r="H407" s="28" t="s">
        <v>44</v>
      </c>
      <c r="I407" s="28"/>
      <c r="J407" s="28"/>
    </row>
    <row r="408" spans="1:10" x14ac:dyDescent="0.3">
      <c r="A408" s="28"/>
      <c r="B408" s="28" t="s">
        <v>1166</v>
      </c>
      <c r="C408" s="28" t="s">
        <v>1167</v>
      </c>
      <c r="D408" s="28" t="s">
        <v>1168</v>
      </c>
      <c r="E408" s="28" t="str">
        <f t="shared" si="9"/>
        <v>4.7</v>
      </c>
      <c r="F408" s="28">
        <v>54</v>
      </c>
      <c r="G408" s="28" t="s">
        <v>460</v>
      </c>
      <c r="H408" s="28" t="s">
        <v>44</v>
      </c>
      <c r="I408" s="28"/>
      <c r="J408" s="28"/>
    </row>
    <row r="409" spans="1:10" x14ac:dyDescent="0.3">
      <c r="A409" s="28"/>
      <c r="B409" s="28" t="s">
        <v>1169</v>
      </c>
      <c r="C409" s="28" t="s">
        <v>1170</v>
      </c>
      <c r="D409" s="28" t="s">
        <v>1168</v>
      </c>
      <c r="E409" s="28" t="str">
        <f t="shared" si="9"/>
        <v>4.7</v>
      </c>
      <c r="F409" s="28">
        <v>53</v>
      </c>
      <c r="G409" s="28" t="s">
        <v>1171</v>
      </c>
      <c r="H409" s="28" t="s">
        <v>2</v>
      </c>
      <c r="I409" s="28"/>
      <c r="J409" s="28"/>
    </row>
    <row r="410" spans="1:10" x14ac:dyDescent="0.3">
      <c r="A410" s="28"/>
      <c r="B410" s="28" t="s">
        <v>1172</v>
      </c>
      <c r="C410" s="28" t="s">
        <v>1173</v>
      </c>
      <c r="D410" s="28" t="s">
        <v>1168</v>
      </c>
      <c r="E410" s="28" t="str">
        <f t="shared" si="9"/>
        <v>4.7</v>
      </c>
      <c r="F410" s="28">
        <v>61</v>
      </c>
      <c r="G410" s="28" t="s">
        <v>1174</v>
      </c>
      <c r="H410" s="28" t="s">
        <v>44</v>
      </c>
      <c r="I410" s="28"/>
      <c r="J410" s="28"/>
    </row>
    <row r="411" spans="1:10" x14ac:dyDescent="0.3">
      <c r="A411" s="28"/>
      <c r="B411" s="28" t="s">
        <v>1175</v>
      </c>
      <c r="C411" s="28" t="s">
        <v>1176</v>
      </c>
      <c r="D411" s="28" t="s">
        <v>1168</v>
      </c>
      <c r="E411" s="28" t="str">
        <f t="shared" si="9"/>
        <v>4.7</v>
      </c>
      <c r="F411" s="28">
        <v>75</v>
      </c>
      <c r="G411" s="28" t="s">
        <v>769</v>
      </c>
      <c r="H411" s="28" t="s">
        <v>97</v>
      </c>
      <c r="I411" s="28"/>
      <c r="J411" s="28"/>
    </row>
    <row r="412" spans="1:10" x14ac:dyDescent="0.3">
      <c r="A412" s="28"/>
      <c r="B412" s="28" t="s">
        <v>1177</v>
      </c>
      <c r="C412" s="28" t="s">
        <v>1178</v>
      </c>
      <c r="D412" s="28" t="s">
        <v>1168</v>
      </c>
      <c r="E412" s="28" t="str">
        <f t="shared" si="9"/>
        <v>4.7</v>
      </c>
      <c r="F412" s="28">
        <v>63</v>
      </c>
      <c r="G412" s="28" t="s">
        <v>1179</v>
      </c>
      <c r="H412" s="28" t="s">
        <v>563</v>
      </c>
      <c r="I412" s="28"/>
      <c r="J412" s="28"/>
    </row>
    <row r="413" spans="1:10" x14ac:dyDescent="0.3">
      <c r="A413" s="28"/>
      <c r="B413" s="28"/>
      <c r="C413" s="28"/>
      <c r="D413" s="28"/>
      <c r="E413" s="28" t="str">
        <f t="shared" si="9"/>
        <v/>
      </c>
      <c r="F413" s="28"/>
      <c r="G413" s="28"/>
      <c r="H413" s="28"/>
      <c r="I413" s="28"/>
      <c r="J413" s="28"/>
    </row>
    <row r="414" spans="1:10" x14ac:dyDescent="0.3">
      <c r="A414" s="28"/>
      <c r="B414" s="28" t="s">
        <v>1180</v>
      </c>
      <c r="C414" s="28" t="s">
        <v>1181</v>
      </c>
      <c r="D414" s="28" t="s">
        <v>1168</v>
      </c>
      <c r="E414" s="28" t="str">
        <f t="shared" si="9"/>
        <v>4.7</v>
      </c>
      <c r="F414" s="28" t="s">
        <v>8</v>
      </c>
      <c r="G414" s="28" t="s">
        <v>1182</v>
      </c>
      <c r="H414" s="28" t="s">
        <v>815</v>
      </c>
      <c r="I414" s="28"/>
      <c r="J414" s="28"/>
    </row>
    <row r="415" spans="1:10" x14ac:dyDescent="0.3">
      <c r="A415" s="28"/>
      <c r="B415" s="28" t="s">
        <v>1180</v>
      </c>
      <c r="C415" s="28" t="s">
        <v>1183</v>
      </c>
      <c r="D415" s="28" t="s">
        <v>1168</v>
      </c>
      <c r="E415" s="28" t="str">
        <f t="shared" si="9"/>
        <v>4.7</v>
      </c>
      <c r="F415" s="28">
        <v>43</v>
      </c>
      <c r="G415" s="28" t="s">
        <v>1182</v>
      </c>
      <c r="H415" s="28" t="s">
        <v>815</v>
      </c>
      <c r="I415" s="28"/>
      <c r="J415" s="28"/>
    </row>
    <row r="416" spans="1:10" x14ac:dyDescent="0.3">
      <c r="A416" s="28"/>
      <c r="B416" s="28" t="s">
        <v>1180</v>
      </c>
      <c r="C416" s="28" t="s">
        <v>1184</v>
      </c>
      <c r="D416" s="28" t="s">
        <v>1168</v>
      </c>
      <c r="E416" s="28" t="str">
        <f t="shared" si="9"/>
        <v>4.7</v>
      </c>
      <c r="F416" s="28" t="s">
        <v>8</v>
      </c>
      <c r="G416" s="28" t="s">
        <v>1182</v>
      </c>
      <c r="H416" s="28" t="s">
        <v>815</v>
      </c>
      <c r="I416" s="28"/>
      <c r="J416" s="28"/>
    </row>
    <row r="417" spans="1:10" x14ac:dyDescent="0.3">
      <c r="A417" s="28"/>
      <c r="B417" s="28" t="s">
        <v>1185</v>
      </c>
      <c r="C417" s="28" t="s">
        <v>1186</v>
      </c>
      <c r="D417" s="28" t="s">
        <v>1168</v>
      </c>
      <c r="E417" s="28" t="str">
        <f t="shared" si="9"/>
        <v>4.7</v>
      </c>
      <c r="F417" s="28">
        <v>71</v>
      </c>
      <c r="G417" s="28" t="s">
        <v>1182</v>
      </c>
      <c r="H417" s="28" t="s">
        <v>815</v>
      </c>
      <c r="I417" s="28"/>
      <c r="J417" s="28"/>
    </row>
    <row r="418" spans="1:10" x14ac:dyDescent="0.3">
      <c r="A418" s="28"/>
      <c r="B418" s="28" t="s">
        <v>1187</v>
      </c>
      <c r="C418" s="28" t="s">
        <v>1188</v>
      </c>
      <c r="D418" s="28" t="s">
        <v>1168</v>
      </c>
      <c r="E418" s="28" t="str">
        <f t="shared" si="9"/>
        <v>4.7</v>
      </c>
      <c r="F418" s="28" t="s">
        <v>8</v>
      </c>
      <c r="G418" s="28" t="s">
        <v>145</v>
      </c>
      <c r="H418" s="28" t="s">
        <v>1073</v>
      </c>
      <c r="I418" s="28"/>
      <c r="J418" s="28"/>
    </row>
    <row r="419" spans="1:10" x14ac:dyDescent="0.3">
      <c r="A419" s="28"/>
      <c r="B419" s="28" t="s">
        <v>1189</v>
      </c>
      <c r="C419" s="28" t="s">
        <v>1190</v>
      </c>
      <c r="D419" s="28" t="s">
        <v>1168</v>
      </c>
      <c r="E419" s="28" t="str">
        <f t="shared" si="9"/>
        <v>4.7</v>
      </c>
      <c r="F419" s="28">
        <v>76</v>
      </c>
      <c r="G419" s="28" t="s">
        <v>1028</v>
      </c>
      <c r="H419" s="28" t="s">
        <v>44</v>
      </c>
      <c r="I419" s="28"/>
      <c r="J419" s="28"/>
    </row>
    <row r="420" spans="1:10" x14ac:dyDescent="0.3">
      <c r="A420" s="28"/>
      <c r="B420" s="28" t="s">
        <v>1191</v>
      </c>
      <c r="C420" s="28" t="s">
        <v>1192</v>
      </c>
      <c r="D420" s="28" t="s">
        <v>1168</v>
      </c>
      <c r="E420" s="28" t="str">
        <f t="shared" si="9"/>
        <v>4.7</v>
      </c>
      <c r="F420" s="28">
        <v>81</v>
      </c>
      <c r="G420" s="28" t="s">
        <v>189</v>
      </c>
      <c r="H420" s="28" t="s">
        <v>44</v>
      </c>
      <c r="I420" s="28"/>
      <c r="J420" s="28"/>
    </row>
    <row r="421" spans="1:10" x14ac:dyDescent="0.3">
      <c r="A421" s="28"/>
      <c r="B421" s="28" t="s">
        <v>1193</v>
      </c>
      <c r="C421" s="28" t="s">
        <v>1194</v>
      </c>
      <c r="D421" s="28" t="s">
        <v>1168</v>
      </c>
      <c r="E421" s="28" t="str">
        <f t="shared" si="9"/>
        <v>4.7</v>
      </c>
      <c r="F421" s="28">
        <v>67</v>
      </c>
      <c r="G421" s="28" t="s">
        <v>1195</v>
      </c>
      <c r="H421" s="28" t="s">
        <v>44</v>
      </c>
      <c r="I421" s="28"/>
      <c r="J421" s="28"/>
    </row>
    <row r="422" spans="1:10" x14ac:dyDescent="0.3">
      <c r="A422" s="28"/>
      <c r="B422" s="28" t="s">
        <v>1193</v>
      </c>
      <c r="C422" s="28" t="s">
        <v>1196</v>
      </c>
      <c r="D422" s="28" t="s">
        <v>1168</v>
      </c>
      <c r="E422" s="28" t="str">
        <f t="shared" si="9"/>
        <v>4.7</v>
      </c>
      <c r="F422" s="28">
        <v>77</v>
      </c>
      <c r="G422" s="28" t="s">
        <v>1195</v>
      </c>
      <c r="H422" s="28" t="s">
        <v>44</v>
      </c>
      <c r="I422" s="28"/>
      <c r="J422" s="28"/>
    </row>
    <row r="423" spans="1:10" x14ac:dyDescent="0.3">
      <c r="A423" s="28"/>
      <c r="B423" s="28" t="s">
        <v>1197</v>
      </c>
      <c r="C423" s="28" t="s">
        <v>1198</v>
      </c>
      <c r="D423" s="28" t="s">
        <v>1168</v>
      </c>
      <c r="E423" s="28" t="str">
        <f t="shared" si="9"/>
        <v>4.7</v>
      </c>
      <c r="F423" s="28">
        <v>60</v>
      </c>
      <c r="G423" s="28" t="s">
        <v>122</v>
      </c>
      <c r="H423" s="28" t="s">
        <v>4</v>
      </c>
      <c r="I423" s="28"/>
      <c r="J423" s="28"/>
    </row>
    <row r="424" spans="1:10" x14ac:dyDescent="0.3">
      <c r="A424" s="28"/>
      <c r="B424" s="28"/>
      <c r="C424" s="28"/>
      <c r="D424" s="28"/>
      <c r="E424" s="28" t="str">
        <f t="shared" si="9"/>
        <v/>
      </c>
      <c r="F424" s="28"/>
      <c r="G424" s="28"/>
      <c r="H424" s="28"/>
      <c r="I424" s="28"/>
      <c r="J424" s="28"/>
    </row>
    <row r="425" spans="1:10" x14ac:dyDescent="0.3">
      <c r="A425" s="28"/>
      <c r="B425" s="28" t="s">
        <v>1199</v>
      </c>
      <c r="C425" s="28" t="s">
        <v>1200</v>
      </c>
      <c r="D425" s="28" t="s">
        <v>1168</v>
      </c>
      <c r="E425" s="28" t="str">
        <f t="shared" si="9"/>
        <v>4.7</v>
      </c>
      <c r="F425" s="28">
        <v>63</v>
      </c>
      <c r="G425" s="28" t="s">
        <v>189</v>
      </c>
      <c r="H425" s="28" t="s">
        <v>97</v>
      </c>
      <c r="I425" s="28"/>
      <c r="J425" s="28"/>
    </row>
    <row r="426" spans="1:10" x14ac:dyDescent="0.3">
      <c r="A426" s="28"/>
      <c r="B426" s="28" t="s">
        <v>1201</v>
      </c>
      <c r="C426" s="28" t="s">
        <v>1202</v>
      </c>
      <c r="D426" s="28" t="s">
        <v>1203</v>
      </c>
      <c r="E426" s="28" t="str">
        <f t="shared" si="9"/>
        <v>4.6</v>
      </c>
      <c r="F426" s="28">
        <v>51</v>
      </c>
      <c r="G426" s="28" t="s">
        <v>652</v>
      </c>
      <c r="H426" s="28" t="s">
        <v>515</v>
      </c>
      <c r="I426" s="28"/>
      <c r="J426" s="28"/>
    </row>
    <row r="427" spans="1:10" x14ac:dyDescent="0.3">
      <c r="A427" s="28"/>
      <c r="B427" s="28" t="s">
        <v>1204</v>
      </c>
      <c r="C427" s="28" t="s">
        <v>1205</v>
      </c>
      <c r="D427" s="28" t="s">
        <v>1203</v>
      </c>
      <c r="E427" s="28" t="str">
        <f t="shared" si="9"/>
        <v>4.6</v>
      </c>
      <c r="F427" s="28">
        <v>74</v>
      </c>
      <c r="G427" s="28" t="s">
        <v>620</v>
      </c>
      <c r="H427" s="28" t="s">
        <v>10</v>
      </c>
      <c r="I427" s="28"/>
      <c r="J427" s="28"/>
    </row>
    <row r="428" spans="1:10" x14ac:dyDescent="0.3">
      <c r="A428" s="28"/>
      <c r="B428" s="28" t="s">
        <v>1206</v>
      </c>
      <c r="C428" s="28" t="s">
        <v>1207</v>
      </c>
      <c r="D428" s="28" t="s">
        <v>1203</v>
      </c>
      <c r="E428" s="28" t="str">
        <f t="shared" si="9"/>
        <v>4.6</v>
      </c>
      <c r="F428" s="28">
        <v>95</v>
      </c>
      <c r="G428" s="28" t="s">
        <v>142</v>
      </c>
      <c r="H428" s="28" t="s">
        <v>44</v>
      </c>
      <c r="I428" s="28"/>
      <c r="J428" s="28"/>
    </row>
    <row r="429" spans="1:10" x14ac:dyDescent="0.3">
      <c r="A429" s="28"/>
      <c r="B429" s="28" t="s">
        <v>1208</v>
      </c>
      <c r="C429" s="28" t="s">
        <v>1209</v>
      </c>
      <c r="D429" s="28" t="s">
        <v>1203</v>
      </c>
      <c r="E429" s="28" t="str">
        <f t="shared" si="9"/>
        <v>4.6</v>
      </c>
      <c r="F429" s="28">
        <v>65</v>
      </c>
      <c r="G429" s="28" t="s">
        <v>1210</v>
      </c>
      <c r="H429" s="28" t="s">
        <v>4</v>
      </c>
      <c r="I429" s="28"/>
      <c r="J429" s="28"/>
    </row>
    <row r="430" spans="1:10" x14ac:dyDescent="0.3">
      <c r="A430" s="28"/>
      <c r="B430" s="28" t="s">
        <v>1211</v>
      </c>
      <c r="C430" s="28" t="s">
        <v>1212</v>
      </c>
      <c r="D430" s="28" t="s">
        <v>1203</v>
      </c>
      <c r="E430" s="28" t="str">
        <f t="shared" si="9"/>
        <v>4.6</v>
      </c>
      <c r="F430" s="28">
        <v>85</v>
      </c>
      <c r="G430" s="28" t="s">
        <v>1213</v>
      </c>
      <c r="H430" s="28" t="s">
        <v>9</v>
      </c>
      <c r="I430" s="28"/>
      <c r="J430" s="28"/>
    </row>
    <row r="431" spans="1:10" x14ac:dyDescent="0.3">
      <c r="A431" s="28"/>
      <c r="B431" s="28" t="s">
        <v>1214</v>
      </c>
      <c r="C431" s="28" t="s">
        <v>1215</v>
      </c>
      <c r="D431" s="28" t="s">
        <v>1203</v>
      </c>
      <c r="E431" s="28" t="str">
        <f t="shared" si="9"/>
        <v>4.6</v>
      </c>
      <c r="F431" s="28">
        <v>40</v>
      </c>
      <c r="G431" s="28" t="s">
        <v>938</v>
      </c>
      <c r="H431" s="28" t="s">
        <v>6</v>
      </c>
      <c r="I431" s="28"/>
      <c r="J431" s="28"/>
    </row>
    <row r="432" spans="1:10" x14ac:dyDescent="0.3">
      <c r="A432" s="28"/>
      <c r="B432" s="28" t="s">
        <v>1216</v>
      </c>
      <c r="C432" s="28" t="s">
        <v>1217</v>
      </c>
      <c r="D432" s="28" t="s">
        <v>1203</v>
      </c>
      <c r="E432" s="28" t="str">
        <f t="shared" si="9"/>
        <v>4.6</v>
      </c>
      <c r="F432" s="28">
        <v>82</v>
      </c>
      <c r="G432" s="28" t="s">
        <v>122</v>
      </c>
      <c r="H432" s="28" t="s">
        <v>2</v>
      </c>
      <c r="I432" s="28"/>
      <c r="J432" s="28"/>
    </row>
    <row r="433" spans="1:10" x14ac:dyDescent="0.3">
      <c r="A433" s="28"/>
      <c r="B433" s="28" t="s">
        <v>1218</v>
      </c>
      <c r="C433" s="28" t="s">
        <v>1219</v>
      </c>
      <c r="D433" s="28" t="s">
        <v>1203</v>
      </c>
      <c r="E433" s="28" t="str">
        <f t="shared" si="9"/>
        <v>4.6</v>
      </c>
      <c r="F433" s="28">
        <v>65</v>
      </c>
      <c r="G433" s="28" t="s">
        <v>199</v>
      </c>
      <c r="H433" s="28" t="s">
        <v>44</v>
      </c>
      <c r="I433" s="28"/>
      <c r="J433" s="28"/>
    </row>
    <row r="434" spans="1:10" x14ac:dyDescent="0.3">
      <c r="A434" s="28"/>
      <c r="B434" s="28" t="s">
        <v>1220</v>
      </c>
      <c r="C434" s="28" t="s">
        <v>1221</v>
      </c>
      <c r="D434" s="28" t="s">
        <v>1203</v>
      </c>
      <c r="E434" s="28" t="str">
        <f t="shared" si="9"/>
        <v>4.6</v>
      </c>
      <c r="F434" s="28">
        <v>87</v>
      </c>
      <c r="G434" s="28" t="s">
        <v>122</v>
      </c>
      <c r="H434" s="28" t="s">
        <v>97</v>
      </c>
      <c r="I434" s="28"/>
      <c r="J434" s="28"/>
    </row>
    <row r="435" spans="1:10" x14ac:dyDescent="0.3">
      <c r="A435" s="28"/>
      <c r="B435" s="28"/>
      <c r="C435" s="28"/>
      <c r="D435" s="28"/>
      <c r="E435" s="28" t="str">
        <f t="shared" si="9"/>
        <v/>
      </c>
      <c r="F435" s="28"/>
      <c r="G435" s="28"/>
      <c r="H435" s="28"/>
      <c r="I435" s="28"/>
      <c r="J435" s="28"/>
    </row>
    <row r="436" spans="1:10" x14ac:dyDescent="0.3">
      <c r="A436" s="28"/>
      <c r="B436" s="28" t="s">
        <v>1222</v>
      </c>
      <c r="C436" s="28" t="s">
        <v>1223</v>
      </c>
      <c r="D436" s="28" t="s">
        <v>1203</v>
      </c>
      <c r="E436" s="28" t="str">
        <f t="shared" si="9"/>
        <v>4.6</v>
      </c>
      <c r="F436" s="28">
        <v>56</v>
      </c>
      <c r="G436" s="28" t="s">
        <v>126</v>
      </c>
      <c r="H436" s="28" t="s">
        <v>146</v>
      </c>
      <c r="I436" s="28"/>
      <c r="J436" s="28"/>
    </row>
    <row r="437" spans="1:10" x14ac:dyDescent="0.3">
      <c r="A437" s="28"/>
      <c r="B437" s="28" t="s">
        <v>1224</v>
      </c>
      <c r="C437" s="28" t="s">
        <v>1225</v>
      </c>
      <c r="D437" s="28" t="s">
        <v>1203</v>
      </c>
      <c r="E437" s="28" t="str">
        <f t="shared" si="9"/>
        <v>4.6</v>
      </c>
      <c r="F437" s="28">
        <v>52</v>
      </c>
      <c r="G437" s="28" t="s">
        <v>63</v>
      </c>
      <c r="H437" s="28" t="s">
        <v>146</v>
      </c>
      <c r="I437" s="28"/>
      <c r="J437" s="28"/>
    </row>
    <row r="438" spans="1:10" x14ac:dyDescent="0.3">
      <c r="A438" s="28"/>
      <c r="B438" s="28" t="s">
        <v>1226</v>
      </c>
      <c r="C438" s="28" t="s">
        <v>1227</v>
      </c>
      <c r="D438" s="28" t="s">
        <v>1203</v>
      </c>
      <c r="E438" s="28" t="str">
        <f t="shared" si="9"/>
        <v>4.6</v>
      </c>
      <c r="F438" s="28">
        <v>57</v>
      </c>
      <c r="G438" s="28" t="s">
        <v>1228</v>
      </c>
      <c r="H438" s="28" t="s">
        <v>44</v>
      </c>
      <c r="I438" s="28"/>
      <c r="J438" s="28"/>
    </row>
    <row r="439" spans="1:10" x14ac:dyDescent="0.3">
      <c r="A439" s="28"/>
      <c r="B439" s="28" t="s">
        <v>1229</v>
      </c>
      <c r="C439" s="28" t="s">
        <v>1230</v>
      </c>
      <c r="D439" s="28" t="s">
        <v>1203</v>
      </c>
      <c r="E439" s="28" t="str">
        <f t="shared" si="9"/>
        <v>4.6</v>
      </c>
      <c r="F439" s="28">
        <v>75</v>
      </c>
      <c r="G439" s="28" t="s">
        <v>1231</v>
      </c>
      <c r="H439" s="28" t="s">
        <v>4</v>
      </c>
      <c r="I439" s="28"/>
      <c r="J439" s="28"/>
    </row>
    <row r="440" spans="1:10" x14ac:dyDescent="0.3">
      <c r="A440" s="28"/>
      <c r="B440" s="28" t="s">
        <v>1229</v>
      </c>
      <c r="C440" s="28" t="s">
        <v>1232</v>
      </c>
      <c r="D440" s="28" t="s">
        <v>1203</v>
      </c>
      <c r="E440" s="28" t="str">
        <f t="shared" si="9"/>
        <v>4.6</v>
      </c>
      <c r="F440" s="28">
        <v>68</v>
      </c>
      <c r="G440" s="28" t="s">
        <v>1231</v>
      </c>
      <c r="H440" s="28" t="s">
        <v>4</v>
      </c>
      <c r="I440" s="28"/>
      <c r="J440" s="28"/>
    </row>
    <row r="441" spans="1:10" x14ac:dyDescent="0.3">
      <c r="A441" s="28"/>
      <c r="B441" s="28" t="s">
        <v>1233</v>
      </c>
      <c r="C441" s="28" t="s">
        <v>1234</v>
      </c>
      <c r="D441" s="28" t="s">
        <v>1203</v>
      </c>
      <c r="E441" s="28" t="str">
        <f t="shared" si="9"/>
        <v>4.6</v>
      </c>
      <c r="F441" s="28">
        <v>47</v>
      </c>
      <c r="G441" s="28" t="s">
        <v>145</v>
      </c>
      <c r="H441" s="28" t="s">
        <v>10</v>
      </c>
      <c r="I441" s="28"/>
      <c r="J441" s="28"/>
    </row>
    <row r="442" spans="1:10" x14ac:dyDescent="0.3">
      <c r="A442" s="28"/>
      <c r="B442" s="28" t="s">
        <v>1235</v>
      </c>
      <c r="C442" s="28" t="s">
        <v>1236</v>
      </c>
      <c r="D442" s="28" t="s">
        <v>1203</v>
      </c>
      <c r="E442" s="28" t="str">
        <f t="shared" si="9"/>
        <v>4.6</v>
      </c>
      <c r="F442" s="28">
        <v>66</v>
      </c>
      <c r="G442" s="28" t="s">
        <v>145</v>
      </c>
      <c r="H442" s="28" t="s">
        <v>247</v>
      </c>
      <c r="I442" s="28"/>
      <c r="J442" s="28"/>
    </row>
    <row r="443" spans="1:10" x14ac:dyDescent="0.3">
      <c r="A443" s="28"/>
      <c r="B443" s="28" t="s">
        <v>1237</v>
      </c>
      <c r="C443" s="28" t="s">
        <v>1238</v>
      </c>
      <c r="D443" s="28" t="s">
        <v>1239</v>
      </c>
      <c r="E443" s="28" t="str">
        <f t="shared" si="9"/>
        <v>4.5</v>
      </c>
      <c r="F443" s="28">
        <v>45</v>
      </c>
      <c r="G443" s="28" t="s">
        <v>827</v>
      </c>
      <c r="H443" s="28" t="s">
        <v>6</v>
      </c>
      <c r="I443" s="28"/>
      <c r="J443" s="28"/>
    </row>
    <row r="444" spans="1:10" x14ac:dyDescent="0.3">
      <c r="A444" s="28"/>
      <c r="B444" s="28" t="s">
        <v>1240</v>
      </c>
      <c r="C444" s="28" t="s">
        <v>1241</v>
      </c>
      <c r="D444" s="28" t="s">
        <v>1239</v>
      </c>
      <c r="E444" s="28" t="str">
        <f t="shared" si="9"/>
        <v>4.5</v>
      </c>
      <c r="F444" s="28">
        <v>53</v>
      </c>
      <c r="G444" s="28" t="s">
        <v>1102</v>
      </c>
      <c r="H444" s="28" t="s">
        <v>10</v>
      </c>
      <c r="I444" s="28"/>
      <c r="J444" s="28"/>
    </row>
    <row r="445" spans="1:10" x14ac:dyDescent="0.3">
      <c r="A445" s="28"/>
      <c r="B445" s="28" t="s">
        <v>1242</v>
      </c>
      <c r="C445" s="28" t="s">
        <v>1243</v>
      </c>
      <c r="D445" s="28" t="s">
        <v>1239</v>
      </c>
      <c r="E445" s="28" t="str">
        <f t="shared" si="9"/>
        <v>4.5</v>
      </c>
      <c r="F445" s="28">
        <v>67</v>
      </c>
      <c r="G445" s="28" t="s">
        <v>1244</v>
      </c>
      <c r="H445" s="28" t="s">
        <v>44</v>
      </c>
      <c r="I445" s="28"/>
      <c r="J445" s="28"/>
    </row>
    <row r="446" spans="1:10" x14ac:dyDescent="0.3">
      <c r="A446" s="28"/>
      <c r="B446" s="28"/>
      <c r="C446" s="28"/>
      <c r="D446" s="28"/>
      <c r="E446" s="28" t="str">
        <f t="shared" si="9"/>
        <v/>
      </c>
      <c r="F446" s="28"/>
      <c r="G446" s="28"/>
      <c r="H446" s="28"/>
      <c r="I446" s="28"/>
      <c r="J446" s="28"/>
    </row>
    <row r="447" spans="1:10" x14ac:dyDescent="0.3">
      <c r="A447" s="28"/>
      <c r="B447" s="28" t="s">
        <v>1245</v>
      </c>
      <c r="C447" s="28" t="s">
        <v>1246</v>
      </c>
      <c r="D447" s="28" t="s">
        <v>1239</v>
      </c>
      <c r="E447" s="28" t="str">
        <f t="shared" si="9"/>
        <v>4.5</v>
      </c>
      <c r="F447" s="28">
        <v>48</v>
      </c>
      <c r="G447" s="28" t="s">
        <v>1247</v>
      </c>
      <c r="H447" s="28" t="s">
        <v>10</v>
      </c>
      <c r="I447" s="28"/>
      <c r="J447" s="28"/>
    </row>
    <row r="448" spans="1:10" x14ac:dyDescent="0.3">
      <c r="A448" s="28"/>
      <c r="B448" s="28" t="s">
        <v>1248</v>
      </c>
      <c r="C448" s="28" t="s">
        <v>1249</v>
      </c>
      <c r="D448" s="28" t="s">
        <v>1239</v>
      </c>
      <c r="E448" s="28" t="str">
        <f t="shared" si="9"/>
        <v>4.5</v>
      </c>
      <c r="F448" s="28">
        <v>47</v>
      </c>
      <c r="G448" s="28" t="s">
        <v>173</v>
      </c>
      <c r="H448" s="28" t="s">
        <v>161</v>
      </c>
      <c r="I448" s="28"/>
      <c r="J448" s="28"/>
    </row>
    <row r="449" spans="1:10" x14ac:dyDescent="0.3">
      <c r="A449" s="28"/>
      <c r="B449" s="28" t="s">
        <v>1250</v>
      </c>
      <c r="C449" s="28" t="s">
        <v>1251</v>
      </c>
      <c r="D449" s="28" t="s">
        <v>1239</v>
      </c>
      <c r="E449" s="28" t="str">
        <f t="shared" si="9"/>
        <v>4.5</v>
      </c>
      <c r="F449" s="28">
        <v>50</v>
      </c>
      <c r="G449" s="28" t="s">
        <v>435</v>
      </c>
      <c r="H449" s="28" t="s">
        <v>515</v>
      </c>
      <c r="I449" s="28"/>
      <c r="J449" s="28"/>
    </row>
    <row r="450" spans="1:10" x14ac:dyDescent="0.3">
      <c r="A450" s="28"/>
      <c r="B450" s="28" t="s">
        <v>1252</v>
      </c>
      <c r="C450" s="28" t="s">
        <v>1253</v>
      </c>
      <c r="D450" s="28" t="s">
        <v>1239</v>
      </c>
      <c r="E450" s="28" t="str">
        <f t="shared" si="9"/>
        <v>4.5</v>
      </c>
      <c r="F450" s="28">
        <v>70</v>
      </c>
      <c r="G450" s="28" t="s">
        <v>189</v>
      </c>
      <c r="H450" s="28" t="s">
        <v>815</v>
      </c>
      <c r="I450" s="28"/>
      <c r="J450" s="28"/>
    </row>
    <row r="451" spans="1:10" x14ac:dyDescent="0.3">
      <c r="A451" s="28"/>
      <c r="B451" s="28" t="s">
        <v>1254</v>
      </c>
      <c r="C451" s="28" t="s">
        <v>1255</v>
      </c>
      <c r="D451" s="28" t="s">
        <v>1239</v>
      </c>
      <c r="E451" s="28" t="str">
        <f t="shared" si="9"/>
        <v>4.5</v>
      </c>
      <c r="F451" s="28">
        <v>84</v>
      </c>
      <c r="G451" s="28" t="s">
        <v>145</v>
      </c>
      <c r="H451" s="28" t="s">
        <v>313</v>
      </c>
      <c r="I451" s="28"/>
      <c r="J451" s="28"/>
    </row>
    <row r="452" spans="1:10" x14ac:dyDescent="0.3">
      <c r="A452" s="28"/>
      <c r="B452" s="28" t="s">
        <v>1256</v>
      </c>
      <c r="C452" s="28" t="s">
        <v>1257</v>
      </c>
      <c r="D452" s="28" t="s">
        <v>1239</v>
      </c>
      <c r="E452" s="28" t="str">
        <f t="shared" si="9"/>
        <v>4.5</v>
      </c>
      <c r="F452" s="28">
        <v>87</v>
      </c>
      <c r="G452" s="28" t="s">
        <v>1258</v>
      </c>
      <c r="H452" s="28" t="s">
        <v>44</v>
      </c>
      <c r="I452" s="28"/>
      <c r="J452" s="28"/>
    </row>
    <row r="453" spans="1:10" x14ac:dyDescent="0.3">
      <c r="A453" s="28"/>
      <c r="B453" s="28" t="s">
        <v>1259</v>
      </c>
      <c r="C453" s="28" t="s">
        <v>1260</v>
      </c>
      <c r="D453" s="28" t="s">
        <v>1239</v>
      </c>
      <c r="E453" s="28" t="str">
        <f t="shared" si="9"/>
        <v>4.5</v>
      </c>
      <c r="F453" s="28">
        <v>52</v>
      </c>
      <c r="G453" s="28" t="s">
        <v>708</v>
      </c>
      <c r="H453" s="28" t="s">
        <v>10</v>
      </c>
      <c r="I453" s="28"/>
      <c r="J453" s="28"/>
    </row>
    <row r="454" spans="1:10" x14ac:dyDescent="0.3">
      <c r="A454" s="28"/>
      <c r="B454" s="28" t="s">
        <v>1261</v>
      </c>
      <c r="C454" s="28" t="s">
        <v>1262</v>
      </c>
      <c r="D454" s="28" t="s">
        <v>1239</v>
      </c>
      <c r="E454" s="28" t="str">
        <f t="shared" si="9"/>
        <v>4.5</v>
      </c>
      <c r="F454" s="28">
        <v>54</v>
      </c>
      <c r="G454" s="28" t="s">
        <v>1263</v>
      </c>
      <c r="H454" s="28" t="s">
        <v>10</v>
      </c>
      <c r="I454" s="28"/>
      <c r="J454" s="28"/>
    </row>
    <row r="455" spans="1:10" x14ac:dyDescent="0.3">
      <c r="A455" s="28"/>
      <c r="B455" s="28" t="s">
        <v>1264</v>
      </c>
      <c r="C455" s="28" t="s">
        <v>1265</v>
      </c>
      <c r="D455" s="28" t="s">
        <v>1239</v>
      </c>
      <c r="E455" s="28" t="str">
        <f t="shared" si="9"/>
        <v>4.5</v>
      </c>
      <c r="F455" s="28">
        <v>53</v>
      </c>
      <c r="G455" s="28" t="s">
        <v>1266</v>
      </c>
      <c r="H455" s="28" t="s">
        <v>313</v>
      </c>
      <c r="I455" s="28"/>
      <c r="J455" s="28"/>
    </row>
    <row r="456" spans="1:10" x14ac:dyDescent="0.3">
      <c r="A456" s="28"/>
      <c r="B456" s="28" t="s">
        <v>1267</v>
      </c>
      <c r="C456" s="28" t="s">
        <v>1268</v>
      </c>
      <c r="D456" s="28" t="s">
        <v>1269</v>
      </c>
      <c r="E456" s="28" t="str">
        <f t="shared" ref="E456:E519" si="10">MID(D456,2,3)</f>
        <v>4.4</v>
      </c>
      <c r="F456" s="28">
        <v>71</v>
      </c>
      <c r="G456" s="28" t="s">
        <v>1270</v>
      </c>
      <c r="H456" s="28" t="s">
        <v>10</v>
      </c>
      <c r="I456" s="28"/>
      <c r="J456" s="28"/>
    </row>
    <row r="457" spans="1:10" x14ac:dyDescent="0.3">
      <c r="A457" s="28"/>
      <c r="B457" s="28"/>
      <c r="C457" s="28"/>
      <c r="D457" s="28"/>
      <c r="E457" s="28" t="str">
        <f t="shared" si="10"/>
        <v/>
      </c>
      <c r="F457" s="28"/>
      <c r="G457" s="28"/>
      <c r="H457" s="28"/>
      <c r="I457" s="28"/>
      <c r="J457" s="28"/>
    </row>
    <row r="458" spans="1:10" x14ac:dyDescent="0.3">
      <c r="A458" s="28"/>
      <c r="B458" s="28" t="s">
        <v>1271</v>
      </c>
      <c r="C458" s="28" t="s">
        <v>1272</v>
      </c>
      <c r="D458" s="28" t="s">
        <v>1269</v>
      </c>
      <c r="E458" s="28" t="str">
        <f t="shared" si="10"/>
        <v>4.4</v>
      </c>
      <c r="F458" s="28">
        <v>52</v>
      </c>
      <c r="G458" s="28" t="s">
        <v>1273</v>
      </c>
      <c r="H458" s="28" t="s">
        <v>10</v>
      </c>
      <c r="I458" s="28"/>
      <c r="J458" s="28"/>
    </row>
    <row r="459" spans="1:10" x14ac:dyDescent="0.3">
      <c r="A459" s="28"/>
      <c r="B459" s="28" t="s">
        <v>1274</v>
      </c>
      <c r="C459" s="28" t="s">
        <v>1275</v>
      </c>
      <c r="D459" s="28" t="s">
        <v>1269</v>
      </c>
      <c r="E459" s="28" t="str">
        <f t="shared" si="10"/>
        <v>4.4</v>
      </c>
      <c r="F459" s="28">
        <v>70</v>
      </c>
      <c r="G459" s="28" t="s">
        <v>68</v>
      </c>
      <c r="H459" s="28" t="s">
        <v>44</v>
      </c>
      <c r="I459" s="28"/>
      <c r="J459" s="28"/>
    </row>
    <row r="460" spans="1:10" x14ac:dyDescent="0.3">
      <c r="A460" s="28"/>
      <c r="B460" s="28" t="s">
        <v>1276</v>
      </c>
      <c r="C460" s="28" t="s">
        <v>1277</v>
      </c>
      <c r="D460" s="28" t="s">
        <v>1269</v>
      </c>
      <c r="E460" s="28" t="str">
        <f t="shared" si="10"/>
        <v>4.4</v>
      </c>
      <c r="F460" s="28">
        <v>76</v>
      </c>
      <c r="G460" s="28" t="s">
        <v>1278</v>
      </c>
      <c r="H460" s="28" t="s">
        <v>146</v>
      </c>
      <c r="I460" s="28"/>
      <c r="J460" s="28"/>
    </row>
    <row r="461" spans="1:10" x14ac:dyDescent="0.3">
      <c r="A461" s="28"/>
      <c r="B461" s="28" t="s">
        <v>1279</v>
      </c>
      <c r="C461" s="28" t="s">
        <v>1280</v>
      </c>
      <c r="D461" s="28" t="s">
        <v>1269</v>
      </c>
      <c r="E461" s="28" t="str">
        <f t="shared" si="10"/>
        <v>4.4</v>
      </c>
      <c r="F461" s="28">
        <v>84</v>
      </c>
      <c r="G461" s="28" t="s">
        <v>145</v>
      </c>
      <c r="H461" s="28" t="s">
        <v>996</v>
      </c>
      <c r="I461" s="28"/>
      <c r="J461" s="28"/>
    </row>
    <row r="462" spans="1:10" x14ac:dyDescent="0.3">
      <c r="A462" s="28"/>
      <c r="B462" s="28" t="s">
        <v>1281</v>
      </c>
      <c r="C462" s="28" t="s">
        <v>1282</v>
      </c>
      <c r="D462" s="28" t="s">
        <v>1269</v>
      </c>
      <c r="E462" s="28" t="str">
        <f t="shared" si="10"/>
        <v>4.4</v>
      </c>
      <c r="F462" s="28">
        <v>43</v>
      </c>
      <c r="G462" s="28" t="s">
        <v>435</v>
      </c>
      <c r="H462" s="28" t="s">
        <v>515</v>
      </c>
      <c r="I462" s="28"/>
      <c r="J462" s="28"/>
    </row>
    <row r="463" spans="1:10" x14ac:dyDescent="0.3">
      <c r="A463" s="28"/>
      <c r="B463" s="28" t="s">
        <v>1283</v>
      </c>
      <c r="C463" s="28" t="s">
        <v>1284</v>
      </c>
      <c r="D463" s="28" t="s">
        <v>1269</v>
      </c>
      <c r="E463" s="28" t="str">
        <f t="shared" si="10"/>
        <v>4.4</v>
      </c>
      <c r="F463" s="28">
        <v>69</v>
      </c>
      <c r="G463" s="28" t="s">
        <v>63</v>
      </c>
      <c r="H463" s="28" t="s">
        <v>44</v>
      </c>
      <c r="I463" s="28"/>
      <c r="J463" s="28"/>
    </row>
    <row r="464" spans="1:10" x14ac:dyDescent="0.3">
      <c r="A464" s="28"/>
      <c r="B464" s="28" t="s">
        <v>1285</v>
      </c>
      <c r="C464" s="28" t="s">
        <v>1286</v>
      </c>
      <c r="D464" s="28" t="s">
        <v>1269</v>
      </c>
      <c r="E464" s="28" t="str">
        <f t="shared" si="10"/>
        <v>4.4</v>
      </c>
      <c r="F464" s="28">
        <v>60</v>
      </c>
      <c r="G464" s="28" t="s">
        <v>1287</v>
      </c>
      <c r="H464" s="28" t="s">
        <v>908</v>
      </c>
      <c r="I464" s="28"/>
      <c r="J464" s="28"/>
    </row>
    <row r="465" spans="1:10" x14ac:dyDescent="0.3">
      <c r="A465" s="28"/>
      <c r="B465" s="28" t="s">
        <v>1288</v>
      </c>
      <c r="C465" s="28" t="s">
        <v>1289</v>
      </c>
      <c r="D465" s="28" t="s">
        <v>1269</v>
      </c>
      <c r="E465" s="28" t="str">
        <f t="shared" si="10"/>
        <v>4.4</v>
      </c>
      <c r="F465" s="28">
        <v>52</v>
      </c>
      <c r="G465" s="28" t="s">
        <v>1290</v>
      </c>
      <c r="H465" s="28" t="s">
        <v>10</v>
      </c>
      <c r="I465" s="28"/>
      <c r="J465" s="28"/>
    </row>
    <row r="466" spans="1:10" x14ac:dyDescent="0.3">
      <c r="A466" s="28"/>
      <c r="B466" s="28" t="s">
        <v>1291</v>
      </c>
      <c r="C466" s="28" t="s">
        <v>1292</v>
      </c>
      <c r="D466" s="28" t="s">
        <v>1269</v>
      </c>
      <c r="E466" s="28" t="str">
        <f t="shared" si="10"/>
        <v>4.4</v>
      </c>
      <c r="F466" s="28">
        <v>67</v>
      </c>
      <c r="G466" s="28" t="s">
        <v>126</v>
      </c>
      <c r="H466" s="28" t="s">
        <v>412</v>
      </c>
      <c r="I466" s="28"/>
      <c r="J466" s="28"/>
    </row>
    <row r="467" spans="1:10" x14ac:dyDescent="0.3">
      <c r="A467" s="28"/>
      <c r="B467" s="28" t="s">
        <v>1293</v>
      </c>
      <c r="C467" s="28" t="s">
        <v>1294</v>
      </c>
      <c r="D467" s="28" t="s">
        <v>1269</v>
      </c>
      <c r="E467" s="28" t="str">
        <f t="shared" si="10"/>
        <v>4.4</v>
      </c>
      <c r="F467" s="28">
        <v>76</v>
      </c>
      <c r="G467" s="28" t="s">
        <v>1295</v>
      </c>
      <c r="H467" s="28" t="s">
        <v>97</v>
      </c>
      <c r="I467" s="28"/>
      <c r="J467" s="28"/>
    </row>
    <row r="468" spans="1:10" x14ac:dyDescent="0.3">
      <c r="A468" s="28"/>
      <c r="B468" s="28"/>
      <c r="C468" s="28"/>
      <c r="D468" s="28"/>
      <c r="E468" s="28" t="str">
        <f t="shared" si="10"/>
        <v/>
      </c>
      <c r="F468" s="28"/>
      <c r="G468" s="28"/>
      <c r="H468" s="28"/>
      <c r="I468" s="28"/>
      <c r="J468" s="28"/>
    </row>
    <row r="469" spans="1:10" x14ac:dyDescent="0.3">
      <c r="A469" s="28"/>
      <c r="B469" s="28" t="s">
        <v>1296</v>
      </c>
      <c r="C469" s="28" t="s">
        <v>1297</v>
      </c>
      <c r="D469" s="28" t="s">
        <v>1269</v>
      </c>
      <c r="E469" s="28" t="str">
        <f t="shared" si="10"/>
        <v>4.4</v>
      </c>
      <c r="F469" s="28">
        <v>88</v>
      </c>
      <c r="G469" s="28" t="s">
        <v>145</v>
      </c>
      <c r="H469" s="28" t="s">
        <v>313</v>
      </c>
      <c r="I469" s="28"/>
      <c r="J469" s="28"/>
    </row>
    <row r="470" spans="1:10" x14ac:dyDescent="0.3">
      <c r="A470" s="28"/>
      <c r="B470" s="28" t="s">
        <v>1298</v>
      </c>
      <c r="C470" s="28" t="s">
        <v>1299</v>
      </c>
      <c r="D470" s="28" t="s">
        <v>1269</v>
      </c>
      <c r="E470" s="28" t="str">
        <f t="shared" si="10"/>
        <v>4.4</v>
      </c>
      <c r="F470" s="28">
        <v>57</v>
      </c>
      <c r="G470" s="28" t="s">
        <v>746</v>
      </c>
      <c r="H470" s="28" t="s">
        <v>44</v>
      </c>
      <c r="I470" s="28"/>
      <c r="J470" s="28"/>
    </row>
    <row r="471" spans="1:10" x14ac:dyDescent="0.3">
      <c r="A471" s="28"/>
      <c r="B471" s="28" t="s">
        <v>1300</v>
      </c>
      <c r="C471" s="28" t="s">
        <v>1301</v>
      </c>
      <c r="D471" s="28" t="s">
        <v>1269</v>
      </c>
      <c r="E471" s="28" t="str">
        <f t="shared" si="10"/>
        <v>4.4</v>
      </c>
      <c r="F471" s="28">
        <v>64</v>
      </c>
      <c r="G471" s="28" t="s">
        <v>1302</v>
      </c>
      <c r="H471" s="28" t="s">
        <v>44</v>
      </c>
      <c r="I471" s="28"/>
      <c r="J471" s="28"/>
    </row>
    <row r="472" spans="1:10" x14ac:dyDescent="0.3">
      <c r="A472" s="28"/>
      <c r="B472" s="28" t="s">
        <v>1303</v>
      </c>
      <c r="C472" s="28" t="s">
        <v>1304</v>
      </c>
      <c r="D472" s="28" t="s">
        <v>1269</v>
      </c>
      <c r="E472" s="28" t="str">
        <f t="shared" si="10"/>
        <v>4.4</v>
      </c>
      <c r="F472" s="28">
        <v>74</v>
      </c>
      <c r="G472" s="28" t="s">
        <v>1305</v>
      </c>
      <c r="H472" s="28" t="s">
        <v>44</v>
      </c>
      <c r="I472" s="28"/>
      <c r="J472" s="28"/>
    </row>
    <row r="473" spans="1:10" x14ac:dyDescent="0.3">
      <c r="A473" s="28"/>
      <c r="B473" s="28" t="s">
        <v>1306</v>
      </c>
      <c r="C473" s="28" t="s">
        <v>1307</v>
      </c>
      <c r="D473" s="28" t="s">
        <v>1269</v>
      </c>
      <c r="E473" s="28" t="str">
        <f t="shared" si="10"/>
        <v>4.4</v>
      </c>
      <c r="F473" s="28">
        <v>80</v>
      </c>
      <c r="G473" s="28" t="s">
        <v>1295</v>
      </c>
      <c r="H473" s="28" t="s">
        <v>97</v>
      </c>
      <c r="I473" s="28"/>
      <c r="J473" s="28"/>
    </row>
    <row r="474" spans="1:10" x14ac:dyDescent="0.3">
      <c r="A474" s="28"/>
      <c r="B474" s="28" t="s">
        <v>1308</v>
      </c>
      <c r="C474" s="28" t="s">
        <v>1309</v>
      </c>
      <c r="D474" s="28" t="s">
        <v>1269</v>
      </c>
      <c r="E474" s="28" t="str">
        <f t="shared" si="10"/>
        <v>4.4</v>
      </c>
      <c r="F474" s="28">
        <v>87</v>
      </c>
      <c r="G474" s="28" t="s">
        <v>145</v>
      </c>
      <c r="H474" s="28" t="s">
        <v>313</v>
      </c>
      <c r="I474" s="28"/>
      <c r="J474" s="28"/>
    </row>
    <row r="475" spans="1:10" x14ac:dyDescent="0.3">
      <c r="A475" s="28"/>
      <c r="B475" s="28" t="s">
        <v>1310</v>
      </c>
      <c r="C475" s="28" t="s">
        <v>1311</v>
      </c>
      <c r="D475" s="28" t="s">
        <v>1269</v>
      </c>
      <c r="E475" s="28" t="str">
        <f t="shared" si="10"/>
        <v>4.4</v>
      </c>
      <c r="F475" s="28">
        <v>79</v>
      </c>
      <c r="G475" s="28" t="s">
        <v>1312</v>
      </c>
      <c r="H475" s="28" t="s">
        <v>64</v>
      </c>
      <c r="I475" s="28"/>
      <c r="J475" s="28"/>
    </row>
    <row r="476" spans="1:10" x14ac:dyDescent="0.3">
      <c r="A476" s="28"/>
      <c r="B476" s="28" t="s">
        <v>1313</v>
      </c>
      <c r="C476" s="28" t="s">
        <v>1314</v>
      </c>
      <c r="D476" s="28" t="s">
        <v>1269</v>
      </c>
      <c r="E476" s="28" t="str">
        <f t="shared" si="10"/>
        <v>4.4</v>
      </c>
      <c r="F476" s="28">
        <v>68</v>
      </c>
      <c r="G476" s="28" t="s">
        <v>620</v>
      </c>
      <c r="H476" s="28" t="s">
        <v>4</v>
      </c>
      <c r="I476" s="28"/>
      <c r="J476" s="28"/>
    </row>
    <row r="477" spans="1:10" x14ac:dyDescent="0.3">
      <c r="A477" s="28"/>
      <c r="B477" s="28" t="s">
        <v>1313</v>
      </c>
      <c r="C477" s="28" t="s">
        <v>1315</v>
      </c>
      <c r="D477" s="28" t="s">
        <v>1269</v>
      </c>
      <c r="E477" s="28" t="str">
        <f t="shared" si="10"/>
        <v>4.4</v>
      </c>
      <c r="F477" s="28">
        <v>68</v>
      </c>
      <c r="G477" s="28" t="s">
        <v>620</v>
      </c>
      <c r="H477" s="28" t="s">
        <v>4</v>
      </c>
      <c r="I477" s="28"/>
      <c r="J477" s="28"/>
    </row>
    <row r="478" spans="1:10" x14ac:dyDescent="0.3">
      <c r="A478" s="28"/>
      <c r="B478" s="28" t="s">
        <v>1316</v>
      </c>
      <c r="C478" s="28" t="s">
        <v>1317</v>
      </c>
      <c r="D478" s="28" t="s">
        <v>1269</v>
      </c>
      <c r="E478" s="28" t="str">
        <f t="shared" si="10"/>
        <v>4.4</v>
      </c>
      <c r="F478" s="28">
        <v>80</v>
      </c>
      <c r="G478" s="28" t="s">
        <v>1318</v>
      </c>
      <c r="H478" s="28" t="s">
        <v>273</v>
      </c>
      <c r="I478" s="28"/>
      <c r="J478" s="28"/>
    </row>
    <row r="479" spans="1:10" x14ac:dyDescent="0.3">
      <c r="A479" s="28"/>
      <c r="B479" s="28"/>
      <c r="C479" s="28"/>
      <c r="D479" s="28"/>
      <c r="E479" s="28" t="str">
        <f t="shared" si="10"/>
        <v/>
      </c>
      <c r="F479" s="28"/>
      <c r="G479" s="28"/>
      <c r="H479" s="28"/>
      <c r="I479" s="28"/>
      <c r="J479" s="28"/>
    </row>
    <row r="480" spans="1:10" x14ac:dyDescent="0.3">
      <c r="A480" s="28"/>
      <c r="B480" s="28" t="s">
        <v>1319</v>
      </c>
      <c r="C480" s="28" t="s">
        <v>1320</v>
      </c>
      <c r="D480" s="28" t="s">
        <v>1269</v>
      </c>
      <c r="E480" s="28" t="str">
        <f t="shared" si="10"/>
        <v>4.4</v>
      </c>
      <c r="F480" s="28">
        <v>63</v>
      </c>
      <c r="G480" s="28" t="s">
        <v>620</v>
      </c>
      <c r="H480" s="28" t="s">
        <v>97</v>
      </c>
      <c r="I480" s="28"/>
      <c r="J480" s="28"/>
    </row>
    <row r="481" spans="1:10" x14ac:dyDescent="0.3">
      <c r="A481" s="28"/>
      <c r="B481" s="28" t="s">
        <v>1321</v>
      </c>
      <c r="C481" s="28" t="s">
        <v>1322</v>
      </c>
      <c r="D481" s="28" t="s">
        <v>1269</v>
      </c>
      <c r="E481" s="28" t="str">
        <f t="shared" si="10"/>
        <v>4.4</v>
      </c>
      <c r="F481" s="28">
        <v>58</v>
      </c>
      <c r="G481" s="28" t="s">
        <v>254</v>
      </c>
      <c r="H481" s="28" t="s">
        <v>161</v>
      </c>
      <c r="I481" s="28"/>
      <c r="J481" s="28"/>
    </row>
    <row r="482" spans="1:10" x14ac:dyDescent="0.3">
      <c r="A482" s="28"/>
      <c r="B482" s="28" t="s">
        <v>1323</v>
      </c>
      <c r="C482" s="28" t="s">
        <v>1324</v>
      </c>
      <c r="D482" s="28" t="s">
        <v>1325</v>
      </c>
      <c r="E482" s="28" t="str">
        <f t="shared" si="10"/>
        <v>4.3</v>
      </c>
      <c r="F482" s="28">
        <v>78</v>
      </c>
      <c r="G482" s="28" t="s">
        <v>306</v>
      </c>
      <c r="H482" s="28" t="s">
        <v>44</v>
      </c>
      <c r="I482" s="28"/>
      <c r="J482" s="28"/>
    </row>
    <row r="483" spans="1:10" x14ac:dyDescent="0.3">
      <c r="A483" s="28"/>
      <c r="B483" s="28" t="s">
        <v>1326</v>
      </c>
      <c r="C483" s="28" t="s">
        <v>1327</v>
      </c>
      <c r="D483" s="28" t="s">
        <v>1325</v>
      </c>
      <c r="E483" s="28" t="str">
        <f t="shared" si="10"/>
        <v>4.3</v>
      </c>
      <c r="F483" s="28">
        <v>76</v>
      </c>
      <c r="G483" s="28" t="s">
        <v>1328</v>
      </c>
      <c r="H483" s="28" t="s">
        <v>44</v>
      </c>
      <c r="I483" s="28"/>
      <c r="J483" s="28"/>
    </row>
    <row r="484" spans="1:10" x14ac:dyDescent="0.3">
      <c r="A484" s="28"/>
      <c r="B484" s="28" t="s">
        <v>1329</v>
      </c>
      <c r="C484" s="28" t="s">
        <v>1330</v>
      </c>
      <c r="D484" s="28" t="s">
        <v>1325</v>
      </c>
      <c r="E484" s="28" t="str">
        <f t="shared" si="10"/>
        <v>4.3</v>
      </c>
      <c r="F484" s="28">
        <v>73</v>
      </c>
      <c r="G484" s="28" t="s">
        <v>1057</v>
      </c>
      <c r="H484" s="28" t="s">
        <v>515</v>
      </c>
      <c r="I484" s="28"/>
      <c r="J484" s="28"/>
    </row>
    <row r="485" spans="1:10" x14ac:dyDescent="0.3">
      <c r="A485" s="28"/>
      <c r="B485" s="28" t="s">
        <v>1331</v>
      </c>
      <c r="C485" s="28" t="s">
        <v>1332</v>
      </c>
      <c r="D485" s="28" t="s">
        <v>1325</v>
      </c>
      <c r="E485" s="28" t="str">
        <f t="shared" si="10"/>
        <v>4.3</v>
      </c>
      <c r="F485" s="28">
        <v>74</v>
      </c>
      <c r="G485" s="28" t="s">
        <v>1333</v>
      </c>
      <c r="H485" s="28" t="s">
        <v>2</v>
      </c>
      <c r="I485" s="28"/>
      <c r="J485" s="28"/>
    </row>
    <row r="486" spans="1:10" x14ac:dyDescent="0.3">
      <c r="A486" s="28"/>
      <c r="B486" s="28" t="s">
        <v>1334</v>
      </c>
      <c r="C486" s="28" t="s">
        <v>1335</v>
      </c>
      <c r="D486" s="28" t="s">
        <v>1325</v>
      </c>
      <c r="E486" s="28" t="str">
        <f t="shared" si="10"/>
        <v>4.3</v>
      </c>
      <c r="F486" s="28">
        <v>59</v>
      </c>
      <c r="G486" s="28" t="s">
        <v>122</v>
      </c>
      <c r="H486" s="28" t="s">
        <v>44</v>
      </c>
      <c r="I486" s="28"/>
      <c r="J486" s="28"/>
    </row>
    <row r="487" spans="1:10" x14ac:dyDescent="0.3">
      <c r="A487" s="28"/>
      <c r="B487" s="28" t="s">
        <v>1336</v>
      </c>
      <c r="C487" s="28" t="s">
        <v>1337</v>
      </c>
      <c r="D487" s="28" t="s">
        <v>1325</v>
      </c>
      <c r="E487" s="28" t="str">
        <f t="shared" si="10"/>
        <v>4.3</v>
      </c>
      <c r="F487" s="28">
        <v>93</v>
      </c>
      <c r="G487" s="28" t="s">
        <v>189</v>
      </c>
      <c r="H487" s="28" t="s">
        <v>64</v>
      </c>
      <c r="I487" s="28"/>
      <c r="J487" s="28"/>
    </row>
    <row r="488" spans="1:10" x14ac:dyDescent="0.3">
      <c r="A488" s="28"/>
      <c r="B488" s="28" t="s">
        <v>1338</v>
      </c>
      <c r="C488" s="28" t="s">
        <v>1339</v>
      </c>
      <c r="D488" s="28" t="s">
        <v>1325</v>
      </c>
      <c r="E488" s="28" t="str">
        <f t="shared" si="10"/>
        <v>4.3</v>
      </c>
      <c r="F488" s="28" t="s">
        <v>8</v>
      </c>
      <c r="G488" s="28" t="s">
        <v>705</v>
      </c>
      <c r="H488" s="28" t="s">
        <v>97</v>
      </c>
      <c r="I488" s="28"/>
      <c r="J488" s="28"/>
    </row>
    <row r="489" spans="1:10" x14ac:dyDescent="0.3">
      <c r="A489" s="28"/>
      <c r="B489" s="28" t="s">
        <v>1340</v>
      </c>
      <c r="C489" s="28" t="s">
        <v>1341</v>
      </c>
      <c r="D489" s="28" t="s">
        <v>1325</v>
      </c>
      <c r="E489" s="28" t="str">
        <f t="shared" si="10"/>
        <v>4.3</v>
      </c>
      <c r="F489" s="28">
        <v>58</v>
      </c>
      <c r="G489" s="28" t="s">
        <v>1342</v>
      </c>
      <c r="H489" s="28" t="s">
        <v>161</v>
      </c>
      <c r="I489" s="28"/>
      <c r="J489" s="28"/>
    </row>
    <row r="490" spans="1:10" x14ac:dyDescent="0.3">
      <c r="A490" s="28"/>
      <c r="B490" s="28"/>
      <c r="C490" s="28"/>
      <c r="D490" s="28"/>
      <c r="E490" s="28" t="str">
        <f t="shared" si="10"/>
        <v/>
      </c>
      <c r="F490" s="28"/>
      <c r="G490" s="28"/>
      <c r="H490" s="28"/>
      <c r="I490" s="28"/>
      <c r="J490" s="28"/>
    </row>
    <row r="491" spans="1:10" x14ac:dyDescent="0.3">
      <c r="A491" s="28"/>
      <c r="B491" s="28" t="s">
        <v>1343</v>
      </c>
      <c r="C491" s="28" t="s">
        <v>1344</v>
      </c>
      <c r="D491" s="28" t="s">
        <v>1325</v>
      </c>
      <c r="E491" s="28" t="str">
        <f t="shared" si="10"/>
        <v>4.3</v>
      </c>
      <c r="F491" s="28">
        <v>85</v>
      </c>
      <c r="G491" s="28" t="s">
        <v>1345</v>
      </c>
      <c r="H491" s="28" t="s">
        <v>364</v>
      </c>
      <c r="I491" s="28"/>
      <c r="J491" s="28"/>
    </row>
    <row r="492" spans="1:10" x14ac:dyDescent="0.3">
      <c r="A492" s="28"/>
      <c r="B492" s="28" t="s">
        <v>1346</v>
      </c>
      <c r="C492" s="28" t="s">
        <v>1347</v>
      </c>
      <c r="D492" s="28" t="s">
        <v>1325</v>
      </c>
      <c r="E492" s="28" t="str">
        <f t="shared" si="10"/>
        <v>4.3</v>
      </c>
      <c r="F492" s="28">
        <v>67</v>
      </c>
      <c r="G492" s="28" t="s">
        <v>400</v>
      </c>
      <c r="H492" s="28" t="s">
        <v>44</v>
      </c>
      <c r="I492" s="28"/>
      <c r="J492" s="28"/>
    </row>
    <row r="493" spans="1:10" x14ac:dyDescent="0.3">
      <c r="A493" s="28"/>
      <c r="B493" s="28" t="s">
        <v>1348</v>
      </c>
      <c r="C493" s="28" t="s">
        <v>1349</v>
      </c>
      <c r="D493" s="28" t="s">
        <v>1325</v>
      </c>
      <c r="E493" s="28" t="str">
        <f t="shared" si="10"/>
        <v>4.3</v>
      </c>
      <c r="F493" s="28">
        <v>48</v>
      </c>
      <c r="G493" s="28" t="s">
        <v>254</v>
      </c>
      <c r="H493" s="28" t="s">
        <v>161</v>
      </c>
      <c r="I493" s="28"/>
      <c r="J493" s="28"/>
    </row>
    <row r="494" spans="1:10" x14ac:dyDescent="0.3">
      <c r="A494" s="28"/>
      <c r="B494" s="28" t="s">
        <v>1350</v>
      </c>
      <c r="C494" s="28" t="s">
        <v>1351</v>
      </c>
      <c r="D494" s="28" t="s">
        <v>1325</v>
      </c>
      <c r="E494" s="28" t="str">
        <f t="shared" si="10"/>
        <v>4.3</v>
      </c>
      <c r="F494" s="28">
        <v>63</v>
      </c>
      <c r="G494" s="28" t="s">
        <v>783</v>
      </c>
      <c r="H494" s="28" t="s">
        <v>44</v>
      </c>
      <c r="I494" s="28"/>
      <c r="J494" s="28"/>
    </row>
    <row r="495" spans="1:10" x14ac:dyDescent="0.3">
      <c r="A495" s="28"/>
      <c r="B495" s="28" t="s">
        <v>1352</v>
      </c>
      <c r="C495" s="28" t="s">
        <v>1353</v>
      </c>
      <c r="D495" s="28" t="s">
        <v>1325</v>
      </c>
      <c r="E495" s="28" t="str">
        <f t="shared" si="10"/>
        <v>4.3</v>
      </c>
      <c r="F495" s="28">
        <v>86</v>
      </c>
      <c r="G495" s="28" t="s">
        <v>199</v>
      </c>
      <c r="H495" s="28" t="s">
        <v>44</v>
      </c>
      <c r="I495" s="28"/>
      <c r="J495" s="28"/>
    </row>
    <row r="496" spans="1:10" x14ac:dyDescent="0.3">
      <c r="A496" s="28"/>
      <c r="B496" s="28" t="s">
        <v>1354</v>
      </c>
      <c r="C496" s="28" t="s">
        <v>1355</v>
      </c>
      <c r="D496" s="28" t="s">
        <v>1325</v>
      </c>
      <c r="E496" s="28" t="str">
        <f t="shared" si="10"/>
        <v>4.3</v>
      </c>
      <c r="F496" s="28">
        <v>87</v>
      </c>
      <c r="G496" s="28" t="s">
        <v>1305</v>
      </c>
      <c r="H496" s="28" t="s">
        <v>44</v>
      </c>
      <c r="I496" s="28"/>
      <c r="J496" s="28"/>
    </row>
    <row r="497" spans="1:10" x14ac:dyDescent="0.3">
      <c r="A497" s="28"/>
      <c r="B497" s="28" t="s">
        <v>1356</v>
      </c>
      <c r="C497" s="28" t="s">
        <v>1357</v>
      </c>
      <c r="D497" s="28" t="s">
        <v>1358</v>
      </c>
      <c r="E497" s="28" t="str">
        <f t="shared" si="10"/>
        <v>4.2</v>
      </c>
      <c r="F497" s="28">
        <v>58</v>
      </c>
      <c r="G497" s="28" t="s">
        <v>1359</v>
      </c>
      <c r="H497" s="28" t="s">
        <v>44</v>
      </c>
      <c r="I497" s="28"/>
      <c r="J497" s="28"/>
    </row>
    <row r="498" spans="1:10" x14ac:dyDescent="0.3">
      <c r="A498" s="28"/>
      <c r="B498" s="28" t="s">
        <v>1360</v>
      </c>
      <c r="C498" s="28" t="s">
        <v>1361</v>
      </c>
      <c r="D498" s="28" t="s">
        <v>1358</v>
      </c>
      <c r="E498" s="28" t="str">
        <f t="shared" si="10"/>
        <v>4.2</v>
      </c>
      <c r="F498" s="28">
        <v>70</v>
      </c>
      <c r="G498" s="28" t="s">
        <v>1362</v>
      </c>
      <c r="H498" s="28" t="s">
        <v>44</v>
      </c>
      <c r="I498" s="28"/>
      <c r="J498" s="28"/>
    </row>
    <row r="499" spans="1:10" x14ac:dyDescent="0.3">
      <c r="A499" s="28"/>
      <c r="B499" s="28" t="s">
        <v>1363</v>
      </c>
      <c r="C499" s="28" t="s">
        <v>1364</v>
      </c>
      <c r="D499" s="28" t="s">
        <v>1358</v>
      </c>
      <c r="E499" s="28" t="str">
        <f t="shared" si="10"/>
        <v>4.2</v>
      </c>
      <c r="F499" s="28">
        <v>78</v>
      </c>
      <c r="G499" s="28" t="s">
        <v>1365</v>
      </c>
      <c r="H499" s="28" t="s">
        <v>5</v>
      </c>
      <c r="I499" s="28"/>
      <c r="J499" s="28"/>
    </row>
    <row r="500" spans="1:10" x14ac:dyDescent="0.3">
      <c r="A500" s="28"/>
      <c r="B500" s="28" t="s">
        <v>1366</v>
      </c>
      <c r="C500" s="28" t="s">
        <v>1367</v>
      </c>
      <c r="D500" s="28" t="s">
        <v>1358</v>
      </c>
      <c r="E500" s="28" t="str">
        <f t="shared" si="10"/>
        <v>4.2</v>
      </c>
      <c r="F500" s="28">
        <v>94</v>
      </c>
      <c r="G500" s="28" t="s">
        <v>189</v>
      </c>
      <c r="H500" s="28" t="s">
        <v>2</v>
      </c>
      <c r="I500" s="28"/>
      <c r="J500" s="28"/>
    </row>
    <row r="501" spans="1:10" x14ac:dyDescent="0.3">
      <c r="A501" s="28"/>
      <c r="B501" s="28"/>
      <c r="C501" s="28"/>
      <c r="D501" s="28"/>
      <c r="E501" s="28" t="str">
        <f t="shared" si="10"/>
        <v/>
      </c>
      <c r="F501" s="28"/>
      <c r="G501" s="28"/>
      <c r="H501" s="28"/>
      <c r="I501" s="28"/>
      <c r="J501" s="28"/>
    </row>
    <row r="502" spans="1:10" x14ac:dyDescent="0.3">
      <c r="A502" s="28"/>
      <c r="B502" s="28" t="s">
        <v>1368</v>
      </c>
      <c r="C502" s="28" t="s">
        <v>1369</v>
      </c>
      <c r="D502" s="28" t="s">
        <v>1358</v>
      </c>
      <c r="E502" s="28" t="str">
        <f t="shared" si="10"/>
        <v>4.2</v>
      </c>
      <c r="F502" s="28">
        <v>51</v>
      </c>
      <c r="G502" s="28" t="s">
        <v>192</v>
      </c>
      <c r="H502" s="28" t="s">
        <v>5</v>
      </c>
      <c r="I502" s="28"/>
      <c r="J502" s="28"/>
    </row>
    <row r="503" spans="1:10" x14ac:dyDescent="0.3">
      <c r="A503" s="28"/>
      <c r="B503" s="28" t="s">
        <v>1370</v>
      </c>
      <c r="C503" s="28" t="s">
        <v>1371</v>
      </c>
      <c r="D503" s="28" t="s">
        <v>1372</v>
      </c>
      <c r="E503" s="28" t="str">
        <f t="shared" si="10"/>
        <v>4.1</v>
      </c>
      <c r="F503" s="28">
        <v>74</v>
      </c>
      <c r="G503" s="28" t="s">
        <v>1373</v>
      </c>
      <c r="H503" s="28" t="s">
        <v>44</v>
      </c>
      <c r="I503" s="28"/>
      <c r="J503" s="28"/>
    </row>
    <row r="504" spans="1:10" x14ac:dyDescent="0.3">
      <c r="A504" s="28"/>
      <c r="B504" s="28" t="s">
        <v>1374</v>
      </c>
      <c r="C504" s="28" t="s">
        <v>1375</v>
      </c>
      <c r="D504" s="28" t="s">
        <v>1372</v>
      </c>
      <c r="E504" s="28" t="str">
        <f t="shared" si="10"/>
        <v>4.1</v>
      </c>
      <c r="F504" s="28" t="s">
        <v>8</v>
      </c>
      <c r="G504" s="28" t="s">
        <v>1376</v>
      </c>
      <c r="H504" s="28" t="s">
        <v>3</v>
      </c>
      <c r="I504" s="28"/>
      <c r="J504" s="28"/>
    </row>
    <row r="505" spans="1:10" x14ac:dyDescent="0.3">
      <c r="A505" s="28"/>
      <c r="B505" s="28" t="s">
        <v>1377</v>
      </c>
      <c r="C505" s="28" t="s">
        <v>1378</v>
      </c>
      <c r="D505" s="28" t="s">
        <v>1372</v>
      </c>
      <c r="E505" s="28" t="str">
        <f t="shared" si="10"/>
        <v>4.1</v>
      </c>
      <c r="F505" s="28">
        <v>67</v>
      </c>
      <c r="G505" s="28" t="s">
        <v>122</v>
      </c>
      <c r="H505" s="28" t="s">
        <v>146</v>
      </c>
      <c r="I505" s="28"/>
      <c r="J505" s="28"/>
    </row>
    <row r="506" spans="1:10" x14ac:dyDescent="0.3">
      <c r="A506" s="28"/>
      <c r="B506" s="28" t="s">
        <v>1379</v>
      </c>
      <c r="C506" s="28" t="s">
        <v>1380</v>
      </c>
      <c r="D506" s="28" t="s">
        <v>1372</v>
      </c>
      <c r="E506" s="28" t="str">
        <f t="shared" si="10"/>
        <v>4.1</v>
      </c>
      <c r="F506" s="28">
        <v>77</v>
      </c>
      <c r="G506" s="28" t="s">
        <v>1381</v>
      </c>
      <c r="H506" s="28" t="s">
        <v>44</v>
      </c>
      <c r="I506" s="28"/>
      <c r="J506" s="28"/>
    </row>
    <row r="507" spans="1:10" x14ac:dyDescent="0.3">
      <c r="A507" s="28"/>
      <c r="B507" s="28" t="s">
        <v>1382</v>
      </c>
      <c r="C507" s="28" t="s">
        <v>1383</v>
      </c>
      <c r="D507" s="28" t="s">
        <v>1372</v>
      </c>
      <c r="E507" s="28" t="str">
        <f t="shared" si="10"/>
        <v>4.1</v>
      </c>
      <c r="F507" s="28">
        <v>57</v>
      </c>
      <c r="G507" s="28" t="s">
        <v>126</v>
      </c>
      <c r="H507" s="28" t="s">
        <v>146</v>
      </c>
      <c r="I507" s="28"/>
      <c r="J507" s="28"/>
    </row>
    <row r="508" spans="1:10" x14ac:dyDescent="0.3">
      <c r="A508" s="28"/>
      <c r="B508" s="28" t="s">
        <v>1384</v>
      </c>
      <c r="C508" s="28" t="s">
        <v>1385</v>
      </c>
      <c r="D508" s="28" t="s">
        <v>1372</v>
      </c>
      <c r="E508" s="28" t="str">
        <f t="shared" si="10"/>
        <v>4.1</v>
      </c>
      <c r="F508" s="28">
        <v>86</v>
      </c>
      <c r="G508" s="28" t="s">
        <v>1386</v>
      </c>
      <c r="H508" s="28" t="s">
        <v>44</v>
      </c>
      <c r="I508" s="28"/>
      <c r="J508" s="28"/>
    </row>
    <row r="509" spans="1:10" x14ac:dyDescent="0.3">
      <c r="A509" s="28"/>
      <c r="B509" s="28" t="s">
        <v>1387</v>
      </c>
      <c r="C509" s="28" t="s">
        <v>1388</v>
      </c>
      <c r="D509" s="28" t="s">
        <v>1372</v>
      </c>
      <c r="E509" s="28" t="str">
        <f t="shared" si="10"/>
        <v>4.1</v>
      </c>
      <c r="F509" s="28">
        <v>68</v>
      </c>
      <c r="G509" s="28" t="s">
        <v>1020</v>
      </c>
      <c r="H509" s="28" t="s">
        <v>44</v>
      </c>
      <c r="I509" s="28"/>
      <c r="J509" s="28"/>
    </row>
    <row r="510" spans="1:10" x14ac:dyDescent="0.3">
      <c r="A510" s="28"/>
      <c r="B510" s="28" t="s">
        <v>1389</v>
      </c>
      <c r="C510" s="28" t="s">
        <v>1390</v>
      </c>
      <c r="D510" s="28" t="s">
        <v>1372</v>
      </c>
      <c r="E510" s="28" t="str">
        <f t="shared" si="10"/>
        <v>4.1</v>
      </c>
      <c r="F510" s="28">
        <v>52</v>
      </c>
      <c r="G510" s="28" t="s">
        <v>837</v>
      </c>
      <c r="H510" s="28" t="s">
        <v>4</v>
      </c>
      <c r="I510" s="28"/>
      <c r="J510" s="28"/>
    </row>
    <row r="511" spans="1:10" x14ac:dyDescent="0.3">
      <c r="A511" s="28"/>
      <c r="B511" s="28" t="s">
        <v>1391</v>
      </c>
      <c r="C511" s="28" t="s">
        <v>1392</v>
      </c>
      <c r="D511" s="28" t="s">
        <v>1372</v>
      </c>
      <c r="E511" s="28" t="str">
        <f t="shared" si="10"/>
        <v>4.1</v>
      </c>
      <c r="F511" s="28">
        <v>60</v>
      </c>
      <c r="G511" s="28" t="s">
        <v>1393</v>
      </c>
      <c r="H511" s="28" t="s">
        <v>44</v>
      </c>
      <c r="I511" s="28"/>
      <c r="J511" s="28"/>
    </row>
    <row r="512" spans="1:10" x14ac:dyDescent="0.3">
      <c r="A512" s="28"/>
      <c r="B512" s="28"/>
      <c r="C512" s="28"/>
      <c r="D512" s="28"/>
      <c r="E512" s="28" t="str">
        <f t="shared" si="10"/>
        <v/>
      </c>
      <c r="F512" s="28"/>
      <c r="G512" s="28"/>
      <c r="H512" s="28"/>
      <c r="I512" s="28"/>
      <c r="J512" s="28"/>
    </row>
    <row r="513" spans="1:10" x14ac:dyDescent="0.3">
      <c r="A513" s="28"/>
      <c r="B513" s="28" t="s">
        <v>1394</v>
      </c>
      <c r="C513" s="28" t="s">
        <v>1395</v>
      </c>
      <c r="D513" s="28" t="s">
        <v>1372</v>
      </c>
      <c r="E513" s="28" t="str">
        <f t="shared" si="10"/>
        <v>4.1</v>
      </c>
      <c r="F513" s="28">
        <v>39</v>
      </c>
      <c r="G513" s="28" t="s">
        <v>1396</v>
      </c>
      <c r="H513" s="28" t="s">
        <v>563</v>
      </c>
      <c r="I513" s="28"/>
      <c r="J513" s="28"/>
    </row>
    <row r="514" spans="1:10" x14ac:dyDescent="0.3">
      <c r="A514" s="28"/>
      <c r="B514" s="28" t="s">
        <v>1397</v>
      </c>
      <c r="C514" s="28" t="s">
        <v>1398</v>
      </c>
      <c r="D514" s="28" t="s">
        <v>1372</v>
      </c>
      <c r="E514" s="28" t="str">
        <f t="shared" si="10"/>
        <v>4.1</v>
      </c>
      <c r="F514" s="28">
        <v>68</v>
      </c>
      <c r="G514" s="28" t="s">
        <v>1399</v>
      </c>
      <c r="H514" s="28" t="s">
        <v>9</v>
      </c>
      <c r="I514" s="28"/>
      <c r="J514" s="28"/>
    </row>
    <row r="515" spans="1:10" x14ac:dyDescent="0.3">
      <c r="A515" s="28"/>
      <c r="B515" s="28" t="s">
        <v>1400</v>
      </c>
      <c r="C515" s="28" t="s">
        <v>1401</v>
      </c>
      <c r="D515" s="28" t="s">
        <v>1372</v>
      </c>
      <c r="E515" s="28" t="str">
        <f t="shared" si="10"/>
        <v>4.1</v>
      </c>
      <c r="F515" s="28">
        <v>54</v>
      </c>
      <c r="G515" s="28" t="s">
        <v>755</v>
      </c>
      <c r="H515" s="28" t="s">
        <v>44</v>
      </c>
      <c r="I515" s="28"/>
      <c r="J515" s="28"/>
    </row>
    <row r="516" spans="1:10" x14ac:dyDescent="0.3">
      <c r="A516" s="28"/>
      <c r="B516" s="28" t="s">
        <v>1402</v>
      </c>
      <c r="C516" s="28" t="s">
        <v>1403</v>
      </c>
      <c r="D516" s="28" t="s">
        <v>1372</v>
      </c>
      <c r="E516" s="28" t="str">
        <f t="shared" si="10"/>
        <v>4.1</v>
      </c>
      <c r="F516" s="28">
        <v>79</v>
      </c>
      <c r="G516" s="28" t="s">
        <v>1404</v>
      </c>
      <c r="H516" s="28" t="s">
        <v>44</v>
      </c>
      <c r="I516" s="28"/>
      <c r="J516" s="28"/>
    </row>
    <row r="517" spans="1:10" x14ac:dyDescent="0.3">
      <c r="A517" s="28"/>
      <c r="B517" s="28" t="s">
        <v>1405</v>
      </c>
      <c r="C517" s="28" t="s">
        <v>1406</v>
      </c>
      <c r="D517" s="28" t="s">
        <v>1372</v>
      </c>
      <c r="E517" s="28" t="str">
        <f t="shared" si="10"/>
        <v>4.1</v>
      </c>
      <c r="F517" s="28">
        <v>56</v>
      </c>
      <c r="G517" s="28" t="s">
        <v>122</v>
      </c>
      <c r="H517" s="28" t="s">
        <v>10</v>
      </c>
      <c r="I517" s="28"/>
      <c r="J517" s="28"/>
    </row>
    <row r="518" spans="1:10" x14ac:dyDescent="0.3">
      <c r="A518" s="28"/>
      <c r="B518" s="28" t="s">
        <v>1407</v>
      </c>
      <c r="C518" s="28" t="s">
        <v>1408</v>
      </c>
      <c r="D518" s="28" t="s">
        <v>1372</v>
      </c>
      <c r="E518" s="28" t="str">
        <f t="shared" si="10"/>
        <v>4.1</v>
      </c>
      <c r="F518" s="28">
        <v>88</v>
      </c>
      <c r="G518" s="28" t="s">
        <v>1409</v>
      </c>
      <c r="H518" s="28" t="s">
        <v>44</v>
      </c>
      <c r="I518" s="28"/>
      <c r="J518" s="28"/>
    </row>
    <row r="519" spans="1:10" x14ac:dyDescent="0.3">
      <c r="A519" s="28"/>
      <c r="B519" s="28" t="s">
        <v>1410</v>
      </c>
      <c r="C519" s="28" t="s">
        <v>1411</v>
      </c>
      <c r="D519" s="28" t="s">
        <v>1372</v>
      </c>
      <c r="E519" s="28" t="str">
        <f t="shared" si="10"/>
        <v>4.1</v>
      </c>
      <c r="F519" s="28">
        <v>62</v>
      </c>
      <c r="G519" s="28" t="s">
        <v>1412</v>
      </c>
      <c r="H519" s="28" t="s">
        <v>1413</v>
      </c>
      <c r="I519" s="28"/>
      <c r="J519" s="28"/>
    </row>
    <row r="520" spans="1:10" x14ac:dyDescent="0.3">
      <c r="A520" s="28"/>
      <c r="B520" s="28" t="s">
        <v>1414</v>
      </c>
      <c r="C520" s="28" t="s">
        <v>1415</v>
      </c>
      <c r="D520" s="28" t="s">
        <v>1372</v>
      </c>
      <c r="E520" s="28" t="str">
        <f t="shared" ref="E520:E583" si="11">MID(D520,2,3)</f>
        <v>4.1</v>
      </c>
      <c r="F520" s="28">
        <v>76</v>
      </c>
      <c r="G520" s="28" t="s">
        <v>122</v>
      </c>
      <c r="H520" s="28" t="s">
        <v>44</v>
      </c>
      <c r="I520" s="28"/>
      <c r="J520" s="28"/>
    </row>
    <row r="521" spans="1:10" x14ac:dyDescent="0.3">
      <c r="A521" s="28"/>
      <c r="B521" s="28" t="s">
        <v>1416</v>
      </c>
      <c r="C521" s="28" t="s">
        <v>1417</v>
      </c>
      <c r="D521" s="28" t="s">
        <v>1372</v>
      </c>
      <c r="E521" s="28" t="str">
        <f t="shared" si="11"/>
        <v>4.1</v>
      </c>
      <c r="F521" s="28">
        <v>45</v>
      </c>
      <c r="G521" s="28" t="s">
        <v>338</v>
      </c>
      <c r="H521" s="28" t="s">
        <v>273</v>
      </c>
      <c r="I521" s="28"/>
      <c r="J521" s="28"/>
    </row>
    <row r="522" spans="1:10" x14ac:dyDescent="0.3">
      <c r="A522" s="28"/>
      <c r="B522" s="28" t="s">
        <v>1418</v>
      </c>
      <c r="C522" s="28" t="s">
        <v>1419</v>
      </c>
      <c r="D522" s="28" t="s">
        <v>1372</v>
      </c>
      <c r="E522" s="28" t="str">
        <f t="shared" si="11"/>
        <v>4.1</v>
      </c>
      <c r="F522" s="28">
        <v>48</v>
      </c>
      <c r="G522" s="28" t="s">
        <v>1420</v>
      </c>
      <c r="H522" s="28" t="s">
        <v>44</v>
      </c>
      <c r="I522" s="28"/>
      <c r="J522" s="28"/>
    </row>
    <row r="523" spans="1:10" x14ac:dyDescent="0.3">
      <c r="A523" s="28"/>
      <c r="B523" s="28"/>
      <c r="C523" s="28"/>
      <c r="D523" s="28"/>
      <c r="E523" s="28" t="str">
        <f t="shared" si="11"/>
        <v/>
      </c>
      <c r="F523" s="28"/>
      <c r="G523" s="28"/>
      <c r="H523" s="28"/>
      <c r="I523" s="28"/>
      <c r="J523" s="28"/>
    </row>
    <row r="524" spans="1:10" x14ac:dyDescent="0.3">
      <c r="A524" s="28"/>
      <c r="B524" s="28" t="s">
        <v>1421</v>
      </c>
      <c r="C524" s="28" t="s">
        <v>1422</v>
      </c>
      <c r="D524" s="28" t="s">
        <v>1372</v>
      </c>
      <c r="E524" s="28" t="str">
        <f t="shared" si="11"/>
        <v>4.1</v>
      </c>
      <c r="F524" s="28">
        <v>59</v>
      </c>
      <c r="G524" s="28" t="s">
        <v>1365</v>
      </c>
      <c r="H524" s="28" t="s">
        <v>1423</v>
      </c>
      <c r="I524" s="28"/>
      <c r="J524" s="28"/>
    </row>
    <row r="525" spans="1:10" x14ac:dyDescent="0.3">
      <c r="A525" s="28"/>
      <c r="B525" s="28" t="s">
        <v>1424</v>
      </c>
      <c r="C525" s="28" t="s">
        <v>1425</v>
      </c>
      <c r="D525" s="28" t="s">
        <v>1372</v>
      </c>
      <c r="E525" s="28" t="str">
        <f t="shared" si="11"/>
        <v>4.1</v>
      </c>
      <c r="F525" s="28">
        <v>51</v>
      </c>
      <c r="G525" s="28" t="s">
        <v>122</v>
      </c>
      <c r="H525" s="28" t="s">
        <v>10</v>
      </c>
      <c r="I525" s="28"/>
      <c r="J525" s="28"/>
    </row>
    <row r="526" spans="1:10" x14ac:dyDescent="0.3">
      <c r="A526" s="28"/>
      <c r="B526" s="28" t="s">
        <v>1426</v>
      </c>
      <c r="C526" s="28" t="s">
        <v>1427</v>
      </c>
      <c r="D526" s="28" t="s">
        <v>1372</v>
      </c>
      <c r="E526" s="28" t="str">
        <f t="shared" si="11"/>
        <v>4.1</v>
      </c>
      <c r="F526" s="28">
        <v>81</v>
      </c>
      <c r="G526" s="28" t="s">
        <v>371</v>
      </c>
      <c r="H526" s="28" t="s">
        <v>44</v>
      </c>
      <c r="I526" s="28"/>
      <c r="J526" s="28"/>
    </row>
    <row r="527" spans="1:10" x14ac:dyDescent="0.3">
      <c r="A527" s="28"/>
      <c r="B527" s="28" t="s">
        <v>1428</v>
      </c>
      <c r="C527" s="28" t="s">
        <v>1429</v>
      </c>
      <c r="D527" s="28" t="s">
        <v>1430</v>
      </c>
      <c r="E527" s="28" t="str">
        <f t="shared" si="11"/>
        <v>4 B</v>
      </c>
      <c r="F527" s="28">
        <v>67</v>
      </c>
      <c r="G527" s="28" t="s">
        <v>189</v>
      </c>
      <c r="H527" s="28" t="s">
        <v>97</v>
      </c>
      <c r="I527" s="28"/>
      <c r="J527" s="28"/>
    </row>
    <row r="528" spans="1:10" x14ac:dyDescent="0.3">
      <c r="A528" s="28"/>
      <c r="B528" s="28" t="s">
        <v>1431</v>
      </c>
      <c r="C528" s="28" t="s">
        <v>1432</v>
      </c>
      <c r="D528" s="28" t="s">
        <v>1430</v>
      </c>
      <c r="E528" s="28" t="str">
        <f t="shared" si="11"/>
        <v>4 B</v>
      </c>
      <c r="F528" s="28">
        <v>84</v>
      </c>
      <c r="G528" s="28" t="s">
        <v>656</v>
      </c>
      <c r="H528" s="28" t="s">
        <v>4</v>
      </c>
      <c r="I528" s="28"/>
      <c r="J528" s="28"/>
    </row>
    <row r="529" spans="1:10" x14ac:dyDescent="0.3">
      <c r="A529" s="28"/>
      <c r="B529" s="28" t="s">
        <v>1433</v>
      </c>
      <c r="C529" s="28" t="s">
        <v>1434</v>
      </c>
      <c r="D529" s="28" t="s">
        <v>1430</v>
      </c>
      <c r="E529" s="28" t="str">
        <f t="shared" si="11"/>
        <v>4 B</v>
      </c>
      <c r="F529" s="28">
        <v>45</v>
      </c>
      <c r="G529" s="28" t="s">
        <v>385</v>
      </c>
      <c r="H529" s="28" t="s">
        <v>10</v>
      </c>
      <c r="I529" s="28"/>
      <c r="J529" s="28"/>
    </row>
    <row r="530" spans="1:10" x14ac:dyDescent="0.3">
      <c r="A530" s="28"/>
      <c r="B530" s="28" t="s">
        <v>1435</v>
      </c>
      <c r="C530" s="28" t="s">
        <v>1436</v>
      </c>
      <c r="D530" s="28" t="s">
        <v>1430</v>
      </c>
      <c r="E530" s="28" t="str">
        <f t="shared" si="11"/>
        <v>4 B</v>
      </c>
      <c r="F530" s="28">
        <v>55</v>
      </c>
      <c r="G530" s="28" t="s">
        <v>268</v>
      </c>
      <c r="H530" s="28" t="s">
        <v>10</v>
      </c>
      <c r="I530" s="28"/>
      <c r="J530" s="28"/>
    </row>
    <row r="531" spans="1:10" x14ac:dyDescent="0.3">
      <c r="A531" s="28"/>
      <c r="B531" s="28" t="s">
        <v>1437</v>
      </c>
      <c r="C531" s="28" t="s">
        <v>1438</v>
      </c>
      <c r="D531" s="28" t="s">
        <v>1430</v>
      </c>
      <c r="E531" s="28" t="str">
        <f t="shared" si="11"/>
        <v>4 B</v>
      </c>
      <c r="F531" s="28" t="s">
        <v>8</v>
      </c>
      <c r="G531" s="28" t="s">
        <v>145</v>
      </c>
      <c r="H531" s="28" t="s">
        <v>97</v>
      </c>
      <c r="I531" s="28"/>
      <c r="J531" s="28"/>
    </row>
    <row r="532" spans="1:10" x14ac:dyDescent="0.3">
      <c r="A532" s="28"/>
      <c r="B532" s="28" t="s">
        <v>1439</v>
      </c>
      <c r="C532" s="28" t="s">
        <v>1440</v>
      </c>
      <c r="D532" s="28" t="s">
        <v>1430</v>
      </c>
      <c r="E532" s="28" t="str">
        <f t="shared" si="11"/>
        <v>4 B</v>
      </c>
      <c r="F532" s="28">
        <v>63</v>
      </c>
      <c r="G532" s="28" t="s">
        <v>435</v>
      </c>
      <c r="H532" s="28" t="s">
        <v>9</v>
      </c>
      <c r="I532" s="28"/>
      <c r="J532" s="28"/>
    </row>
    <row r="533" spans="1:10" x14ac:dyDescent="0.3">
      <c r="A533" s="28"/>
      <c r="B533" s="28" t="s">
        <v>1439</v>
      </c>
      <c r="C533" s="28" t="s">
        <v>1441</v>
      </c>
      <c r="D533" s="28" t="s">
        <v>1430</v>
      </c>
      <c r="E533" s="28" t="str">
        <f t="shared" si="11"/>
        <v>4 B</v>
      </c>
      <c r="F533" s="28">
        <v>61</v>
      </c>
      <c r="G533" s="28" t="s">
        <v>435</v>
      </c>
      <c r="H533" s="28" t="s">
        <v>9</v>
      </c>
      <c r="I533" s="28"/>
      <c r="J533" s="28"/>
    </row>
    <row r="534" spans="1:10" x14ac:dyDescent="0.3">
      <c r="A534" s="28"/>
      <c r="B534" s="28"/>
      <c r="C534" s="28"/>
      <c r="D534" s="28"/>
      <c r="E534" s="28" t="str">
        <f t="shared" si="11"/>
        <v/>
      </c>
      <c r="F534" s="28"/>
      <c r="G534" s="28"/>
      <c r="H534" s="28"/>
      <c r="I534" s="28"/>
      <c r="J534" s="28"/>
    </row>
    <row r="535" spans="1:10" x14ac:dyDescent="0.3">
      <c r="A535" s="28"/>
      <c r="B535" s="28" t="s">
        <v>1442</v>
      </c>
      <c r="C535" s="28" t="s">
        <v>1443</v>
      </c>
      <c r="D535" s="28" t="s">
        <v>1430</v>
      </c>
      <c r="E535" s="28" t="str">
        <f t="shared" si="11"/>
        <v>4 B</v>
      </c>
      <c r="F535" s="28">
        <v>61</v>
      </c>
      <c r="G535" s="28" t="s">
        <v>1444</v>
      </c>
      <c r="H535" s="28" t="s">
        <v>10</v>
      </c>
      <c r="I535" s="28"/>
      <c r="J535" s="28"/>
    </row>
    <row r="536" spans="1:10" x14ac:dyDescent="0.3">
      <c r="A536" s="28"/>
      <c r="B536" s="28" t="s">
        <v>1445</v>
      </c>
      <c r="C536" s="28" t="s">
        <v>1446</v>
      </c>
      <c r="D536" s="28" t="s">
        <v>1430</v>
      </c>
      <c r="E536" s="28" t="str">
        <f t="shared" si="11"/>
        <v>4 B</v>
      </c>
      <c r="F536" s="28">
        <v>67</v>
      </c>
      <c r="G536" s="28" t="s">
        <v>746</v>
      </c>
      <c r="H536" s="28" t="s">
        <v>44</v>
      </c>
      <c r="I536" s="28"/>
      <c r="J536" s="28"/>
    </row>
    <row r="537" spans="1:10" x14ac:dyDescent="0.3">
      <c r="A537" s="28"/>
      <c r="B537" s="28" t="s">
        <v>1445</v>
      </c>
      <c r="C537" s="28" t="s">
        <v>1447</v>
      </c>
      <c r="D537" s="28" t="s">
        <v>1430</v>
      </c>
      <c r="E537" s="28" t="str">
        <f t="shared" si="11"/>
        <v>4 B</v>
      </c>
      <c r="F537" s="28">
        <v>69</v>
      </c>
      <c r="G537" s="28" t="s">
        <v>746</v>
      </c>
      <c r="H537" s="28" t="s">
        <v>44</v>
      </c>
      <c r="I537" s="28"/>
      <c r="J537" s="28"/>
    </row>
    <row r="538" spans="1:10" x14ac:dyDescent="0.3">
      <c r="A538" s="28"/>
      <c r="B538" s="28" t="s">
        <v>1445</v>
      </c>
      <c r="C538" s="28" t="s">
        <v>1448</v>
      </c>
      <c r="D538" s="28" t="s">
        <v>1430</v>
      </c>
      <c r="E538" s="28" t="str">
        <f t="shared" si="11"/>
        <v>4 B</v>
      </c>
      <c r="F538" s="28">
        <v>65</v>
      </c>
      <c r="G538" s="28" t="s">
        <v>746</v>
      </c>
      <c r="H538" s="28" t="s">
        <v>44</v>
      </c>
      <c r="I538" s="28"/>
      <c r="J538" s="28"/>
    </row>
    <row r="539" spans="1:10" x14ac:dyDescent="0.3">
      <c r="A539" s="28"/>
      <c r="B539" s="28" t="s">
        <v>1449</v>
      </c>
      <c r="C539" s="28" t="s">
        <v>1450</v>
      </c>
      <c r="D539" s="28" t="s">
        <v>1430</v>
      </c>
      <c r="E539" s="28" t="str">
        <f t="shared" si="11"/>
        <v>4 B</v>
      </c>
      <c r="F539" s="28">
        <v>60</v>
      </c>
      <c r="G539" s="28" t="s">
        <v>63</v>
      </c>
      <c r="H539" s="28" t="s">
        <v>334</v>
      </c>
      <c r="I539" s="28"/>
      <c r="J539" s="28"/>
    </row>
    <row r="540" spans="1:10" x14ac:dyDescent="0.3">
      <c r="A540" s="28"/>
      <c r="B540" s="28" t="s">
        <v>1451</v>
      </c>
      <c r="C540" s="28" t="s">
        <v>1452</v>
      </c>
      <c r="D540" s="28" t="s">
        <v>1430</v>
      </c>
      <c r="E540" s="28" t="str">
        <f t="shared" si="11"/>
        <v>4 B</v>
      </c>
      <c r="F540" s="28">
        <v>54</v>
      </c>
      <c r="G540" s="28" t="s">
        <v>1453</v>
      </c>
      <c r="H540" s="28" t="s">
        <v>10</v>
      </c>
      <c r="I540" s="28"/>
      <c r="J540" s="28"/>
    </row>
    <row r="541" spans="1:10" x14ac:dyDescent="0.3">
      <c r="A541" s="28"/>
      <c r="B541" s="28" t="s">
        <v>1454</v>
      </c>
      <c r="C541" s="28" t="s">
        <v>1455</v>
      </c>
      <c r="D541" s="28" t="s">
        <v>1430</v>
      </c>
      <c r="E541" s="28" t="str">
        <f t="shared" si="11"/>
        <v>4 B</v>
      </c>
      <c r="F541" s="28">
        <v>73</v>
      </c>
      <c r="G541" s="28" t="s">
        <v>1456</v>
      </c>
      <c r="H541" s="28" t="s">
        <v>44</v>
      </c>
      <c r="I541" s="28"/>
      <c r="J541" s="28"/>
    </row>
    <row r="542" spans="1:10" x14ac:dyDescent="0.3">
      <c r="A542" s="28"/>
      <c r="B542" s="28" t="s">
        <v>1457</v>
      </c>
      <c r="C542" s="28" t="s">
        <v>1458</v>
      </c>
      <c r="D542" s="28" t="s">
        <v>1430</v>
      </c>
      <c r="E542" s="28" t="str">
        <f t="shared" si="11"/>
        <v>4 B</v>
      </c>
      <c r="F542" s="28">
        <v>81</v>
      </c>
      <c r="G542" s="28" t="s">
        <v>122</v>
      </c>
      <c r="H542" s="28" t="s">
        <v>44</v>
      </c>
      <c r="I542" s="28"/>
      <c r="J542" s="28"/>
    </row>
    <row r="543" spans="1:10" x14ac:dyDescent="0.3">
      <c r="A543" s="28"/>
      <c r="B543" s="28" t="s">
        <v>1459</v>
      </c>
      <c r="C543" s="28" t="s">
        <v>1460</v>
      </c>
      <c r="D543" s="28" t="s">
        <v>1430</v>
      </c>
      <c r="E543" s="28" t="str">
        <f t="shared" si="11"/>
        <v>4 B</v>
      </c>
      <c r="F543" s="28">
        <v>49</v>
      </c>
      <c r="G543" s="28" t="s">
        <v>122</v>
      </c>
      <c r="H543" s="28" t="s">
        <v>44</v>
      </c>
      <c r="I543" s="28"/>
      <c r="J543" s="28"/>
    </row>
    <row r="544" spans="1:10" x14ac:dyDescent="0.3">
      <c r="A544" s="28"/>
      <c r="B544" s="28" t="s">
        <v>1461</v>
      </c>
      <c r="C544" s="28" t="s">
        <v>1462</v>
      </c>
      <c r="D544" s="28" t="s">
        <v>1430</v>
      </c>
      <c r="E544" s="28" t="str">
        <f t="shared" si="11"/>
        <v>4 B</v>
      </c>
      <c r="F544" s="28">
        <v>53</v>
      </c>
      <c r="G544" s="28" t="s">
        <v>1463</v>
      </c>
      <c r="H544" s="28" t="s">
        <v>44</v>
      </c>
      <c r="I544" s="28"/>
      <c r="J544" s="28"/>
    </row>
    <row r="545" spans="1:10" x14ac:dyDescent="0.3">
      <c r="A545" s="28"/>
      <c r="B545" s="28"/>
      <c r="C545" s="28"/>
      <c r="D545" s="28"/>
      <c r="E545" s="28" t="str">
        <f t="shared" si="11"/>
        <v/>
      </c>
      <c r="F545" s="28"/>
      <c r="G545" s="28"/>
      <c r="H545" s="28"/>
      <c r="I545" s="28"/>
      <c r="J545" s="28"/>
    </row>
    <row r="546" spans="1:10" x14ac:dyDescent="0.3">
      <c r="A546" s="28"/>
      <c r="B546" s="28" t="s">
        <v>1464</v>
      </c>
      <c r="C546" s="28" t="s">
        <v>1465</v>
      </c>
      <c r="D546" s="28" t="s">
        <v>1430</v>
      </c>
      <c r="E546" s="28" t="str">
        <f t="shared" si="11"/>
        <v>4 B</v>
      </c>
      <c r="F546" s="28">
        <v>73</v>
      </c>
      <c r="G546" s="28" t="s">
        <v>1466</v>
      </c>
      <c r="H546" s="28" t="s">
        <v>9</v>
      </c>
      <c r="I546" s="28"/>
      <c r="J546" s="28"/>
    </row>
    <row r="547" spans="1:10" x14ac:dyDescent="0.3">
      <c r="A547" s="28"/>
      <c r="B547" s="28" t="s">
        <v>1467</v>
      </c>
      <c r="C547" s="28" t="s">
        <v>1468</v>
      </c>
      <c r="D547" s="28" t="s">
        <v>1430</v>
      </c>
      <c r="E547" s="28" t="str">
        <f t="shared" si="11"/>
        <v>4 B</v>
      </c>
      <c r="F547" s="28">
        <v>78</v>
      </c>
      <c r="G547" s="28" t="s">
        <v>122</v>
      </c>
      <c r="H547" s="28" t="s">
        <v>44</v>
      </c>
      <c r="I547" s="28"/>
      <c r="J547" s="28"/>
    </row>
    <row r="548" spans="1:10" x14ac:dyDescent="0.3">
      <c r="A548" s="28"/>
      <c r="B548" s="28" t="s">
        <v>1469</v>
      </c>
      <c r="C548" s="28" t="s">
        <v>1470</v>
      </c>
      <c r="D548" s="28" t="s">
        <v>1430</v>
      </c>
      <c r="E548" s="28" t="str">
        <f t="shared" si="11"/>
        <v>4 B</v>
      </c>
      <c r="F548" s="28">
        <v>60</v>
      </c>
      <c r="G548" s="28" t="s">
        <v>122</v>
      </c>
      <c r="H548" s="28" t="s">
        <v>44</v>
      </c>
      <c r="I548" s="28"/>
      <c r="J548" s="28"/>
    </row>
    <row r="549" spans="1:10" x14ac:dyDescent="0.3">
      <c r="A549" s="28"/>
      <c r="B549" s="28" t="s">
        <v>1471</v>
      </c>
      <c r="C549" s="28" t="s">
        <v>1472</v>
      </c>
      <c r="D549" s="28" t="s">
        <v>1430</v>
      </c>
      <c r="E549" s="28" t="str">
        <f t="shared" si="11"/>
        <v>4 B</v>
      </c>
      <c r="F549" s="28" t="s">
        <v>8</v>
      </c>
      <c r="G549" s="28" t="s">
        <v>1473</v>
      </c>
      <c r="H549" s="28" t="s">
        <v>97</v>
      </c>
      <c r="I549" s="28"/>
      <c r="J549" s="28"/>
    </row>
    <row r="550" spans="1:10" x14ac:dyDescent="0.3">
      <c r="A550" s="28"/>
      <c r="B550" s="28" t="s">
        <v>1474</v>
      </c>
      <c r="C550" s="28" t="s">
        <v>1475</v>
      </c>
      <c r="D550" s="28" t="s">
        <v>1430</v>
      </c>
      <c r="E550" s="28" t="str">
        <f t="shared" si="11"/>
        <v>4 B</v>
      </c>
      <c r="F550" s="28">
        <v>57</v>
      </c>
      <c r="G550" s="28" t="s">
        <v>1476</v>
      </c>
      <c r="H550" s="28" t="s">
        <v>44</v>
      </c>
      <c r="I550" s="28"/>
      <c r="J550" s="28"/>
    </row>
    <row r="551" spans="1:10" x14ac:dyDescent="0.3">
      <c r="A551" s="28"/>
      <c r="B551" s="28" t="s">
        <v>1477</v>
      </c>
      <c r="C551" s="28" t="s">
        <v>1478</v>
      </c>
      <c r="D551" s="28" t="s">
        <v>1430</v>
      </c>
      <c r="E551" s="28" t="str">
        <f t="shared" si="11"/>
        <v>4 B</v>
      </c>
      <c r="F551" s="28">
        <v>62</v>
      </c>
      <c r="G551" s="28" t="s">
        <v>1466</v>
      </c>
      <c r="H551" s="28" t="s">
        <v>10</v>
      </c>
      <c r="I551" s="28"/>
      <c r="J551" s="28"/>
    </row>
    <row r="552" spans="1:10" x14ac:dyDescent="0.3">
      <c r="A552" s="28"/>
      <c r="B552" s="28" t="s">
        <v>1479</v>
      </c>
      <c r="C552" s="28" t="s">
        <v>1480</v>
      </c>
      <c r="D552" s="28" t="s">
        <v>1430</v>
      </c>
      <c r="E552" s="28" t="str">
        <f t="shared" si="11"/>
        <v>4 B</v>
      </c>
      <c r="F552" s="28">
        <v>67</v>
      </c>
      <c r="G552" s="28" t="s">
        <v>122</v>
      </c>
      <c r="H552" s="28" t="s">
        <v>10</v>
      </c>
      <c r="I552" s="28"/>
      <c r="J552" s="28"/>
    </row>
    <row r="553" spans="1:10" x14ac:dyDescent="0.3">
      <c r="A553" s="28"/>
      <c r="B553" s="28" t="s">
        <v>1481</v>
      </c>
      <c r="C553" s="28" t="s">
        <v>1482</v>
      </c>
      <c r="D553" s="28" t="s">
        <v>1430</v>
      </c>
      <c r="E553" s="28" t="str">
        <f t="shared" si="11"/>
        <v>4 B</v>
      </c>
      <c r="F553" s="28">
        <v>70</v>
      </c>
      <c r="G553" s="28" t="s">
        <v>122</v>
      </c>
      <c r="H553" s="28" t="s">
        <v>146</v>
      </c>
      <c r="I553" s="28"/>
      <c r="J553" s="28"/>
    </row>
    <row r="554" spans="1:10" x14ac:dyDescent="0.3">
      <c r="A554" s="28"/>
      <c r="B554" s="28" t="s">
        <v>1483</v>
      </c>
      <c r="C554" s="28" t="s">
        <v>1484</v>
      </c>
      <c r="D554" s="28" t="s">
        <v>1430</v>
      </c>
      <c r="E554" s="28" t="str">
        <f t="shared" si="11"/>
        <v>4 B</v>
      </c>
      <c r="F554" s="28">
        <v>54</v>
      </c>
      <c r="G554" s="28" t="s">
        <v>368</v>
      </c>
      <c r="H554" s="28" t="s">
        <v>10</v>
      </c>
      <c r="I554" s="28"/>
      <c r="J554" s="28"/>
    </row>
    <row r="555" spans="1:10" x14ac:dyDescent="0.3">
      <c r="A555" s="28"/>
      <c r="B555" s="28" t="s">
        <v>1485</v>
      </c>
      <c r="C555" s="28" t="s">
        <v>1486</v>
      </c>
      <c r="D555" s="28" t="s">
        <v>1487</v>
      </c>
      <c r="E555" s="28" t="str">
        <f t="shared" si="11"/>
        <v>3.9</v>
      </c>
      <c r="F555" s="28">
        <v>74</v>
      </c>
      <c r="G555" s="28" t="s">
        <v>349</v>
      </c>
      <c r="H555" s="28" t="s">
        <v>44</v>
      </c>
      <c r="I555" s="28"/>
      <c r="J555" s="28"/>
    </row>
    <row r="556" spans="1:10" x14ac:dyDescent="0.3">
      <c r="A556" s="28"/>
      <c r="B556" s="28"/>
      <c r="C556" s="28"/>
      <c r="D556" s="28"/>
      <c r="E556" s="28" t="str">
        <f t="shared" si="11"/>
        <v/>
      </c>
      <c r="F556" s="28"/>
      <c r="G556" s="28"/>
      <c r="H556" s="28"/>
      <c r="I556" s="28"/>
      <c r="J556" s="28"/>
    </row>
    <row r="557" spans="1:10" x14ac:dyDescent="0.3">
      <c r="A557" s="28"/>
      <c r="B557" s="28" t="s">
        <v>1488</v>
      </c>
      <c r="C557" s="28" t="s">
        <v>1489</v>
      </c>
      <c r="D557" s="28" t="s">
        <v>1487</v>
      </c>
      <c r="E557" s="28" t="str">
        <f t="shared" si="11"/>
        <v>3.9</v>
      </c>
      <c r="F557" s="28">
        <v>72</v>
      </c>
      <c r="G557" s="28" t="s">
        <v>1490</v>
      </c>
      <c r="H557" s="28" t="s">
        <v>44</v>
      </c>
      <c r="I557" s="28"/>
      <c r="J557" s="28"/>
    </row>
    <row r="558" spans="1:10" x14ac:dyDescent="0.3">
      <c r="A558" s="28"/>
      <c r="B558" s="28" t="s">
        <v>1491</v>
      </c>
      <c r="C558" s="28" t="s">
        <v>1492</v>
      </c>
      <c r="D558" s="28" t="s">
        <v>1487</v>
      </c>
      <c r="E558" s="28" t="str">
        <f t="shared" si="11"/>
        <v>3.9</v>
      </c>
      <c r="F558" s="28">
        <v>84</v>
      </c>
      <c r="G558" s="28" t="s">
        <v>840</v>
      </c>
      <c r="H558" s="28" t="s">
        <v>7</v>
      </c>
      <c r="I558" s="28"/>
      <c r="J558" s="28"/>
    </row>
    <row r="559" spans="1:10" x14ac:dyDescent="0.3">
      <c r="A559" s="28"/>
      <c r="B559" s="28" t="s">
        <v>1493</v>
      </c>
      <c r="C559" s="28" t="s">
        <v>1494</v>
      </c>
      <c r="D559" s="28" t="s">
        <v>1487</v>
      </c>
      <c r="E559" s="28" t="str">
        <f t="shared" si="11"/>
        <v>3.9</v>
      </c>
      <c r="F559" s="28">
        <v>79</v>
      </c>
      <c r="G559" s="28" t="s">
        <v>1495</v>
      </c>
      <c r="H559" s="28" t="s">
        <v>4</v>
      </c>
      <c r="I559" s="28"/>
      <c r="J559" s="28"/>
    </row>
    <row r="560" spans="1:10" x14ac:dyDescent="0.3">
      <c r="A560" s="28"/>
      <c r="B560" s="28" t="s">
        <v>1496</v>
      </c>
      <c r="C560" s="28" t="s">
        <v>1497</v>
      </c>
      <c r="D560" s="28" t="s">
        <v>1487</v>
      </c>
      <c r="E560" s="28" t="str">
        <f t="shared" si="11"/>
        <v>3.9</v>
      </c>
      <c r="F560" s="28">
        <v>65</v>
      </c>
      <c r="G560" s="28" t="s">
        <v>333</v>
      </c>
      <c r="H560" s="28" t="s">
        <v>97</v>
      </c>
      <c r="I560" s="28"/>
      <c r="J560" s="28"/>
    </row>
    <row r="561" spans="1:10" x14ac:dyDescent="0.3">
      <c r="A561" s="28"/>
      <c r="B561" s="28" t="s">
        <v>1498</v>
      </c>
      <c r="C561" s="28" t="s">
        <v>1499</v>
      </c>
      <c r="D561" s="28" t="s">
        <v>1487</v>
      </c>
      <c r="E561" s="28" t="str">
        <f t="shared" si="11"/>
        <v>3.9</v>
      </c>
      <c r="F561" s="28">
        <v>84</v>
      </c>
      <c r="G561" s="28" t="s">
        <v>932</v>
      </c>
      <c r="H561" s="28" t="s">
        <v>44</v>
      </c>
      <c r="I561" s="28"/>
      <c r="J561" s="28"/>
    </row>
    <row r="562" spans="1:10" x14ac:dyDescent="0.3">
      <c r="A562" s="28"/>
      <c r="B562" s="28" t="s">
        <v>1500</v>
      </c>
      <c r="C562" s="28" t="s">
        <v>1501</v>
      </c>
      <c r="D562" s="28" t="s">
        <v>1487</v>
      </c>
      <c r="E562" s="28" t="str">
        <f t="shared" si="11"/>
        <v>3.9</v>
      </c>
      <c r="F562" s="28">
        <v>67</v>
      </c>
      <c r="G562" s="28" t="s">
        <v>1502</v>
      </c>
      <c r="H562" s="28" t="s">
        <v>302</v>
      </c>
      <c r="I562" s="28"/>
      <c r="J562" s="28"/>
    </row>
    <row r="563" spans="1:10" x14ac:dyDescent="0.3">
      <c r="A563" s="28"/>
      <c r="B563" s="28" t="s">
        <v>1503</v>
      </c>
      <c r="C563" s="28" t="s">
        <v>1504</v>
      </c>
      <c r="D563" s="28" t="s">
        <v>1487</v>
      </c>
      <c r="E563" s="28" t="str">
        <f t="shared" si="11"/>
        <v>3.9</v>
      </c>
      <c r="F563" s="28">
        <v>76</v>
      </c>
      <c r="G563" s="28" t="s">
        <v>1495</v>
      </c>
      <c r="H563" s="28" t="s">
        <v>4</v>
      </c>
      <c r="I563" s="28"/>
      <c r="J563" s="28"/>
    </row>
    <row r="564" spans="1:10" x14ac:dyDescent="0.3">
      <c r="A564" s="28"/>
      <c r="B564" s="28" t="s">
        <v>1505</v>
      </c>
      <c r="C564" s="28" t="s">
        <v>1506</v>
      </c>
      <c r="D564" s="28" t="s">
        <v>1487</v>
      </c>
      <c r="E564" s="28" t="str">
        <f t="shared" si="11"/>
        <v>3.9</v>
      </c>
      <c r="F564" s="28">
        <v>70</v>
      </c>
      <c r="G564" s="28" t="s">
        <v>122</v>
      </c>
      <c r="H564" s="28" t="s">
        <v>563</v>
      </c>
      <c r="I564" s="28"/>
      <c r="J564" s="28"/>
    </row>
    <row r="565" spans="1:10" x14ac:dyDescent="0.3">
      <c r="A565" s="28"/>
      <c r="B565" s="28" t="s">
        <v>1507</v>
      </c>
      <c r="C565" s="28" t="s">
        <v>1508</v>
      </c>
      <c r="D565" s="28" t="s">
        <v>1487</v>
      </c>
      <c r="E565" s="28" t="str">
        <f t="shared" si="11"/>
        <v>3.9</v>
      </c>
      <c r="F565" s="28">
        <v>77</v>
      </c>
      <c r="G565" s="28" t="s">
        <v>1509</v>
      </c>
      <c r="H565" s="28" t="s">
        <v>44</v>
      </c>
      <c r="I565" s="28"/>
      <c r="J565" s="28"/>
    </row>
    <row r="566" spans="1:10" x14ac:dyDescent="0.3">
      <c r="A566" s="28"/>
      <c r="B566" s="28" t="s">
        <v>1510</v>
      </c>
      <c r="C566" s="28" t="s">
        <v>1511</v>
      </c>
      <c r="D566" s="28" t="s">
        <v>1487</v>
      </c>
      <c r="E566" s="28" t="str">
        <f t="shared" si="11"/>
        <v>3.9</v>
      </c>
      <c r="F566" s="28">
        <v>59</v>
      </c>
      <c r="G566" s="28" t="s">
        <v>1302</v>
      </c>
      <c r="H566" s="28" t="s">
        <v>44</v>
      </c>
      <c r="I566" s="28"/>
      <c r="J566" s="28"/>
    </row>
    <row r="567" spans="1:10" x14ac:dyDescent="0.3">
      <c r="A567" s="28"/>
      <c r="B567" s="28"/>
      <c r="C567" s="28"/>
      <c r="D567" s="28"/>
      <c r="E567" s="28" t="str">
        <f t="shared" si="11"/>
        <v/>
      </c>
      <c r="F567" s="28"/>
      <c r="G567" s="28"/>
      <c r="H567" s="28"/>
      <c r="I567" s="28"/>
      <c r="J567" s="28"/>
    </row>
    <row r="568" spans="1:10" x14ac:dyDescent="0.3">
      <c r="A568" s="28"/>
      <c r="B568" s="28" t="s">
        <v>1512</v>
      </c>
      <c r="C568" s="28" t="s">
        <v>1513</v>
      </c>
      <c r="D568" s="28" t="s">
        <v>1487</v>
      </c>
      <c r="E568" s="28" t="str">
        <f t="shared" si="11"/>
        <v>3.9</v>
      </c>
      <c r="F568" s="28">
        <v>72</v>
      </c>
      <c r="G568" s="28" t="s">
        <v>145</v>
      </c>
      <c r="H568" s="28" t="s">
        <v>302</v>
      </c>
      <c r="I568" s="28"/>
      <c r="J568" s="28"/>
    </row>
    <row r="569" spans="1:10" x14ac:dyDescent="0.3">
      <c r="A569" s="28"/>
      <c r="B569" s="28" t="s">
        <v>1514</v>
      </c>
      <c r="C569" s="28" t="s">
        <v>1515</v>
      </c>
      <c r="D569" s="28" t="s">
        <v>1487</v>
      </c>
      <c r="E569" s="28" t="str">
        <f t="shared" si="11"/>
        <v>3.9</v>
      </c>
      <c r="F569" s="28">
        <v>48</v>
      </c>
      <c r="G569" s="28" t="s">
        <v>431</v>
      </c>
      <c r="H569" s="28" t="s">
        <v>10</v>
      </c>
      <c r="I569" s="28"/>
      <c r="J569" s="28"/>
    </row>
    <row r="570" spans="1:10" x14ac:dyDescent="0.3">
      <c r="A570" s="28"/>
      <c r="B570" s="28" t="s">
        <v>1516</v>
      </c>
      <c r="C570" s="28" t="s">
        <v>1517</v>
      </c>
      <c r="D570" s="28" t="s">
        <v>1487</v>
      </c>
      <c r="E570" s="28" t="str">
        <f t="shared" si="11"/>
        <v>3.9</v>
      </c>
      <c r="F570" s="28">
        <v>76</v>
      </c>
      <c r="G570" s="28" t="s">
        <v>705</v>
      </c>
      <c r="H570" s="28" t="s">
        <v>97</v>
      </c>
      <c r="I570" s="28"/>
      <c r="J570" s="28"/>
    </row>
    <row r="571" spans="1:10" x14ac:dyDescent="0.3">
      <c r="A571" s="28"/>
      <c r="B571" s="28" t="s">
        <v>1518</v>
      </c>
      <c r="C571" s="28" t="s">
        <v>1519</v>
      </c>
      <c r="D571" s="28" t="s">
        <v>1487</v>
      </c>
      <c r="E571" s="28" t="str">
        <f t="shared" si="11"/>
        <v>3.9</v>
      </c>
      <c r="F571" s="28">
        <v>66</v>
      </c>
      <c r="G571" s="28" t="s">
        <v>1520</v>
      </c>
      <c r="H571" s="28" t="s">
        <v>996</v>
      </c>
      <c r="I571" s="28"/>
      <c r="J571" s="28"/>
    </row>
    <row r="572" spans="1:10" x14ac:dyDescent="0.3">
      <c r="A572" s="28"/>
      <c r="B572" s="28" t="s">
        <v>1521</v>
      </c>
      <c r="C572" s="28" t="s">
        <v>1522</v>
      </c>
      <c r="D572" s="28" t="s">
        <v>1487</v>
      </c>
      <c r="E572" s="28" t="str">
        <f t="shared" si="11"/>
        <v>3.9</v>
      </c>
      <c r="F572" s="28">
        <v>58</v>
      </c>
      <c r="G572" s="28" t="s">
        <v>176</v>
      </c>
      <c r="H572" s="28" t="s">
        <v>10</v>
      </c>
      <c r="I572" s="28"/>
      <c r="J572" s="28"/>
    </row>
    <row r="573" spans="1:10" x14ac:dyDescent="0.3">
      <c r="A573" s="28"/>
      <c r="B573" s="28" t="s">
        <v>1523</v>
      </c>
      <c r="C573" s="28" t="s">
        <v>1524</v>
      </c>
      <c r="D573" s="28" t="s">
        <v>1487</v>
      </c>
      <c r="E573" s="28" t="str">
        <f t="shared" si="11"/>
        <v>3.9</v>
      </c>
      <c r="F573" s="28">
        <v>49</v>
      </c>
      <c r="G573" s="28" t="s">
        <v>833</v>
      </c>
      <c r="H573" s="28" t="s">
        <v>10</v>
      </c>
      <c r="I573" s="28"/>
      <c r="J573" s="28"/>
    </row>
    <row r="574" spans="1:10" x14ac:dyDescent="0.3">
      <c r="A574" s="28"/>
      <c r="B574" s="28" t="s">
        <v>1525</v>
      </c>
      <c r="C574" s="28" t="s">
        <v>1526</v>
      </c>
      <c r="D574" s="28" t="s">
        <v>1487</v>
      </c>
      <c r="E574" s="28" t="str">
        <f t="shared" si="11"/>
        <v>3.9</v>
      </c>
      <c r="F574" s="28">
        <v>56</v>
      </c>
      <c r="G574" s="28" t="s">
        <v>1527</v>
      </c>
      <c r="H574" s="28" t="s">
        <v>44</v>
      </c>
      <c r="I574" s="28"/>
      <c r="J574" s="28"/>
    </row>
    <row r="575" spans="1:10" x14ac:dyDescent="0.3">
      <c r="A575" s="28"/>
      <c r="B575" s="28" t="s">
        <v>1528</v>
      </c>
      <c r="C575" s="28" t="s">
        <v>1529</v>
      </c>
      <c r="D575" s="28" t="s">
        <v>1530</v>
      </c>
      <c r="E575" s="28" t="str">
        <f t="shared" si="11"/>
        <v>3.8</v>
      </c>
      <c r="F575" s="28">
        <v>65</v>
      </c>
      <c r="G575" s="28" t="s">
        <v>1531</v>
      </c>
      <c r="H575" s="28" t="s">
        <v>161</v>
      </c>
      <c r="I575" s="28"/>
      <c r="J575" s="28"/>
    </row>
    <row r="576" spans="1:10" x14ac:dyDescent="0.3">
      <c r="A576" s="28"/>
      <c r="B576" s="28" t="s">
        <v>1532</v>
      </c>
      <c r="C576" s="28" t="s">
        <v>1533</v>
      </c>
      <c r="D576" s="28" t="s">
        <v>1530</v>
      </c>
      <c r="E576" s="28" t="str">
        <f t="shared" si="11"/>
        <v>3.8</v>
      </c>
      <c r="F576" s="28">
        <v>62</v>
      </c>
      <c r="G576" s="28" t="s">
        <v>1534</v>
      </c>
      <c r="H576" s="28" t="s">
        <v>44</v>
      </c>
      <c r="I576" s="28"/>
      <c r="J576" s="28"/>
    </row>
    <row r="577" spans="1:10" x14ac:dyDescent="0.3">
      <c r="A577" s="28"/>
      <c r="B577" s="28" t="s">
        <v>1535</v>
      </c>
      <c r="C577" s="28" t="s">
        <v>1536</v>
      </c>
      <c r="D577" s="28" t="s">
        <v>1530</v>
      </c>
      <c r="E577" s="28" t="str">
        <f t="shared" si="11"/>
        <v>3.8</v>
      </c>
      <c r="F577" s="28">
        <v>79</v>
      </c>
      <c r="G577" s="28" t="s">
        <v>122</v>
      </c>
      <c r="H577" s="28" t="s">
        <v>146</v>
      </c>
      <c r="I577" s="28"/>
      <c r="J577" s="28"/>
    </row>
    <row r="578" spans="1:10" x14ac:dyDescent="0.3">
      <c r="A578" s="28"/>
      <c r="B578" s="28"/>
      <c r="C578" s="28"/>
      <c r="D578" s="28"/>
      <c r="E578" s="28" t="str">
        <f t="shared" si="11"/>
        <v/>
      </c>
      <c r="F578" s="28"/>
      <c r="G578" s="28"/>
      <c r="H578" s="28"/>
      <c r="I578" s="28"/>
      <c r="J578" s="28"/>
    </row>
    <row r="579" spans="1:10" x14ac:dyDescent="0.3">
      <c r="A579" s="28"/>
      <c r="B579" s="28" t="s">
        <v>1537</v>
      </c>
      <c r="C579" s="28" t="s">
        <v>1538</v>
      </c>
      <c r="D579" s="28" t="s">
        <v>1530</v>
      </c>
      <c r="E579" s="28" t="str">
        <f t="shared" si="11"/>
        <v>3.8</v>
      </c>
      <c r="F579" s="28">
        <v>63</v>
      </c>
      <c r="G579" s="28" t="s">
        <v>1534</v>
      </c>
      <c r="H579" s="28" t="s">
        <v>44</v>
      </c>
      <c r="I579" s="28"/>
      <c r="J579" s="28"/>
    </row>
    <row r="580" spans="1:10" x14ac:dyDescent="0.3">
      <c r="A580" s="28"/>
      <c r="B580" s="28" t="s">
        <v>1537</v>
      </c>
      <c r="C580" s="28" t="s">
        <v>1539</v>
      </c>
      <c r="D580" s="28" t="s">
        <v>1530</v>
      </c>
      <c r="E580" s="28" t="str">
        <f t="shared" si="11"/>
        <v>3.8</v>
      </c>
      <c r="F580" s="28">
        <v>59</v>
      </c>
      <c r="G580" s="28" t="s">
        <v>1534</v>
      </c>
      <c r="H580" s="28" t="s">
        <v>44</v>
      </c>
      <c r="I580" s="28"/>
      <c r="J580" s="28"/>
    </row>
    <row r="581" spans="1:10" x14ac:dyDescent="0.3">
      <c r="A581" s="28"/>
      <c r="B581" s="28" t="s">
        <v>1540</v>
      </c>
      <c r="C581" s="28" t="s">
        <v>1541</v>
      </c>
      <c r="D581" s="28" t="s">
        <v>1530</v>
      </c>
      <c r="E581" s="28" t="str">
        <f t="shared" si="11"/>
        <v>3.8</v>
      </c>
      <c r="F581" s="28">
        <v>79</v>
      </c>
      <c r="G581" s="28" t="s">
        <v>1542</v>
      </c>
      <c r="H581" s="28" t="s">
        <v>3</v>
      </c>
      <c r="I581" s="28"/>
      <c r="J581" s="28"/>
    </row>
    <row r="582" spans="1:10" x14ac:dyDescent="0.3">
      <c r="A582" s="28"/>
      <c r="B582" s="28" t="s">
        <v>1543</v>
      </c>
      <c r="C582" s="28" t="s">
        <v>1544</v>
      </c>
      <c r="D582" s="28" t="s">
        <v>1530</v>
      </c>
      <c r="E582" s="28" t="str">
        <f t="shared" si="11"/>
        <v>3.8</v>
      </c>
      <c r="F582" s="28">
        <v>84</v>
      </c>
      <c r="G582" s="28" t="s">
        <v>268</v>
      </c>
      <c r="H582" s="28" t="s">
        <v>44</v>
      </c>
      <c r="I582" s="28"/>
      <c r="J582" s="28"/>
    </row>
    <row r="583" spans="1:10" x14ac:dyDescent="0.3">
      <c r="A583" s="28"/>
      <c r="B583" s="28" t="s">
        <v>1545</v>
      </c>
      <c r="C583" s="28" t="s">
        <v>1546</v>
      </c>
      <c r="D583" s="28" t="s">
        <v>1530</v>
      </c>
      <c r="E583" s="28" t="str">
        <f t="shared" si="11"/>
        <v>3.8</v>
      </c>
      <c r="F583" s="28">
        <v>83</v>
      </c>
      <c r="G583" s="28" t="s">
        <v>1266</v>
      </c>
      <c r="H583" s="28" t="s">
        <v>146</v>
      </c>
      <c r="I583" s="28"/>
      <c r="J583" s="28"/>
    </row>
    <row r="584" spans="1:10" x14ac:dyDescent="0.3">
      <c r="A584" s="28"/>
      <c r="B584" s="28" t="s">
        <v>1547</v>
      </c>
      <c r="C584" s="28" t="s">
        <v>1548</v>
      </c>
      <c r="D584" s="28" t="s">
        <v>1530</v>
      </c>
      <c r="E584" s="28" t="str">
        <f t="shared" ref="E584:E647" si="12">MID(D584,2,3)</f>
        <v>3.8</v>
      </c>
      <c r="F584" s="28">
        <v>90</v>
      </c>
      <c r="G584" s="28" t="s">
        <v>708</v>
      </c>
      <c r="H584" s="28" t="s">
        <v>834</v>
      </c>
      <c r="I584" s="28"/>
      <c r="J584" s="28"/>
    </row>
    <row r="585" spans="1:10" x14ac:dyDescent="0.3">
      <c r="A585" s="28"/>
      <c r="B585" s="28" t="s">
        <v>1549</v>
      </c>
      <c r="C585" s="28" t="s">
        <v>1550</v>
      </c>
      <c r="D585" s="28" t="s">
        <v>1530</v>
      </c>
      <c r="E585" s="28" t="str">
        <f t="shared" si="12"/>
        <v>3.8</v>
      </c>
      <c r="F585" s="28">
        <v>51</v>
      </c>
      <c r="G585" s="28" t="s">
        <v>333</v>
      </c>
      <c r="H585" s="28" t="s">
        <v>1551</v>
      </c>
      <c r="I585" s="28"/>
      <c r="J585" s="28"/>
    </row>
    <row r="586" spans="1:10" x14ac:dyDescent="0.3">
      <c r="A586" s="28"/>
      <c r="B586" s="28" t="s">
        <v>1552</v>
      </c>
      <c r="C586" s="28" t="s">
        <v>1553</v>
      </c>
      <c r="D586" s="28" t="s">
        <v>1530</v>
      </c>
      <c r="E586" s="28" t="str">
        <f t="shared" si="12"/>
        <v>3.8</v>
      </c>
      <c r="F586" s="28">
        <v>60</v>
      </c>
      <c r="G586" s="28" t="s">
        <v>1534</v>
      </c>
      <c r="H586" s="28" t="s">
        <v>44</v>
      </c>
      <c r="I586" s="28"/>
      <c r="J586" s="28"/>
    </row>
    <row r="587" spans="1:10" x14ac:dyDescent="0.3">
      <c r="A587" s="28"/>
      <c r="B587" s="28" t="s">
        <v>1554</v>
      </c>
      <c r="C587" s="28" t="s">
        <v>1555</v>
      </c>
      <c r="D587" s="28" t="s">
        <v>1530</v>
      </c>
      <c r="E587" s="28" t="str">
        <f t="shared" si="12"/>
        <v>3.8</v>
      </c>
      <c r="F587" s="28">
        <v>80</v>
      </c>
      <c r="G587" s="28" t="s">
        <v>268</v>
      </c>
      <c r="H587" s="28" t="s">
        <v>302</v>
      </c>
      <c r="I587" s="28"/>
      <c r="J587" s="28"/>
    </row>
    <row r="588" spans="1:10" x14ac:dyDescent="0.3">
      <c r="A588" s="28"/>
      <c r="B588" s="28" t="s">
        <v>1556</v>
      </c>
      <c r="C588" s="28" t="s">
        <v>1557</v>
      </c>
      <c r="D588" s="28" t="s">
        <v>1530</v>
      </c>
      <c r="E588" s="28" t="str">
        <f t="shared" si="12"/>
        <v>3.8</v>
      </c>
      <c r="F588" s="28">
        <v>69</v>
      </c>
      <c r="G588" s="28" t="s">
        <v>833</v>
      </c>
      <c r="H588" s="28" t="s">
        <v>834</v>
      </c>
      <c r="I588" s="28"/>
      <c r="J588" s="28"/>
    </row>
    <row r="589" spans="1:10" x14ac:dyDescent="0.3">
      <c r="A589" s="28"/>
      <c r="B589" s="28"/>
      <c r="C589" s="28"/>
      <c r="D589" s="28"/>
      <c r="E589" s="28" t="str">
        <f t="shared" si="12"/>
        <v/>
      </c>
      <c r="F589" s="28"/>
      <c r="G589" s="28"/>
      <c r="H589" s="28"/>
      <c r="I589" s="28"/>
      <c r="J589" s="28"/>
    </row>
    <row r="590" spans="1:10" x14ac:dyDescent="0.3">
      <c r="A590" s="28"/>
      <c r="B590" s="28" t="s">
        <v>1558</v>
      </c>
      <c r="C590" s="28" t="s">
        <v>1559</v>
      </c>
      <c r="D590" s="28" t="s">
        <v>1530</v>
      </c>
      <c r="E590" s="28" t="str">
        <f t="shared" si="12"/>
        <v>3.8</v>
      </c>
      <c r="F590" s="28">
        <v>47</v>
      </c>
      <c r="G590" s="28" t="s">
        <v>1560</v>
      </c>
      <c r="H590" s="28" t="s">
        <v>563</v>
      </c>
      <c r="I590" s="28"/>
      <c r="J590" s="28"/>
    </row>
    <row r="591" spans="1:10" x14ac:dyDescent="0.3">
      <c r="A591" s="28"/>
      <c r="B591" s="28" t="s">
        <v>1561</v>
      </c>
      <c r="C591" s="28" t="s">
        <v>1562</v>
      </c>
      <c r="D591" s="28" t="s">
        <v>1530</v>
      </c>
      <c r="E591" s="28" t="str">
        <f t="shared" si="12"/>
        <v>3.8</v>
      </c>
      <c r="F591" s="28">
        <v>70</v>
      </c>
      <c r="G591" s="28" t="s">
        <v>189</v>
      </c>
      <c r="H591" s="28" t="s">
        <v>44</v>
      </c>
      <c r="I591" s="28"/>
      <c r="J591" s="28"/>
    </row>
    <row r="592" spans="1:10" x14ac:dyDescent="0.3">
      <c r="A592" s="28"/>
      <c r="B592" s="28" t="s">
        <v>1563</v>
      </c>
      <c r="C592" s="28" t="s">
        <v>1564</v>
      </c>
      <c r="D592" s="28" t="s">
        <v>1530</v>
      </c>
      <c r="E592" s="28" t="str">
        <f t="shared" si="12"/>
        <v>3.8</v>
      </c>
      <c r="F592" s="28">
        <v>59</v>
      </c>
      <c r="G592" s="28" t="s">
        <v>173</v>
      </c>
      <c r="H592" s="28" t="s">
        <v>1565</v>
      </c>
      <c r="I592" s="28"/>
      <c r="J592" s="28"/>
    </row>
    <row r="593" spans="1:10" x14ac:dyDescent="0.3">
      <c r="A593" s="28"/>
      <c r="B593" s="28" t="s">
        <v>1566</v>
      </c>
      <c r="C593" s="28" t="s">
        <v>1567</v>
      </c>
      <c r="D593" s="28" t="s">
        <v>1530</v>
      </c>
      <c r="E593" s="28" t="str">
        <f t="shared" si="12"/>
        <v>3.8</v>
      </c>
      <c r="F593" s="28">
        <v>89</v>
      </c>
      <c r="G593" s="28" t="s">
        <v>1568</v>
      </c>
      <c r="H593" s="28" t="s">
        <v>44</v>
      </c>
      <c r="I593" s="28"/>
      <c r="J593" s="28"/>
    </row>
    <row r="594" spans="1:10" x14ac:dyDescent="0.3">
      <c r="A594" s="28"/>
      <c r="B594" s="28" t="s">
        <v>1569</v>
      </c>
      <c r="C594" s="28" t="s">
        <v>1570</v>
      </c>
      <c r="D594" s="28" t="s">
        <v>1530</v>
      </c>
      <c r="E594" s="28" t="str">
        <f t="shared" si="12"/>
        <v>3.8</v>
      </c>
      <c r="F594" s="28">
        <v>78</v>
      </c>
      <c r="G594" s="28" t="s">
        <v>1571</v>
      </c>
      <c r="H594" s="28" t="s">
        <v>44</v>
      </c>
      <c r="I594" s="28"/>
      <c r="J594" s="28"/>
    </row>
    <row r="595" spans="1:10" x14ac:dyDescent="0.3">
      <c r="A595" s="28"/>
      <c r="B595" s="28" t="s">
        <v>1572</v>
      </c>
      <c r="C595" s="28" t="s">
        <v>1573</v>
      </c>
      <c r="D595" s="28" t="s">
        <v>1530</v>
      </c>
      <c r="E595" s="28" t="str">
        <f t="shared" si="12"/>
        <v>3.8</v>
      </c>
      <c r="F595" s="28">
        <v>51</v>
      </c>
      <c r="G595" s="28" t="s">
        <v>528</v>
      </c>
      <c r="H595" s="28" t="s">
        <v>44</v>
      </c>
      <c r="I595" s="28"/>
      <c r="J595" s="28"/>
    </row>
    <row r="596" spans="1:10" x14ac:dyDescent="0.3">
      <c r="A596" s="28"/>
      <c r="B596" s="28" t="s">
        <v>1574</v>
      </c>
      <c r="C596" s="28" t="s">
        <v>1575</v>
      </c>
      <c r="D596" s="28" t="s">
        <v>1530</v>
      </c>
      <c r="E596" s="28" t="str">
        <f t="shared" si="12"/>
        <v>3.8</v>
      </c>
      <c r="F596" s="28">
        <v>46</v>
      </c>
      <c r="G596" s="28" t="s">
        <v>1576</v>
      </c>
      <c r="H596" s="28" t="s">
        <v>10</v>
      </c>
      <c r="I596" s="28"/>
      <c r="J596" s="28"/>
    </row>
    <row r="597" spans="1:10" x14ac:dyDescent="0.3">
      <c r="A597" s="28"/>
      <c r="B597" s="28" t="s">
        <v>1577</v>
      </c>
      <c r="C597" s="28" t="s">
        <v>1578</v>
      </c>
      <c r="D597" s="28" t="s">
        <v>1530</v>
      </c>
      <c r="E597" s="28" t="str">
        <f t="shared" si="12"/>
        <v>3.8</v>
      </c>
      <c r="F597" s="28">
        <v>92</v>
      </c>
      <c r="G597" s="28" t="s">
        <v>1579</v>
      </c>
      <c r="H597" s="28" t="s">
        <v>4</v>
      </c>
      <c r="I597" s="28"/>
      <c r="J597" s="28"/>
    </row>
    <row r="598" spans="1:10" x14ac:dyDescent="0.3">
      <c r="A598" s="28"/>
      <c r="B598" s="28" t="s">
        <v>1580</v>
      </c>
      <c r="C598" s="28" t="s">
        <v>1581</v>
      </c>
      <c r="D598" s="28" t="s">
        <v>1582</v>
      </c>
      <c r="E598" s="28" t="str">
        <f t="shared" si="12"/>
        <v>3.7</v>
      </c>
      <c r="F598" s="28">
        <v>55</v>
      </c>
      <c r="G598" s="28" t="s">
        <v>1302</v>
      </c>
      <c r="H598" s="28" t="s">
        <v>44</v>
      </c>
      <c r="I598" s="28"/>
      <c r="J598" s="28"/>
    </row>
    <row r="599" spans="1:10" x14ac:dyDescent="0.3">
      <c r="A599" s="28"/>
      <c r="B599" s="28" t="s">
        <v>1583</v>
      </c>
      <c r="C599" s="28" t="s">
        <v>1584</v>
      </c>
      <c r="D599" s="28" t="s">
        <v>1582</v>
      </c>
      <c r="E599" s="28" t="str">
        <f t="shared" si="12"/>
        <v>3.7</v>
      </c>
      <c r="F599" s="28">
        <v>77</v>
      </c>
      <c r="G599" s="28" t="s">
        <v>1393</v>
      </c>
      <c r="H599" s="28" t="s">
        <v>44</v>
      </c>
      <c r="I599" s="28"/>
      <c r="J599" s="28"/>
    </row>
    <row r="600" spans="1:10" x14ac:dyDescent="0.3">
      <c r="A600" s="28"/>
      <c r="B600" s="28"/>
      <c r="C600" s="28"/>
      <c r="D600" s="28"/>
      <c r="E600" s="28" t="str">
        <f t="shared" si="12"/>
        <v/>
      </c>
      <c r="F600" s="28"/>
      <c r="G600" s="28"/>
      <c r="H600" s="28"/>
      <c r="I600" s="28"/>
      <c r="J600" s="28"/>
    </row>
    <row r="601" spans="1:10" x14ac:dyDescent="0.3">
      <c r="A601" s="28"/>
      <c r="B601" s="28" t="s">
        <v>1585</v>
      </c>
      <c r="C601" s="28" t="s">
        <v>1586</v>
      </c>
      <c r="D601" s="28" t="s">
        <v>1582</v>
      </c>
      <c r="E601" s="28" t="str">
        <f t="shared" si="12"/>
        <v>3.7</v>
      </c>
      <c r="F601" s="28">
        <v>73</v>
      </c>
      <c r="G601" s="28" t="s">
        <v>778</v>
      </c>
      <c r="H601" s="28" t="s">
        <v>327</v>
      </c>
      <c r="I601" s="28"/>
      <c r="J601" s="28"/>
    </row>
    <row r="602" spans="1:10" x14ac:dyDescent="0.3">
      <c r="A602" s="28"/>
      <c r="B602" s="28" t="s">
        <v>1587</v>
      </c>
      <c r="C602" s="28" t="s">
        <v>1588</v>
      </c>
      <c r="D602" s="28" t="s">
        <v>1582</v>
      </c>
      <c r="E602" s="28" t="str">
        <f t="shared" si="12"/>
        <v>3.7</v>
      </c>
      <c r="F602" s="28">
        <v>60</v>
      </c>
      <c r="G602" s="28" t="s">
        <v>1165</v>
      </c>
      <c r="H602" s="28" t="s">
        <v>161</v>
      </c>
      <c r="I602" s="28"/>
      <c r="J602" s="28"/>
    </row>
    <row r="603" spans="1:10" x14ac:dyDescent="0.3">
      <c r="A603" s="28"/>
      <c r="B603" s="28" t="s">
        <v>1589</v>
      </c>
      <c r="C603" s="28" t="s">
        <v>1590</v>
      </c>
      <c r="D603" s="28" t="s">
        <v>1582</v>
      </c>
      <c r="E603" s="28" t="str">
        <f t="shared" si="12"/>
        <v>3.7</v>
      </c>
      <c r="F603" s="28" t="s">
        <v>8</v>
      </c>
      <c r="G603" s="28" t="s">
        <v>1591</v>
      </c>
      <c r="H603" s="28" t="s">
        <v>5</v>
      </c>
      <c r="I603" s="28"/>
      <c r="J603" s="28"/>
    </row>
    <row r="604" spans="1:10" x14ac:dyDescent="0.3">
      <c r="A604" s="28"/>
      <c r="B604" s="28" t="s">
        <v>1592</v>
      </c>
      <c r="C604" s="28" t="s">
        <v>1593</v>
      </c>
      <c r="D604" s="28" t="s">
        <v>1582</v>
      </c>
      <c r="E604" s="28" t="str">
        <f t="shared" si="12"/>
        <v>3.7</v>
      </c>
      <c r="F604" s="28">
        <v>61</v>
      </c>
      <c r="G604" s="28" t="s">
        <v>740</v>
      </c>
      <c r="H604" s="28" t="s">
        <v>44</v>
      </c>
      <c r="I604" s="28"/>
      <c r="J604" s="28"/>
    </row>
    <row r="605" spans="1:10" x14ac:dyDescent="0.3">
      <c r="A605" s="28"/>
      <c r="B605" s="28" t="s">
        <v>1594</v>
      </c>
      <c r="C605" s="28" t="s">
        <v>1595</v>
      </c>
      <c r="D605" s="28" t="s">
        <v>1582</v>
      </c>
      <c r="E605" s="28" t="str">
        <f t="shared" si="12"/>
        <v>3.7</v>
      </c>
      <c r="F605" s="28">
        <v>67</v>
      </c>
      <c r="G605" s="28" t="s">
        <v>176</v>
      </c>
      <c r="H605" s="28" t="s">
        <v>10</v>
      </c>
      <c r="I605" s="28"/>
      <c r="J605" s="28"/>
    </row>
    <row r="606" spans="1:10" x14ac:dyDescent="0.3">
      <c r="A606" s="28"/>
      <c r="B606" s="28" t="s">
        <v>1596</v>
      </c>
      <c r="C606" s="28" t="s">
        <v>1597</v>
      </c>
      <c r="D606" s="28" t="s">
        <v>1582</v>
      </c>
      <c r="E606" s="28" t="str">
        <f t="shared" si="12"/>
        <v>3.7</v>
      </c>
      <c r="F606" s="28">
        <v>75</v>
      </c>
      <c r="G606" s="28" t="s">
        <v>1520</v>
      </c>
      <c r="H606" s="28" t="s">
        <v>1598</v>
      </c>
      <c r="I606" s="28"/>
      <c r="J606" s="28"/>
    </row>
    <row r="607" spans="1:10" x14ac:dyDescent="0.3">
      <c r="A607" s="28"/>
      <c r="B607" s="28" t="s">
        <v>1599</v>
      </c>
      <c r="C607" s="28" t="s">
        <v>1600</v>
      </c>
      <c r="D607" s="28" t="s">
        <v>1582</v>
      </c>
      <c r="E607" s="28" t="str">
        <f t="shared" si="12"/>
        <v>3.7</v>
      </c>
      <c r="F607" s="28">
        <v>37</v>
      </c>
      <c r="G607" s="28" t="s">
        <v>1601</v>
      </c>
      <c r="H607" s="28" t="s">
        <v>44</v>
      </c>
      <c r="I607" s="28"/>
      <c r="J607" s="28"/>
    </row>
    <row r="608" spans="1:10" x14ac:dyDescent="0.3">
      <c r="A608" s="28"/>
      <c r="B608" s="28" t="s">
        <v>1599</v>
      </c>
      <c r="C608" s="28" t="s">
        <v>1602</v>
      </c>
      <c r="D608" s="28" t="s">
        <v>1582</v>
      </c>
      <c r="E608" s="28" t="str">
        <f t="shared" si="12"/>
        <v>3.7</v>
      </c>
      <c r="F608" s="28">
        <v>37</v>
      </c>
      <c r="G608" s="28" t="s">
        <v>1601</v>
      </c>
      <c r="H608" s="28" t="s">
        <v>44</v>
      </c>
      <c r="I608" s="28"/>
      <c r="J608" s="28"/>
    </row>
    <row r="609" spans="1:10" x14ac:dyDescent="0.3">
      <c r="A609" s="28"/>
      <c r="B609" s="28" t="s">
        <v>1599</v>
      </c>
      <c r="C609" s="28" t="s">
        <v>1603</v>
      </c>
      <c r="D609" s="28" t="s">
        <v>1582</v>
      </c>
      <c r="E609" s="28" t="str">
        <f t="shared" si="12"/>
        <v>3.7</v>
      </c>
      <c r="F609" s="28">
        <v>35</v>
      </c>
      <c r="G609" s="28" t="s">
        <v>1601</v>
      </c>
      <c r="H609" s="28" t="s">
        <v>44</v>
      </c>
      <c r="I609" s="28"/>
      <c r="J609" s="28"/>
    </row>
    <row r="610" spans="1:10" x14ac:dyDescent="0.3">
      <c r="A610" s="28"/>
      <c r="B610" s="28" t="s">
        <v>1604</v>
      </c>
      <c r="C610" s="28" t="s">
        <v>1605</v>
      </c>
      <c r="D610" s="28" t="s">
        <v>1582</v>
      </c>
      <c r="E610" s="28" t="str">
        <f t="shared" si="12"/>
        <v>3.7</v>
      </c>
      <c r="F610" s="28">
        <v>57</v>
      </c>
      <c r="G610" s="28" t="s">
        <v>199</v>
      </c>
      <c r="H610" s="28" t="s">
        <v>908</v>
      </c>
      <c r="I610" s="28"/>
      <c r="J610" s="28"/>
    </row>
    <row r="611" spans="1:10" x14ac:dyDescent="0.3">
      <c r="A611" s="28"/>
      <c r="B611" s="28"/>
      <c r="C611" s="28"/>
      <c r="D611" s="28"/>
      <c r="E611" s="28" t="str">
        <f t="shared" si="12"/>
        <v/>
      </c>
      <c r="F611" s="28"/>
      <c r="G611" s="28"/>
      <c r="H611" s="28"/>
      <c r="I611" s="28"/>
      <c r="J611" s="28"/>
    </row>
    <row r="612" spans="1:10" x14ac:dyDescent="0.3">
      <c r="A612" s="28"/>
      <c r="B612" s="28" t="s">
        <v>1606</v>
      </c>
      <c r="C612" s="28" t="s">
        <v>1607</v>
      </c>
      <c r="D612" s="28" t="s">
        <v>1582</v>
      </c>
      <c r="E612" s="28" t="str">
        <f t="shared" si="12"/>
        <v>3.7</v>
      </c>
      <c r="F612" s="28">
        <v>72</v>
      </c>
      <c r="G612" s="28" t="s">
        <v>1608</v>
      </c>
      <c r="H612" s="28" t="s">
        <v>44</v>
      </c>
      <c r="I612" s="28"/>
      <c r="J612" s="28"/>
    </row>
    <row r="613" spans="1:10" x14ac:dyDescent="0.3">
      <c r="A613" s="28"/>
      <c r="B613" s="28" t="s">
        <v>1609</v>
      </c>
      <c r="C613" s="28" t="s">
        <v>1610</v>
      </c>
      <c r="D613" s="28" t="s">
        <v>1582</v>
      </c>
      <c r="E613" s="28" t="str">
        <f t="shared" si="12"/>
        <v>3.7</v>
      </c>
      <c r="F613" s="28">
        <v>86</v>
      </c>
      <c r="G613" s="28" t="s">
        <v>1611</v>
      </c>
      <c r="H613" s="28" t="s">
        <v>44</v>
      </c>
      <c r="I613" s="28"/>
      <c r="J613" s="28"/>
    </row>
    <row r="614" spans="1:10" x14ac:dyDescent="0.3">
      <c r="A614" s="28"/>
      <c r="B614" s="28" t="s">
        <v>1612</v>
      </c>
      <c r="C614" s="28" t="s">
        <v>1613</v>
      </c>
      <c r="D614" s="28" t="s">
        <v>1582</v>
      </c>
      <c r="E614" s="28" t="str">
        <f t="shared" si="12"/>
        <v>3.7</v>
      </c>
      <c r="F614" s="28">
        <v>53</v>
      </c>
      <c r="G614" s="28" t="s">
        <v>122</v>
      </c>
      <c r="H614" s="28" t="s">
        <v>146</v>
      </c>
      <c r="I614" s="28"/>
      <c r="J614" s="28"/>
    </row>
    <row r="615" spans="1:10" x14ac:dyDescent="0.3">
      <c r="A615" s="28"/>
      <c r="B615" s="28" t="s">
        <v>1614</v>
      </c>
      <c r="C615" s="28" t="s">
        <v>1615</v>
      </c>
      <c r="D615" s="28" t="s">
        <v>1582</v>
      </c>
      <c r="E615" s="28" t="str">
        <f t="shared" si="12"/>
        <v>3.7</v>
      </c>
      <c r="F615" s="28">
        <v>59</v>
      </c>
      <c r="G615" s="28" t="s">
        <v>1520</v>
      </c>
      <c r="H615" s="28" t="s">
        <v>1551</v>
      </c>
      <c r="I615" s="28"/>
      <c r="J615" s="28"/>
    </row>
    <row r="616" spans="1:10" x14ac:dyDescent="0.3">
      <c r="A616" s="28"/>
      <c r="B616" s="28" t="s">
        <v>1616</v>
      </c>
      <c r="C616" s="28" t="s">
        <v>1617</v>
      </c>
      <c r="D616" s="28" t="s">
        <v>1582</v>
      </c>
      <c r="E616" s="28" t="str">
        <f t="shared" si="12"/>
        <v>3.7</v>
      </c>
      <c r="F616" s="28">
        <v>58</v>
      </c>
      <c r="G616" s="28" t="s">
        <v>1618</v>
      </c>
      <c r="H616" s="28" t="s">
        <v>44</v>
      </c>
      <c r="I616" s="28"/>
      <c r="J616" s="28"/>
    </row>
    <row r="617" spans="1:10" x14ac:dyDescent="0.3">
      <c r="A617" s="28"/>
      <c r="B617" s="28" t="s">
        <v>1619</v>
      </c>
      <c r="C617" s="28" t="s">
        <v>1620</v>
      </c>
      <c r="D617" s="28" t="s">
        <v>1582</v>
      </c>
      <c r="E617" s="28" t="str">
        <f t="shared" si="12"/>
        <v>3.7</v>
      </c>
      <c r="F617" s="28">
        <v>86</v>
      </c>
      <c r="G617" s="28" t="s">
        <v>421</v>
      </c>
      <c r="H617" s="28" t="s">
        <v>4</v>
      </c>
      <c r="I617" s="28"/>
      <c r="J617" s="28"/>
    </row>
    <row r="618" spans="1:10" x14ac:dyDescent="0.3">
      <c r="A618" s="28"/>
      <c r="B618" s="28" t="s">
        <v>1621</v>
      </c>
      <c r="C618" s="28" t="s">
        <v>1622</v>
      </c>
      <c r="D618" s="28" t="s">
        <v>1582</v>
      </c>
      <c r="E618" s="28" t="str">
        <f t="shared" si="12"/>
        <v>3.7</v>
      </c>
      <c r="F618" s="28">
        <v>52</v>
      </c>
      <c r="G618" s="28" t="s">
        <v>122</v>
      </c>
      <c r="H618" s="28" t="s">
        <v>494</v>
      </c>
      <c r="I618" s="28"/>
      <c r="J618" s="28"/>
    </row>
    <row r="619" spans="1:10" x14ac:dyDescent="0.3">
      <c r="A619" s="28"/>
      <c r="B619" s="28" t="s">
        <v>1623</v>
      </c>
      <c r="C619" s="28" t="s">
        <v>1624</v>
      </c>
      <c r="D619" s="28" t="s">
        <v>1582</v>
      </c>
      <c r="E619" s="28" t="str">
        <f t="shared" si="12"/>
        <v>3.7</v>
      </c>
      <c r="F619" s="28">
        <v>53</v>
      </c>
      <c r="G619" s="28" t="s">
        <v>769</v>
      </c>
      <c r="H619" s="28" t="s">
        <v>4</v>
      </c>
      <c r="I619" s="28"/>
      <c r="J619" s="28"/>
    </row>
    <row r="620" spans="1:10" x14ac:dyDescent="0.3">
      <c r="A620" s="28"/>
      <c r="B620" s="28" t="s">
        <v>1623</v>
      </c>
      <c r="C620" s="28" t="s">
        <v>1625</v>
      </c>
      <c r="D620" s="28" t="s">
        <v>1582</v>
      </c>
      <c r="E620" s="28" t="str">
        <f t="shared" si="12"/>
        <v>3.7</v>
      </c>
      <c r="F620" s="28">
        <v>67</v>
      </c>
      <c r="G620" s="28" t="s">
        <v>769</v>
      </c>
      <c r="H620" s="28" t="s">
        <v>4</v>
      </c>
      <c r="I620" s="28"/>
      <c r="J620" s="28"/>
    </row>
    <row r="621" spans="1:10" x14ac:dyDescent="0.3">
      <c r="A621" s="28"/>
      <c r="B621" s="28" t="s">
        <v>1623</v>
      </c>
      <c r="C621" s="28" t="s">
        <v>1626</v>
      </c>
      <c r="D621" s="28" t="s">
        <v>1582</v>
      </c>
      <c r="E621" s="28" t="str">
        <f t="shared" si="12"/>
        <v>3.7</v>
      </c>
      <c r="F621" s="28">
        <v>55</v>
      </c>
      <c r="G621" s="28" t="s">
        <v>769</v>
      </c>
      <c r="H621" s="28" t="s">
        <v>4</v>
      </c>
      <c r="I621" s="28"/>
      <c r="J621" s="28"/>
    </row>
    <row r="622" spans="1:10" x14ac:dyDescent="0.3">
      <c r="A622" s="28"/>
      <c r="B622" s="28"/>
      <c r="C622" s="28"/>
      <c r="D622" s="28"/>
      <c r="E622" s="28" t="str">
        <f t="shared" si="12"/>
        <v/>
      </c>
      <c r="F622" s="28"/>
      <c r="G622" s="28"/>
      <c r="H622" s="28"/>
      <c r="I622" s="28"/>
      <c r="J622" s="28"/>
    </row>
    <row r="623" spans="1:10" x14ac:dyDescent="0.3">
      <c r="A623" s="28"/>
      <c r="B623" s="28" t="s">
        <v>1623</v>
      </c>
      <c r="C623" s="28" t="s">
        <v>1627</v>
      </c>
      <c r="D623" s="28" t="s">
        <v>1582</v>
      </c>
      <c r="E623" s="28" t="str">
        <f t="shared" si="12"/>
        <v>3.7</v>
      </c>
      <c r="F623" s="28">
        <v>66</v>
      </c>
      <c r="G623" s="28" t="s">
        <v>769</v>
      </c>
      <c r="H623" s="28" t="s">
        <v>4</v>
      </c>
      <c r="I623" s="28"/>
      <c r="J623" s="28"/>
    </row>
    <row r="624" spans="1:10" x14ac:dyDescent="0.3">
      <c r="A624" s="28"/>
      <c r="B624" s="28" t="s">
        <v>1628</v>
      </c>
      <c r="C624" s="28" t="s">
        <v>1629</v>
      </c>
      <c r="D624" s="28" t="s">
        <v>1582</v>
      </c>
      <c r="E624" s="28" t="str">
        <f t="shared" si="12"/>
        <v>3.7</v>
      </c>
      <c r="F624" s="28">
        <v>56</v>
      </c>
      <c r="G624" s="28" t="s">
        <v>1630</v>
      </c>
      <c r="H624" s="28" t="s">
        <v>273</v>
      </c>
      <c r="I624" s="28"/>
      <c r="J624" s="28"/>
    </row>
    <row r="625" spans="1:10" x14ac:dyDescent="0.3">
      <c r="A625" s="28"/>
      <c r="B625" s="28" t="s">
        <v>1631</v>
      </c>
      <c r="C625" s="28" t="s">
        <v>1632</v>
      </c>
      <c r="D625" s="28" t="s">
        <v>1582</v>
      </c>
      <c r="E625" s="28" t="str">
        <f t="shared" si="12"/>
        <v>3.7</v>
      </c>
      <c r="F625" s="28">
        <v>56</v>
      </c>
      <c r="G625" s="28" t="s">
        <v>145</v>
      </c>
      <c r="H625" s="28" t="s">
        <v>247</v>
      </c>
      <c r="I625" s="28"/>
      <c r="J625" s="28"/>
    </row>
    <row r="626" spans="1:10" x14ac:dyDescent="0.3">
      <c r="A626" s="28"/>
      <c r="B626" s="28" t="s">
        <v>1633</v>
      </c>
      <c r="C626" s="28" t="s">
        <v>1634</v>
      </c>
      <c r="D626" s="28" t="s">
        <v>1582</v>
      </c>
      <c r="E626" s="28" t="str">
        <f t="shared" si="12"/>
        <v>3.7</v>
      </c>
      <c r="F626" s="28">
        <v>53</v>
      </c>
      <c r="G626" s="28" t="s">
        <v>122</v>
      </c>
      <c r="H626" s="28" t="s">
        <v>161</v>
      </c>
      <c r="I626" s="28"/>
      <c r="J626" s="28"/>
    </row>
    <row r="627" spans="1:10" x14ac:dyDescent="0.3">
      <c r="A627" s="28"/>
      <c r="B627" s="28" t="s">
        <v>1635</v>
      </c>
      <c r="C627" s="28" t="s">
        <v>1636</v>
      </c>
      <c r="D627" s="28" t="s">
        <v>1637</v>
      </c>
      <c r="E627" s="28" t="str">
        <f t="shared" si="12"/>
        <v>3.6</v>
      </c>
      <c r="F627" s="28">
        <v>62</v>
      </c>
      <c r="G627" s="28" t="s">
        <v>1638</v>
      </c>
      <c r="H627" s="28" t="s">
        <v>6</v>
      </c>
      <c r="I627" s="28"/>
      <c r="J627" s="28"/>
    </row>
    <row r="628" spans="1:10" x14ac:dyDescent="0.3">
      <c r="A628" s="28"/>
      <c r="B628" s="28" t="s">
        <v>1639</v>
      </c>
      <c r="C628" s="28" t="s">
        <v>1640</v>
      </c>
      <c r="D628" s="28" t="s">
        <v>1637</v>
      </c>
      <c r="E628" s="28" t="str">
        <f t="shared" si="12"/>
        <v>3.6</v>
      </c>
      <c r="F628" s="28">
        <v>79</v>
      </c>
      <c r="G628" s="28" t="s">
        <v>1641</v>
      </c>
      <c r="H628" s="28" t="s">
        <v>4</v>
      </c>
      <c r="I628" s="28"/>
      <c r="J628" s="28"/>
    </row>
    <row r="629" spans="1:10" x14ac:dyDescent="0.3">
      <c r="A629" s="28"/>
      <c r="B629" s="28" t="s">
        <v>1642</v>
      </c>
      <c r="C629" s="28" t="s">
        <v>1643</v>
      </c>
      <c r="D629" s="28" t="s">
        <v>1637</v>
      </c>
      <c r="E629" s="28" t="str">
        <f t="shared" si="12"/>
        <v>3.6</v>
      </c>
      <c r="F629" s="28">
        <v>62</v>
      </c>
      <c r="G629" s="28" t="s">
        <v>1644</v>
      </c>
      <c r="H629" s="28" t="s">
        <v>44</v>
      </c>
      <c r="I629" s="28"/>
      <c r="J629" s="28"/>
    </row>
    <row r="630" spans="1:10" x14ac:dyDescent="0.3">
      <c r="A630" s="28"/>
      <c r="B630" s="28" t="s">
        <v>1645</v>
      </c>
      <c r="C630" s="28" t="s">
        <v>1646</v>
      </c>
      <c r="D630" s="28" t="s">
        <v>1637</v>
      </c>
      <c r="E630" s="28" t="str">
        <f t="shared" si="12"/>
        <v>3.6</v>
      </c>
      <c r="F630" s="28">
        <v>72</v>
      </c>
      <c r="G630" s="28" t="s">
        <v>268</v>
      </c>
      <c r="H630" s="28" t="s">
        <v>44</v>
      </c>
      <c r="I630" s="28"/>
      <c r="J630" s="28"/>
    </row>
    <row r="631" spans="1:10" x14ac:dyDescent="0.3">
      <c r="A631" s="28"/>
      <c r="B631" s="28" t="s">
        <v>1647</v>
      </c>
      <c r="C631" s="28" t="s">
        <v>1648</v>
      </c>
      <c r="D631" s="28" t="s">
        <v>1637</v>
      </c>
      <c r="E631" s="28" t="str">
        <f t="shared" si="12"/>
        <v>3.6</v>
      </c>
      <c r="F631" s="28">
        <v>61</v>
      </c>
      <c r="G631" s="28" t="s">
        <v>173</v>
      </c>
      <c r="H631" s="28" t="s">
        <v>497</v>
      </c>
      <c r="I631" s="28"/>
      <c r="J631" s="28"/>
    </row>
    <row r="632" spans="1:10" x14ac:dyDescent="0.3">
      <c r="A632" s="28"/>
      <c r="B632" s="28" t="s">
        <v>1649</v>
      </c>
      <c r="C632" s="28" t="s">
        <v>1650</v>
      </c>
      <c r="D632" s="28" t="s">
        <v>1637</v>
      </c>
      <c r="E632" s="28" t="str">
        <f t="shared" si="12"/>
        <v>3.6</v>
      </c>
      <c r="F632" s="28">
        <v>65</v>
      </c>
      <c r="G632" s="28" t="s">
        <v>1651</v>
      </c>
      <c r="H632" s="28" t="s">
        <v>97</v>
      </c>
      <c r="I632" s="28"/>
      <c r="J632" s="28"/>
    </row>
    <row r="633" spans="1:10" x14ac:dyDescent="0.3">
      <c r="A633" s="28"/>
      <c r="B633" s="28"/>
      <c r="C633" s="28"/>
      <c r="D633" s="28"/>
      <c r="E633" s="28" t="str">
        <f t="shared" si="12"/>
        <v/>
      </c>
      <c r="F633" s="28"/>
      <c r="G633" s="28"/>
      <c r="H633" s="28"/>
      <c r="I633" s="28"/>
      <c r="J633" s="28"/>
    </row>
    <row r="634" spans="1:10" x14ac:dyDescent="0.3">
      <c r="A634" s="28"/>
      <c r="B634" s="28" t="s">
        <v>1652</v>
      </c>
      <c r="C634" s="28" t="s">
        <v>1653</v>
      </c>
      <c r="D634" s="28" t="s">
        <v>1637</v>
      </c>
      <c r="E634" s="28" t="str">
        <f t="shared" si="12"/>
        <v>3.6</v>
      </c>
      <c r="F634" s="28">
        <v>46</v>
      </c>
      <c r="G634" s="28" t="s">
        <v>539</v>
      </c>
      <c r="H634" s="28" t="s">
        <v>44</v>
      </c>
      <c r="I634" s="28"/>
      <c r="J634" s="28"/>
    </row>
    <row r="635" spans="1:10" x14ac:dyDescent="0.3">
      <c r="A635" s="28"/>
      <c r="B635" s="28" t="s">
        <v>1654</v>
      </c>
      <c r="C635" s="28" t="s">
        <v>1655</v>
      </c>
      <c r="D635" s="28" t="s">
        <v>1637</v>
      </c>
      <c r="E635" s="28" t="str">
        <f t="shared" si="12"/>
        <v>3.6</v>
      </c>
      <c r="F635" s="28">
        <v>60</v>
      </c>
      <c r="G635" s="28" t="s">
        <v>333</v>
      </c>
      <c r="H635" s="28" t="s">
        <v>1</v>
      </c>
      <c r="I635" s="28"/>
      <c r="J635" s="28"/>
    </row>
    <row r="636" spans="1:10" x14ac:dyDescent="0.3">
      <c r="A636" s="28"/>
      <c r="B636" s="28" t="s">
        <v>1656</v>
      </c>
      <c r="C636" s="28" t="s">
        <v>1657</v>
      </c>
      <c r="D636" s="28" t="s">
        <v>1637</v>
      </c>
      <c r="E636" s="28" t="str">
        <f t="shared" si="12"/>
        <v>3.6</v>
      </c>
      <c r="F636" s="28">
        <v>75</v>
      </c>
      <c r="G636" s="28" t="s">
        <v>1658</v>
      </c>
      <c r="H636" s="28" t="s">
        <v>44</v>
      </c>
      <c r="I636" s="28"/>
      <c r="J636" s="28"/>
    </row>
    <row r="637" spans="1:10" x14ac:dyDescent="0.3">
      <c r="A637" s="28"/>
      <c r="B637" s="28" t="s">
        <v>1659</v>
      </c>
      <c r="C637" s="28" t="s">
        <v>1660</v>
      </c>
      <c r="D637" s="28" t="s">
        <v>1637</v>
      </c>
      <c r="E637" s="28" t="str">
        <f t="shared" si="12"/>
        <v>3.6</v>
      </c>
      <c r="F637" s="28">
        <v>72</v>
      </c>
      <c r="G637" s="28" t="s">
        <v>1661</v>
      </c>
      <c r="H637" s="28" t="s">
        <v>9</v>
      </c>
      <c r="I637" s="28"/>
      <c r="J637" s="28"/>
    </row>
    <row r="638" spans="1:10" x14ac:dyDescent="0.3">
      <c r="A638" s="28"/>
      <c r="B638" s="28" t="s">
        <v>1662</v>
      </c>
      <c r="C638" s="28" t="s">
        <v>1663</v>
      </c>
      <c r="D638" s="28" t="s">
        <v>1637</v>
      </c>
      <c r="E638" s="28" t="str">
        <f t="shared" si="12"/>
        <v>3.6</v>
      </c>
      <c r="F638" s="28">
        <v>57</v>
      </c>
      <c r="G638" s="28" t="s">
        <v>1664</v>
      </c>
      <c r="H638" s="28" t="s">
        <v>161</v>
      </c>
      <c r="I638" s="28"/>
      <c r="J638" s="28"/>
    </row>
    <row r="639" spans="1:10" x14ac:dyDescent="0.3">
      <c r="A639" s="28"/>
      <c r="B639" s="28" t="s">
        <v>1665</v>
      </c>
      <c r="C639" s="28" t="s">
        <v>1666</v>
      </c>
      <c r="D639" s="28" t="s">
        <v>1637</v>
      </c>
      <c r="E639" s="28" t="str">
        <f t="shared" si="12"/>
        <v>3.6</v>
      </c>
      <c r="F639" s="28">
        <v>84</v>
      </c>
      <c r="G639" s="28" t="s">
        <v>122</v>
      </c>
      <c r="H639" s="28" t="s">
        <v>44</v>
      </c>
      <c r="I639" s="28"/>
      <c r="J639" s="28"/>
    </row>
    <row r="640" spans="1:10" x14ac:dyDescent="0.3">
      <c r="A640" s="28"/>
      <c r="B640" s="28" t="s">
        <v>1667</v>
      </c>
      <c r="C640" s="28" t="s">
        <v>1668</v>
      </c>
      <c r="D640" s="28" t="s">
        <v>1637</v>
      </c>
      <c r="E640" s="28" t="str">
        <f t="shared" si="12"/>
        <v>3.6</v>
      </c>
      <c r="F640" s="28">
        <v>57</v>
      </c>
      <c r="G640" s="28" t="s">
        <v>1669</v>
      </c>
      <c r="H640" s="28" t="s">
        <v>4</v>
      </c>
      <c r="I640" s="28"/>
      <c r="J640" s="28"/>
    </row>
    <row r="641" spans="1:10" x14ac:dyDescent="0.3">
      <c r="A641" s="28"/>
      <c r="B641" s="28" t="s">
        <v>1670</v>
      </c>
      <c r="C641" s="28" t="s">
        <v>1671</v>
      </c>
      <c r="D641" s="28" t="s">
        <v>1637</v>
      </c>
      <c r="E641" s="28" t="str">
        <f t="shared" si="12"/>
        <v>3.6</v>
      </c>
      <c r="F641" s="28">
        <v>51</v>
      </c>
      <c r="G641" s="28" t="s">
        <v>1672</v>
      </c>
      <c r="H641" s="28" t="s">
        <v>161</v>
      </c>
      <c r="I641" s="28"/>
      <c r="J641" s="28"/>
    </row>
    <row r="642" spans="1:10" x14ac:dyDescent="0.3">
      <c r="A642" s="28"/>
      <c r="B642" s="28" t="s">
        <v>1673</v>
      </c>
      <c r="C642" s="28" t="s">
        <v>1674</v>
      </c>
      <c r="D642" s="28" t="s">
        <v>1637</v>
      </c>
      <c r="E642" s="28" t="str">
        <f t="shared" si="12"/>
        <v>3.6</v>
      </c>
      <c r="F642" s="28">
        <v>85</v>
      </c>
      <c r="G642" s="28" t="s">
        <v>620</v>
      </c>
      <c r="H642" s="28" t="s">
        <v>97</v>
      </c>
      <c r="I642" s="28"/>
      <c r="J642" s="28"/>
    </row>
    <row r="643" spans="1:10" x14ac:dyDescent="0.3">
      <c r="A643" s="28"/>
      <c r="B643" s="28" t="s">
        <v>1675</v>
      </c>
      <c r="C643" s="28" t="s">
        <v>1676</v>
      </c>
      <c r="D643" s="28" t="s">
        <v>1637</v>
      </c>
      <c r="E643" s="28" t="str">
        <f t="shared" si="12"/>
        <v>3.6</v>
      </c>
      <c r="F643" s="28">
        <v>65</v>
      </c>
      <c r="G643" s="28" t="s">
        <v>620</v>
      </c>
      <c r="H643" s="28" t="s">
        <v>97</v>
      </c>
      <c r="I643" s="28"/>
      <c r="J643" s="28"/>
    </row>
    <row r="644" spans="1:10" x14ac:dyDescent="0.3">
      <c r="A644" s="28"/>
      <c r="B644" s="28"/>
      <c r="C644" s="28"/>
      <c r="D644" s="28"/>
      <c r="E644" s="28" t="str">
        <f t="shared" si="12"/>
        <v/>
      </c>
      <c r="F644" s="28"/>
      <c r="G644" s="28"/>
      <c r="H644" s="28"/>
      <c r="I644" s="28"/>
      <c r="J644" s="28"/>
    </row>
    <row r="645" spans="1:10" x14ac:dyDescent="0.3">
      <c r="A645" s="28"/>
      <c r="B645" s="28" t="s">
        <v>1677</v>
      </c>
      <c r="C645" s="28" t="s">
        <v>1678</v>
      </c>
      <c r="D645" s="28" t="s">
        <v>1637</v>
      </c>
      <c r="E645" s="28" t="str">
        <f t="shared" si="12"/>
        <v>3.6</v>
      </c>
      <c r="F645" s="28">
        <v>51</v>
      </c>
      <c r="G645" s="28" t="s">
        <v>126</v>
      </c>
      <c r="H645" s="28" t="s">
        <v>7</v>
      </c>
      <c r="I645" s="28"/>
      <c r="J645" s="28"/>
    </row>
    <row r="646" spans="1:10" x14ac:dyDescent="0.3">
      <c r="A646" s="28"/>
      <c r="B646" s="28" t="s">
        <v>1679</v>
      </c>
      <c r="C646" s="28" t="s">
        <v>1680</v>
      </c>
      <c r="D646" s="28" t="s">
        <v>1637</v>
      </c>
      <c r="E646" s="28" t="str">
        <f t="shared" si="12"/>
        <v>3.6</v>
      </c>
      <c r="F646" s="28">
        <v>69</v>
      </c>
      <c r="G646" s="28" t="s">
        <v>189</v>
      </c>
      <c r="H646" s="28" t="s">
        <v>6</v>
      </c>
      <c r="I646" s="28"/>
      <c r="J646" s="28"/>
    </row>
    <row r="647" spans="1:10" x14ac:dyDescent="0.3">
      <c r="A647" s="28"/>
      <c r="B647" s="28" t="s">
        <v>1681</v>
      </c>
      <c r="C647" s="28" t="s">
        <v>1682</v>
      </c>
      <c r="D647" s="28" t="s">
        <v>1637</v>
      </c>
      <c r="E647" s="28" t="str">
        <f t="shared" si="12"/>
        <v>3.6</v>
      </c>
      <c r="F647" s="28">
        <v>52</v>
      </c>
      <c r="G647" s="28" t="s">
        <v>652</v>
      </c>
      <c r="H647" s="28" t="s">
        <v>10</v>
      </c>
      <c r="I647" s="28"/>
      <c r="J647" s="28"/>
    </row>
    <row r="648" spans="1:10" x14ac:dyDescent="0.3">
      <c r="A648" s="28"/>
      <c r="B648" s="28" t="s">
        <v>1683</v>
      </c>
      <c r="C648" s="28" t="s">
        <v>1684</v>
      </c>
      <c r="D648" s="28" t="s">
        <v>1637</v>
      </c>
      <c r="E648" s="28" t="str">
        <f t="shared" ref="E648:E711" si="13">MID(D648,2,3)</f>
        <v>3.6</v>
      </c>
      <c r="F648" s="28">
        <v>63</v>
      </c>
      <c r="G648" s="28" t="s">
        <v>1685</v>
      </c>
      <c r="H648" s="28" t="s">
        <v>2</v>
      </c>
      <c r="I648" s="28"/>
      <c r="J648" s="28"/>
    </row>
    <row r="649" spans="1:10" x14ac:dyDescent="0.3">
      <c r="A649" s="28"/>
      <c r="B649" s="28" t="s">
        <v>1686</v>
      </c>
      <c r="C649" s="28" t="s">
        <v>1687</v>
      </c>
      <c r="D649" s="28" t="s">
        <v>1637</v>
      </c>
      <c r="E649" s="28" t="str">
        <f t="shared" si="13"/>
        <v>3.6</v>
      </c>
      <c r="F649" s="28">
        <v>70</v>
      </c>
      <c r="G649" s="28" t="s">
        <v>1688</v>
      </c>
      <c r="H649" s="28" t="s">
        <v>44</v>
      </c>
      <c r="I649" s="28"/>
      <c r="J649" s="28"/>
    </row>
    <row r="650" spans="1:10" x14ac:dyDescent="0.3">
      <c r="A650" s="28"/>
      <c r="B650" s="28" t="s">
        <v>1689</v>
      </c>
      <c r="C650" s="28" t="s">
        <v>1690</v>
      </c>
      <c r="D650" s="28" t="s">
        <v>1637</v>
      </c>
      <c r="E650" s="28" t="str">
        <f t="shared" si="13"/>
        <v>3.6</v>
      </c>
      <c r="F650" s="28">
        <v>53</v>
      </c>
      <c r="G650" s="28" t="s">
        <v>122</v>
      </c>
      <c r="H650" s="28" t="s">
        <v>10</v>
      </c>
      <c r="I650" s="28"/>
      <c r="J650" s="28"/>
    </row>
    <row r="651" spans="1:10" x14ac:dyDescent="0.3">
      <c r="A651" s="28"/>
      <c r="B651" s="28" t="s">
        <v>1691</v>
      </c>
      <c r="C651" s="28" t="s">
        <v>1692</v>
      </c>
      <c r="D651" s="28" t="s">
        <v>1637</v>
      </c>
      <c r="E651" s="28" t="str">
        <f t="shared" si="13"/>
        <v>3.6</v>
      </c>
      <c r="F651" s="28">
        <v>66</v>
      </c>
      <c r="G651" s="28" t="s">
        <v>68</v>
      </c>
      <c r="H651" s="28" t="s">
        <v>44</v>
      </c>
      <c r="I651" s="28"/>
      <c r="J651" s="28"/>
    </row>
    <row r="652" spans="1:10" x14ac:dyDescent="0.3">
      <c r="A652" s="28"/>
      <c r="B652" s="28" t="s">
        <v>1693</v>
      </c>
      <c r="C652" s="28" t="s">
        <v>1694</v>
      </c>
      <c r="D652" s="28" t="s">
        <v>1637</v>
      </c>
      <c r="E652" s="28" t="str">
        <f t="shared" si="13"/>
        <v>3.6</v>
      </c>
      <c r="F652" s="28">
        <v>80</v>
      </c>
      <c r="G652" s="28" t="s">
        <v>1695</v>
      </c>
      <c r="H652" s="28" t="s">
        <v>1</v>
      </c>
      <c r="I652" s="28"/>
      <c r="J652" s="28"/>
    </row>
    <row r="653" spans="1:10" x14ac:dyDescent="0.3">
      <c r="A653" s="28"/>
      <c r="B653" s="28" t="s">
        <v>1696</v>
      </c>
      <c r="C653" s="28" t="s">
        <v>1697</v>
      </c>
      <c r="D653" s="28" t="s">
        <v>1637</v>
      </c>
      <c r="E653" s="28" t="str">
        <f t="shared" si="13"/>
        <v>3.6</v>
      </c>
      <c r="F653" s="28">
        <v>66</v>
      </c>
      <c r="G653" s="28" t="s">
        <v>122</v>
      </c>
      <c r="H653" s="28" t="s">
        <v>10</v>
      </c>
      <c r="I653" s="28"/>
      <c r="J653" s="28"/>
    </row>
    <row r="654" spans="1:10" x14ac:dyDescent="0.3">
      <c r="A654" s="28"/>
      <c r="B654" s="28" t="s">
        <v>1698</v>
      </c>
      <c r="C654" s="28" t="s">
        <v>1699</v>
      </c>
      <c r="D654" s="28" t="s">
        <v>1700</v>
      </c>
      <c r="E654" s="28" t="str">
        <f t="shared" si="13"/>
        <v>3.5</v>
      </c>
      <c r="F654" s="28">
        <v>54</v>
      </c>
      <c r="G654" s="28" t="s">
        <v>755</v>
      </c>
      <c r="H654" s="28" t="s">
        <v>44</v>
      </c>
      <c r="I654" s="28"/>
      <c r="J654" s="28"/>
    </row>
    <row r="655" spans="1:10" x14ac:dyDescent="0.3">
      <c r="A655" s="28"/>
      <c r="B655" s="28"/>
      <c r="C655" s="28"/>
      <c r="D655" s="28"/>
      <c r="E655" s="28" t="str">
        <f t="shared" si="13"/>
        <v/>
      </c>
      <c r="F655" s="28"/>
      <c r="G655" s="28"/>
      <c r="H655" s="28"/>
      <c r="I655" s="28"/>
      <c r="J655" s="28"/>
    </row>
    <row r="656" spans="1:10" x14ac:dyDescent="0.3">
      <c r="A656" s="28"/>
      <c r="B656" s="28" t="s">
        <v>1701</v>
      </c>
      <c r="C656" s="28" t="s">
        <v>1702</v>
      </c>
      <c r="D656" s="28" t="s">
        <v>1700</v>
      </c>
      <c r="E656" s="28" t="str">
        <f t="shared" si="13"/>
        <v>3.5</v>
      </c>
      <c r="F656" s="28">
        <v>54</v>
      </c>
      <c r="G656" s="28" t="s">
        <v>306</v>
      </c>
      <c r="H656" s="28" t="s">
        <v>44</v>
      </c>
      <c r="I656" s="28"/>
      <c r="J656" s="28"/>
    </row>
    <row r="657" spans="1:10" x14ac:dyDescent="0.3">
      <c r="A657" s="28"/>
      <c r="B657" s="28" t="s">
        <v>1701</v>
      </c>
      <c r="C657" s="28" t="s">
        <v>1703</v>
      </c>
      <c r="D657" s="28" t="s">
        <v>1700</v>
      </c>
      <c r="E657" s="28" t="str">
        <f t="shared" si="13"/>
        <v>3.5</v>
      </c>
      <c r="F657" s="28">
        <v>55</v>
      </c>
      <c r="G657" s="28" t="s">
        <v>306</v>
      </c>
      <c r="H657" s="28" t="s">
        <v>44</v>
      </c>
      <c r="I657" s="28"/>
      <c r="J657" s="28"/>
    </row>
    <row r="658" spans="1:10" x14ac:dyDescent="0.3">
      <c r="A658" s="28"/>
      <c r="B658" s="28" t="s">
        <v>1704</v>
      </c>
      <c r="C658" s="28" t="s">
        <v>1705</v>
      </c>
      <c r="D658" s="28" t="s">
        <v>1700</v>
      </c>
      <c r="E658" s="28" t="str">
        <f t="shared" si="13"/>
        <v>3.5</v>
      </c>
      <c r="F658" s="28" t="s">
        <v>8</v>
      </c>
      <c r="G658" s="28" t="s">
        <v>189</v>
      </c>
      <c r="H658" s="28" t="s">
        <v>4</v>
      </c>
      <c r="I658" s="28"/>
      <c r="J658" s="28"/>
    </row>
    <row r="659" spans="1:10" x14ac:dyDescent="0.3">
      <c r="A659" s="28"/>
      <c r="B659" s="28" t="s">
        <v>1706</v>
      </c>
      <c r="C659" s="28" t="s">
        <v>1707</v>
      </c>
      <c r="D659" s="28" t="s">
        <v>1700</v>
      </c>
      <c r="E659" s="28" t="str">
        <f t="shared" si="13"/>
        <v>3.5</v>
      </c>
      <c r="F659" s="28">
        <v>65</v>
      </c>
      <c r="G659" s="28" t="s">
        <v>1708</v>
      </c>
      <c r="H659" s="28" t="s">
        <v>44</v>
      </c>
      <c r="I659" s="28"/>
      <c r="J659" s="28"/>
    </row>
    <row r="660" spans="1:10" x14ac:dyDescent="0.3">
      <c r="A660" s="28"/>
      <c r="B660" s="28" t="s">
        <v>1709</v>
      </c>
      <c r="C660" s="28" t="s">
        <v>1710</v>
      </c>
      <c r="D660" s="28" t="s">
        <v>1700</v>
      </c>
      <c r="E660" s="28" t="str">
        <f t="shared" si="13"/>
        <v>3.5</v>
      </c>
      <c r="F660" s="28">
        <v>64</v>
      </c>
      <c r="G660" s="28" t="s">
        <v>63</v>
      </c>
      <c r="H660" s="28" t="s">
        <v>563</v>
      </c>
      <c r="I660" s="28"/>
      <c r="J660" s="28"/>
    </row>
    <row r="661" spans="1:10" x14ac:dyDescent="0.3">
      <c r="A661" s="28"/>
      <c r="B661" s="28" t="s">
        <v>1711</v>
      </c>
      <c r="C661" s="28" t="s">
        <v>1712</v>
      </c>
      <c r="D661" s="28" t="s">
        <v>1700</v>
      </c>
      <c r="E661" s="28" t="str">
        <f t="shared" si="13"/>
        <v>3.5</v>
      </c>
      <c r="F661" s="28">
        <v>43</v>
      </c>
      <c r="G661" s="28" t="s">
        <v>1713</v>
      </c>
      <c r="H661" s="28" t="s">
        <v>10</v>
      </c>
      <c r="I661" s="28"/>
      <c r="J661" s="28"/>
    </row>
    <row r="662" spans="1:10" x14ac:dyDescent="0.3">
      <c r="A662" s="28"/>
      <c r="B662" s="28" t="s">
        <v>1714</v>
      </c>
      <c r="C662" s="28" t="s">
        <v>1715</v>
      </c>
      <c r="D662" s="28" t="s">
        <v>1700</v>
      </c>
      <c r="E662" s="28" t="str">
        <f t="shared" si="13"/>
        <v>3.5</v>
      </c>
      <c r="F662" s="28">
        <v>74</v>
      </c>
      <c r="G662" s="28" t="s">
        <v>1716</v>
      </c>
      <c r="H662" s="28" t="s">
        <v>2</v>
      </c>
      <c r="I662" s="28"/>
      <c r="J662" s="28"/>
    </row>
    <row r="663" spans="1:10" x14ac:dyDescent="0.3">
      <c r="A663" s="28"/>
      <c r="B663" s="28" t="s">
        <v>1717</v>
      </c>
      <c r="C663" s="28" t="s">
        <v>1718</v>
      </c>
      <c r="D663" s="28" t="s">
        <v>1700</v>
      </c>
      <c r="E663" s="28" t="str">
        <f t="shared" si="13"/>
        <v>3.5</v>
      </c>
      <c r="F663" s="28">
        <v>59</v>
      </c>
      <c r="G663" s="28" t="s">
        <v>122</v>
      </c>
      <c r="H663" s="28" t="s">
        <v>10</v>
      </c>
      <c r="I663" s="28"/>
      <c r="J663" s="28"/>
    </row>
    <row r="664" spans="1:10" x14ac:dyDescent="0.3">
      <c r="A664" s="28"/>
      <c r="B664" s="28" t="s">
        <v>1719</v>
      </c>
      <c r="C664" s="28" t="s">
        <v>1720</v>
      </c>
      <c r="D664" s="28" t="s">
        <v>1700</v>
      </c>
      <c r="E664" s="28" t="str">
        <f t="shared" si="13"/>
        <v>3.5</v>
      </c>
      <c r="F664" s="28">
        <v>74</v>
      </c>
      <c r="G664" s="28" t="s">
        <v>708</v>
      </c>
      <c r="H664" s="28" t="s">
        <v>247</v>
      </c>
      <c r="I664" s="28"/>
      <c r="J664" s="28"/>
    </row>
    <row r="665" spans="1:10" x14ac:dyDescent="0.3">
      <c r="A665" s="28"/>
      <c r="B665" s="28" t="s">
        <v>1721</v>
      </c>
      <c r="C665" s="28" t="s">
        <v>1722</v>
      </c>
      <c r="D665" s="28" t="s">
        <v>1700</v>
      </c>
      <c r="E665" s="28" t="str">
        <f t="shared" si="13"/>
        <v>3.5</v>
      </c>
      <c r="F665" s="28">
        <v>49</v>
      </c>
      <c r="G665" s="28" t="s">
        <v>1723</v>
      </c>
      <c r="H665" s="28" t="s">
        <v>146</v>
      </c>
      <c r="I665" s="28"/>
      <c r="J665" s="28"/>
    </row>
    <row r="666" spans="1:10" x14ac:dyDescent="0.3">
      <c r="A666" s="28"/>
      <c r="B666" s="28"/>
      <c r="C666" s="28"/>
      <c r="D666" s="28"/>
      <c r="E666" s="28" t="str">
        <f t="shared" si="13"/>
        <v/>
      </c>
      <c r="F666" s="28"/>
      <c r="G666" s="28"/>
      <c r="H666" s="28"/>
      <c r="I666" s="28"/>
      <c r="J666" s="28"/>
    </row>
    <row r="667" spans="1:10" x14ac:dyDescent="0.3">
      <c r="A667" s="28"/>
      <c r="B667" s="28" t="s">
        <v>1724</v>
      </c>
      <c r="C667" s="28" t="s">
        <v>1725</v>
      </c>
      <c r="D667" s="28" t="s">
        <v>1700</v>
      </c>
      <c r="E667" s="28" t="str">
        <f t="shared" si="13"/>
        <v>3.5</v>
      </c>
      <c r="F667" s="28">
        <v>84</v>
      </c>
      <c r="G667" s="28" t="s">
        <v>122</v>
      </c>
      <c r="H667" s="28" t="s">
        <v>44</v>
      </c>
      <c r="I667" s="28"/>
      <c r="J667" s="28"/>
    </row>
    <row r="668" spans="1:10" x14ac:dyDescent="0.3">
      <c r="A668" s="28"/>
      <c r="B668" s="28" t="s">
        <v>1726</v>
      </c>
      <c r="C668" s="28" t="s">
        <v>1727</v>
      </c>
      <c r="D668" s="28" t="s">
        <v>1700</v>
      </c>
      <c r="E668" s="28" t="str">
        <f t="shared" si="13"/>
        <v>3.5</v>
      </c>
      <c r="F668" s="28">
        <v>66</v>
      </c>
      <c r="G668" s="28" t="s">
        <v>176</v>
      </c>
      <c r="H668" s="28" t="s">
        <v>9</v>
      </c>
      <c r="I668" s="28"/>
      <c r="J668" s="28"/>
    </row>
    <row r="669" spans="1:10" x14ac:dyDescent="0.3">
      <c r="A669" s="28"/>
      <c r="B669" s="28" t="s">
        <v>1728</v>
      </c>
      <c r="C669" s="28" t="s">
        <v>1729</v>
      </c>
      <c r="D669" s="28" t="s">
        <v>1700</v>
      </c>
      <c r="E669" s="28" t="str">
        <f t="shared" si="13"/>
        <v>3.5</v>
      </c>
      <c r="F669" s="28">
        <v>81</v>
      </c>
      <c r="G669" s="28" t="s">
        <v>1730</v>
      </c>
      <c r="H669" s="28" t="s">
        <v>7</v>
      </c>
      <c r="I669" s="28"/>
      <c r="J669" s="28"/>
    </row>
    <row r="670" spans="1:10" x14ac:dyDescent="0.3">
      <c r="A670" s="28"/>
      <c r="B670" s="28" t="s">
        <v>1731</v>
      </c>
      <c r="C670" s="28" t="s">
        <v>1732</v>
      </c>
      <c r="D670" s="28" t="s">
        <v>1700</v>
      </c>
      <c r="E670" s="28" t="str">
        <f t="shared" si="13"/>
        <v>3.5</v>
      </c>
      <c r="F670" s="28">
        <v>77</v>
      </c>
      <c r="G670" s="28" t="s">
        <v>1733</v>
      </c>
      <c r="H670" s="28" t="s">
        <v>44</v>
      </c>
      <c r="I670" s="28"/>
      <c r="J670" s="28"/>
    </row>
    <row r="671" spans="1:10" x14ac:dyDescent="0.3">
      <c r="A671" s="28"/>
      <c r="B671" s="28" t="s">
        <v>1734</v>
      </c>
      <c r="C671" s="28" t="s">
        <v>1735</v>
      </c>
      <c r="D671" s="28" t="s">
        <v>1700</v>
      </c>
      <c r="E671" s="28" t="str">
        <f t="shared" si="13"/>
        <v>3.5</v>
      </c>
      <c r="F671" s="28">
        <v>77</v>
      </c>
      <c r="G671" s="28" t="s">
        <v>374</v>
      </c>
      <c r="H671" s="28" t="s">
        <v>4</v>
      </c>
      <c r="I671" s="28"/>
      <c r="J671" s="28"/>
    </row>
    <row r="672" spans="1:10" x14ac:dyDescent="0.3">
      <c r="A672" s="28"/>
      <c r="B672" s="28" t="s">
        <v>1736</v>
      </c>
      <c r="C672" s="28" t="s">
        <v>1737</v>
      </c>
      <c r="D672" s="28" t="s">
        <v>1700</v>
      </c>
      <c r="E672" s="28" t="str">
        <f t="shared" si="13"/>
        <v>3.5</v>
      </c>
      <c r="F672" s="28">
        <v>47</v>
      </c>
      <c r="G672" s="28" t="s">
        <v>122</v>
      </c>
      <c r="H672" s="28" t="s">
        <v>316</v>
      </c>
      <c r="I672" s="28"/>
      <c r="J672" s="28"/>
    </row>
    <row r="673" spans="1:10" x14ac:dyDescent="0.3">
      <c r="A673" s="28"/>
      <c r="B673" s="28" t="s">
        <v>1738</v>
      </c>
      <c r="C673" s="28" t="s">
        <v>1739</v>
      </c>
      <c r="D673" s="28" t="s">
        <v>1700</v>
      </c>
      <c r="E673" s="28" t="str">
        <f t="shared" si="13"/>
        <v>3.5</v>
      </c>
      <c r="F673" s="28">
        <v>65</v>
      </c>
      <c r="G673" s="28" t="s">
        <v>1740</v>
      </c>
      <c r="H673" s="28" t="s">
        <v>515</v>
      </c>
      <c r="I673" s="28"/>
      <c r="J673" s="28"/>
    </row>
    <row r="674" spans="1:10" x14ac:dyDescent="0.3">
      <c r="A674" s="28"/>
      <c r="B674" s="28" t="s">
        <v>1741</v>
      </c>
      <c r="C674" s="28" t="s">
        <v>1742</v>
      </c>
      <c r="D674" s="28" t="s">
        <v>1700</v>
      </c>
      <c r="E674" s="28" t="str">
        <f t="shared" si="13"/>
        <v>3.5</v>
      </c>
      <c r="F674" s="28">
        <v>58</v>
      </c>
      <c r="G674" s="28" t="s">
        <v>199</v>
      </c>
      <c r="H674" s="28" t="s">
        <v>44</v>
      </c>
      <c r="I674" s="28"/>
      <c r="J674" s="28"/>
    </row>
    <row r="675" spans="1:10" x14ac:dyDescent="0.3">
      <c r="A675" s="28"/>
      <c r="B675" s="28" t="s">
        <v>1743</v>
      </c>
      <c r="C675" s="28" t="s">
        <v>1744</v>
      </c>
      <c r="D675" s="28" t="s">
        <v>1700</v>
      </c>
      <c r="E675" s="28" t="str">
        <f t="shared" si="13"/>
        <v>3.5</v>
      </c>
      <c r="F675" s="28">
        <v>55</v>
      </c>
      <c r="G675" s="28" t="s">
        <v>1745</v>
      </c>
      <c r="H675" s="28" t="s">
        <v>4</v>
      </c>
      <c r="I675" s="28"/>
      <c r="J675" s="28"/>
    </row>
    <row r="676" spans="1:10" x14ac:dyDescent="0.3">
      <c r="A676" s="28"/>
      <c r="B676" s="28" t="s">
        <v>1746</v>
      </c>
      <c r="C676" s="28" t="s">
        <v>1747</v>
      </c>
      <c r="D676" s="28" t="s">
        <v>1700</v>
      </c>
      <c r="E676" s="28" t="str">
        <f t="shared" si="13"/>
        <v>3.5</v>
      </c>
      <c r="F676" s="28">
        <v>76</v>
      </c>
      <c r="G676" s="28" t="s">
        <v>268</v>
      </c>
      <c r="H676" s="28" t="s">
        <v>44</v>
      </c>
      <c r="I676" s="28"/>
      <c r="J676" s="28"/>
    </row>
    <row r="677" spans="1:10" x14ac:dyDescent="0.3">
      <c r="A677" s="28"/>
      <c r="B677" s="28"/>
      <c r="C677" s="28"/>
      <c r="D677" s="28"/>
      <c r="E677" s="28" t="str">
        <f t="shared" si="13"/>
        <v/>
      </c>
      <c r="F677" s="28"/>
      <c r="G677" s="28"/>
      <c r="H677" s="28"/>
      <c r="I677" s="28"/>
      <c r="J677" s="28"/>
    </row>
    <row r="678" spans="1:10" x14ac:dyDescent="0.3">
      <c r="A678" s="28"/>
      <c r="B678" s="28" t="s">
        <v>1748</v>
      </c>
      <c r="C678" s="28" t="s">
        <v>1749</v>
      </c>
      <c r="D678" s="28" t="s">
        <v>1700</v>
      </c>
      <c r="E678" s="28" t="str">
        <f t="shared" si="13"/>
        <v>3.5</v>
      </c>
      <c r="F678" s="28">
        <v>83</v>
      </c>
      <c r="G678" s="28" t="s">
        <v>268</v>
      </c>
      <c r="H678" s="28" t="s">
        <v>44</v>
      </c>
      <c r="I678" s="28"/>
      <c r="J678" s="28"/>
    </row>
    <row r="679" spans="1:10" x14ac:dyDescent="0.3">
      <c r="A679" s="28"/>
      <c r="B679" s="28" t="s">
        <v>1750</v>
      </c>
      <c r="C679" s="28" t="s">
        <v>1751</v>
      </c>
      <c r="D679" s="28" t="s">
        <v>1700</v>
      </c>
      <c r="E679" s="28" t="str">
        <f t="shared" si="13"/>
        <v>3.5</v>
      </c>
      <c r="F679" s="28">
        <v>51</v>
      </c>
      <c r="G679" s="28" t="s">
        <v>189</v>
      </c>
      <c r="H679" s="28" t="s">
        <v>161</v>
      </c>
      <c r="I679" s="28"/>
      <c r="J679" s="28"/>
    </row>
    <row r="680" spans="1:10" x14ac:dyDescent="0.3">
      <c r="A680" s="28"/>
      <c r="B680" s="28" t="s">
        <v>1752</v>
      </c>
      <c r="C680" s="28" t="s">
        <v>1753</v>
      </c>
      <c r="D680" s="28" t="s">
        <v>1700</v>
      </c>
      <c r="E680" s="28" t="str">
        <f t="shared" si="13"/>
        <v>3.5</v>
      </c>
      <c r="F680" s="28">
        <v>73</v>
      </c>
      <c r="G680" s="28" t="s">
        <v>265</v>
      </c>
      <c r="H680" s="28" t="s">
        <v>44</v>
      </c>
      <c r="I680" s="28"/>
      <c r="J680" s="28"/>
    </row>
    <row r="681" spans="1:10" x14ac:dyDescent="0.3">
      <c r="A681" s="28"/>
      <c r="B681" s="28" t="s">
        <v>1754</v>
      </c>
      <c r="C681" s="28" t="s">
        <v>1755</v>
      </c>
      <c r="D681" s="28" t="s">
        <v>1756</v>
      </c>
      <c r="E681" s="28" t="str">
        <f t="shared" si="13"/>
        <v>3.4</v>
      </c>
      <c r="F681" s="28">
        <v>65</v>
      </c>
      <c r="G681" s="28" t="s">
        <v>652</v>
      </c>
      <c r="H681" s="28" t="s">
        <v>97</v>
      </c>
      <c r="I681" s="28"/>
      <c r="J681" s="28"/>
    </row>
    <row r="682" spans="1:10" x14ac:dyDescent="0.3">
      <c r="A682" s="28"/>
      <c r="B682" s="28" t="s">
        <v>1757</v>
      </c>
      <c r="C682" s="28" t="s">
        <v>1758</v>
      </c>
      <c r="D682" s="28" t="s">
        <v>1756</v>
      </c>
      <c r="E682" s="28" t="str">
        <f t="shared" si="13"/>
        <v>3.4</v>
      </c>
      <c r="F682" s="28" t="s">
        <v>8</v>
      </c>
      <c r="G682" s="28" t="s">
        <v>122</v>
      </c>
      <c r="H682" s="28" t="s">
        <v>4</v>
      </c>
      <c r="I682" s="28"/>
      <c r="J682" s="28"/>
    </row>
    <row r="683" spans="1:10" x14ac:dyDescent="0.3">
      <c r="A683" s="28"/>
      <c r="B683" s="28" t="s">
        <v>1759</v>
      </c>
      <c r="C683" s="28" t="s">
        <v>1760</v>
      </c>
      <c r="D683" s="28" t="s">
        <v>1756</v>
      </c>
      <c r="E683" s="28" t="str">
        <f t="shared" si="13"/>
        <v>3.4</v>
      </c>
      <c r="F683" s="28">
        <v>41</v>
      </c>
      <c r="G683" s="28" t="s">
        <v>165</v>
      </c>
      <c r="H683" s="28" t="s">
        <v>44</v>
      </c>
      <c r="I683" s="28"/>
      <c r="J683" s="28"/>
    </row>
    <row r="684" spans="1:10" x14ac:dyDescent="0.3">
      <c r="A684" s="28"/>
      <c r="B684" s="28" t="s">
        <v>1761</v>
      </c>
      <c r="C684" s="28" t="s">
        <v>1762</v>
      </c>
      <c r="D684" s="28" t="s">
        <v>1756</v>
      </c>
      <c r="E684" s="28" t="str">
        <f t="shared" si="13"/>
        <v>3.4</v>
      </c>
      <c r="F684" s="28">
        <v>88</v>
      </c>
      <c r="G684" s="28" t="s">
        <v>1763</v>
      </c>
      <c r="H684" s="28" t="s">
        <v>908</v>
      </c>
      <c r="I684" s="28"/>
      <c r="J684" s="28"/>
    </row>
    <row r="685" spans="1:10" x14ac:dyDescent="0.3">
      <c r="A685" s="28"/>
      <c r="B685" s="28" t="s">
        <v>1764</v>
      </c>
      <c r="C685" s="28" t="s">
        <v>1765</v>
      </c>
      <c r="D685" s="28" t="s">
        <v>1756</v>
      </c>
      <c r="E685" s="28" t="str">
        <f t="shared" si="13"/>
        <v>3.4</v>
      </c>
      <c r="F685" s="28">
        <v>64</v>
      </c>
      <c r="G685" s="28" t="s">
        <v>1502</v>
      </c>
      <c r="H685" s="28" t="s">
        <v>44</v>
      </c>
      <c r="I685" s="28"/>
      <c r="J685" s="28"/>
    </row>
    <row r="686" spans="1:10" x14ac:dyDescent="0.3">
      <c r="A686" s="28"/>
      <c r="B686" s="28" t="s">
        <v>1766</v>
      </c>
      <c r="C686" s="28" t="s">
        <v>1767</v>
      </c>
      <c r="D686" s="28" t="s">
        <v>1756</v>
      </c>
      <c r="E686" s="28" t="str">
        <f t="shared" si="13"/>
        <v>3.4</v>
      </c>
      <c r="F686" s="28">
        <v>62</v>
      </c>
      <c r="G686" s="28" t="s">
        <v>460</v>
      </c>
      <c r="H686" s="28" t="s">
        <v>44</v>
      </c>
      <c r="I686" s="28"/>
      <c r="J686" s="28"/>
    </row>
    <row r="687" spans="1:10" x14ac:dyDescent="0.3">
      <c r="A687" s="28"/>
      <c r="B687" s="28" t="s">
        <v>1768</v>
      </c>
      <c r="C687" s="28" t="s">
        <v>1769</v>
      </c>
      <c r="D687" s="28" t="s">
        <v>1756</v>
      </c>
      <c r="E687" s="28" t="str">
        <f t="shared" si="13"/>
        <v>3.4</v>
      </c>
      <c r="F687" s="28">
        <v>60</v>
      </c>
      <c r="G687" s="28" t="s">
        <v>932</v>
      </c>
      <c r="H687" s="28" t="s">
        <v>44</v>
      </c>
      <c r="I687" s="28"/>
      <c r="J687" s="28"/>
    </row>
    <row r="688" spans="1:10" x14ac:dyDescent="0.3">
      <c r="A688" s="28"/>
      <c r="B688" s="28"/>
      <c r="C688" s="28"/>
      <c r="D688" s="28"/>
      <c r="E688" s="28" t="str">
        <f t="shared" si="13"/>
        <v/>
      </c>
      <c r="F688" s="28"/>
      <c r="G688" s="28"/>
      <c r="H688" s="28"/>
      <c r="I688" s="28"/>
      <c r="J688" s="28"/>
    </row>
    <row r="689" spans="1:10" x14ac:dyDescent="0.3">
      <c r="A689" s="28"/>
      <c r="B689" s="28" t="s">
        <v>1770</v>
      </c>
      <c r="C689" s="28" t="s">
        <v>1771</v>
      </c>
      <c r="D689" s="28" t="s">
        <v>1756</v>
      </c>
      <c r="E689" s="28" t="str">
        <f t="shared" si="13"/>
        <v>3.4</v>
      </c>
      <c r="F689" s="28">
        <v>40</v>
      </c>
      <c r="G689" s="28" t="s">
        <v>165</v>
      </c>
      <c r="H689" s="28" t="s">
        <v>44</v>
      </c>
      <c r="I689" s="28"/>
      <c r="J689" s="28"/>
    </row>
    <row r="690" spans="1:10" x14ac:dyDescent="0.3">
      <c r="A690" s="28"/>
      <c r="B690" s="28" t="s">
        <v>1772</v>
      </c>
      <c r="C690" s="28" t="s">
        <v>1773</v>
      </c>
      <c r="D690" s="28" t="s">
        <v>1756</v>
      </c>
      <c r="E690" s="28" t="str">
        <f t="shared" si="13"/>
        <v>3.4</v>
      </c>
      <c r="F690" s="28">
        <v>64</v>
      </c>
      <c r="G690" s="28" t="s">
        <v>1509</v>
      </c>
      <c r="H690" s="28" t="s">
        <v>316</v>
      </c>
      <c r="I690" s="28"/>
      <c r="J690" s="28"/>
    </row>
    <row r="691" spans="1:10" x14ac:dyDescent="0.3">
      <c r="A691" s="28"/>
      <c r="B691" s="28" t="s">
        <v>1774</v>
      </c>
      <c r="C691" s="28" t="s">
        <v>1775</v>
      </c>
      <c r="D691" s="28" t="s">
        <v>1756</v>
      </c>
      <c r="E691" s="28" t="str">
        <f t="shared" si="13"/>
        <v>3.4</v>
      </c>
      <c r="F691" s="28">
        <v>46</v>
      </c>
      <c r="G691" s="28" t="s">
        <v>122</v>
      </c>
      <c r="H691" s="28" t="s">
        <v>161</v>
      </c>
      <c r="I691" s="28"/>
      <c r="J691" s="28"/>
    </row>
    <row r="692" spans="1:10" x14ac:dyDescent="0.3">
      <c r="A692" s="28"/>
      <c r="B692" s="28" t="s">
        <v>1774</v>
      </c>
      <c r="C692" s="28" t="s">
        <v>1776</v>
      </c>
      <c r="D692" s="28" t="s">
        <v>1756</v>
      </c>
      <c r="E692" s="28" t="str">
        <f t="shared" si="13"/>
        <v>3.4</v>
      </c>
      <c r="F692" s="28">
        <v>52</v>
      </c>
      <c r="G692" s="28" t="s">
        <v>122</v>
      </c>
      <c r="H692" s="28" t="s">
        <v>161</v>
      </c>
      <c r="I692" s="28"/>
      <c r="J692" s="28"/>
    </row>
    <row r="693" spans="1:10" x14ac:dyDescent="0.3">
      <c r="A693" s="28"/>
      <c r="B693" s="28" t="s">
        <v>1777</v>
      </c>
      <c r="C693" s="28" t="s">
        <v>1778</v>
      </c>
      <c r="D693" s="28" t="s">
        <v>1756</v>
      </c>
      <c r="E693" s="28" t="str">
        <f t="shared" si="13"/>
        <v>3.4</v>
      </c>
      <c r="F693" s="28">
        <v>48</v>
      </c>
      <c r="G693" s="28" t="s">
        <v>1779</v>
      </c>
      <c r="H693" s="28" t="s">
        <v>10</v>
      </c>
      <c r="I693" s="28"/>
      <c r="J693" s="28"/>
    </row>
    <row r="694" spans="1:10" x14ac:dyDescent="0.3">
      <c r="A694" s="28"/>
      <c r="B694" s="28" t="s">
        <v>1780</v>
      </c>
      <c r="C694" s="28" t="s">
        <v>1781</v>
      </c>
      <c r="D694" s="28" t="s">
        <v>1756</v>
      </c>
      <c r="E694" s="28" t="str">
        <f t="shared" si="13"/>
        <v>3.4</v>
      </c>
      <c r="F694" s="28">
        <v>83</v>
      </c>
      <c r="G694" s="28" t="s">
        <v>1014</v>
      </c>
      <c r="H694" s="28" t="s">
        <v>412</v>
      </c>
      <c r="I694" s="28"/>
      <c r="J694" s="28"/>
    </row>
    <row r="695" spans="1:10" x14ac:dyDescent="0.3">
      <c r="A695" s="28"/>
      <c r="B695" s="28" t="s">
        <v>1782</v>
      </c>
      <c r="C695" s="28" t="s">
        <v>1783</v>
      </c>
      <c r="D695" s="28" t="s">
        <v>1756</v>
      </c>
      <c r="E695" s="28" t="str">
        <f t="shared" si="13"/>
        <v>3.4</v>
      </c>
      <c r="F695" s="28">
        <v>64</v>
      </c>
      <c r="G695" s="28" t="s">
        <v>1784</v>
      </c>
      <c r="H695" s="28" t="s">
        <v>10</v>
      </c>
      <c r="I695" s="28"/>
      <c r="J695" s="28"/>
    </row>
    <row r="696" spans="1:10" x14ac:dyDescent="0.3">
      <c r="A696" s="28"/>
      <c r="B696" s="28" t="s">
        <v>1785</v>
      </c>
      <c r="C696" s="28" t="s">
        <v>1786</v>
      </c>
      <c r="D696" s="28" t="s">
        <v>1756</v>
      </c>
      <c r="E696" s="28" t="str">
        <f t="shared" si="13"/>
        <v>3.4</v>
      </c>
      <c r="F696" s="28">
        <v>64</v>
      </c>
      <c r="G696" s="28" t="s">
        <v>740</v>
      </c>
      <c r="H696" s="28" t="s">
        <v>44</v>
      </c>
      <c r="I696" s="28"/>
      <c r="J696" s="28"/>
    </row>
    <row r="697" spans="1:10" x14ac:dyDescent="0.3">
      <c r="A697" s="28"/>
      <c r="B697" s="28" t="s">
        <v>1787</v>
      </c>
      <c r="C697" s="28" t="s">
        <v>1788</v>
      </c>
      <c r="D697" s="28" t="s">
        <v>1756</v>
      </c>
      <c r="E697" s="28" t="str">
        <f t="shared" si="13"/>
        <v>3.4</v>
      </c>
      <c r="F697" s="28">
        <v>73</v>
      </c>
      <c r="G697" s="28" t="s">
        <v>1789</v>
      </c>
      <c r="H697" s="28" t="s">
        <v>515</v>
      </c>
      <c r="I697" s="28"/>
      <c r="J697" s="28"/>
    </row>
    <row r="698" spans="1:10" x14ac:dyDescent="0.3">
      <c r="A698" s="28"/>
      <c r="B698" s="28" t="s">
        <v>1790</v>
      </c>
      <c r="C698" s="28" t="s">
        <v>1791</v>
      </c>
      <c r="D698" s="28" t="s">
        <v>1756</v>
      </c>
      <c r="E698" s="28" t="str">
        <f t="shared" si="13"/>
        <v>3.4</v>
      </c>
      <c r="F698" s="28">
        <v>82</v>
      </c>
      <c r="G698" s="28" t="s">
        <v>712</v>
      </c>
      <c r="H698" s="28" t="s">
        <v>44</v>
      </c>
      <c r="I698" s="28"/>
      <c r="J698" s="28"/>
    </row>
    <row r="699" spans="1:10" x14ac:dyDescent="0.3">
      <c r="A699" s="28"/>
      <c r="B699" s="28"/>
      <c r="C699" s="28"/>
      <c r="D699" s="28"/>
      <c r="E699" s="28" t="str">
        <f t="shared" si="13"/>
        <v/>
      </c>
      <c r="F699" s="28"/>
      <c r="G699" s="28"/>
      <c r="H699" s="28"/>
      <c r="I699" s="28"/>
      <c r="J699" s="28"/>
    </row>
    <row r="700" spans="1:10" x14ac:dyDescent="0.3">
      <c r="A700" s="28"/>
      <c r="B700" s="28" t="s">
        <v>1792</v>
      </c>
      <c r="C700" s="28" t="s">
        <v>1793</v>
      </c>
      <c r="D700" s="28" t="s">
        <v>1756</v>
      </c>
      <c r="E700" s="28" t="str">
        <f t="shared" si="13"/>
        <v>3.4</v>
      </c>
      <c r="F700" s="28">
        <v>63</v>
      </c>
      <c r="G700" s="28" t="s">
        <v>122</v>
      </c>
      <c r="H700" s="28" t="s">
        <v>44</v>
      </c>
      <c r="I700" s="28"/>
      <c r="J700" s="28"/>
    </row>
    <row r="701" spans="1:10" x14ac:dyDescent="0.3">
      <c r="A701" s="28"/>
      <c r="B701" s="28" t="s">
        <v>1794</v>
      </c>
      <c r="C701" s="28" t="s">
        <v>1795</v>
      </c>
      <c r="D701" s="28" t="s">
        <v>1756</v>
      </c>
      <c r="E701" s="28" t="str">
        <f t="shared" si="13"/>
        <v>3.4</v>
      </c>
      <c r="F701" s="28">
        <v>74</v>
      </c>
      <c r="G701" s="28" t="s">
        <v>1796</v>
      </c>
      <c r="H701" s="28" t="s">
        <v>563</v>
      </c>
      <c r="I701" s="28"/>
      <c r="J701" s="28"/>
    </row>
    <row r="702" spans="1:10" x14ac:dyDescent="0.3">
      <c r="A702" s="28"/>
      <c r="B702" s="28" t="s">
        <v>1797</v>
      </c>
      <c r="C702" s="28" t="s">
        <v>1798</v>
      </c>
      <c r="D702" s="28" t="s">
        <v>1756</v>
      </c>
      <c r="E702" s="28" t="str">
        <f t="shared" si="13"/>
        <v>3.4</v>
      </c>
      <c r="F702" s="28">
        <v>67</v>
      </c>
      <c r="G702" s="28" t="s">
        <v>122</v>
      </c>
      <c r="H702" s="28" t="s">
        <v>44</v>
      </c>
      <c r="I702" s="28"/>
      <c r="J702" s="28"/>
    </row>
    <row r="703" spans="1:10" x14ac:dyDescent="0.3">
      <c r="A703" s="28"/>
      <c r="B703" s="28" t="s">
        <v>1799</v>
      </c>
      <c r="C703" s="28" t="s">
        <v>1800</v>
      </c>
      <c r="D703" s="28" t="s">
        <v>1756</v>
      </c>
      <c r="E703" s="28" t="str">
        <f t="shared" si="13"/>
        <v>3.4</v>
      </c>
      <c r="F703" s="28">
        <v>52</v>
      </c>
      <c r="G703" s="28" t="s">
        <v>1801</v>
      </c>
      <c r="H703" s="28" t="s">
        <v>10</v>
      </c>
      <c r="I703" s="28"/>
      <c r="J703" s="28"/>
    </row>
    <row r="704" spans="1:10" x14ac:dyDescent="0.3">
      <c r="A704" s="28"/>
      <c r="B704" s="28" t="s">
        <v>1802</v>
      </c>
      <c r="C704" s="28" t="s">
        <v>1803</v>
      </c>
      <c r="D704" s="28" t="s">
        <v>1756</v>
      </c>
      <c r="E704" s="28" t="str">
        <f t="shared" si="13"/>
        <v>3.4</v>
      </c>
      <c r="F704" s="28">
        <v>66</v>
      </c>
      <c r="G704" s="28" t="s">
        <v>122</v>
      </c>
      <c r="H704" s="28" t="s">
        <v>10</v>
      </c>
      <c r="I704" s="28"/>
      <c r="J704" s="28"/>
    </row>
    <row r="705" spans="1:10" x14ac:dyDescent="0.3">
      <c r="A705" s="28"/>
      <c r="B705" s="28" t="s">
        <v>1804</v>
      </c>
      <c r="C705" s="28" t="s">
        <v>1805</v>
      </c>
      <c r="D705" s="28" t="s">
        <v>1756</v>
      </c>
      <c r="E705" s="28" t="str">
        <f t="shared" si="13"/>
        <v>3.4</v>
      </c>
      <c r="F705" s="28">
        <v>87</v>
      </c>
      <c r="G705" s="28" t="s">
        <v>1806</v>
      </c>
      <c r="H705" s="28" t="s">
        <v>313</v>
      </c>
      <c r="I705" s="28"/>
      <c r="J705" s="28"/>
    </row>
    <row r="706" spans="1:10" x14ac:dyDescent="0.3">
      <c r="A706" s="28"/>
      <c r="B706" s="28" t="s">
        <v>1807</v>
      </c>
      <c r="C706" s="28" t="s">
        <v>1808</v>
      </c>
      <c r="D706" s="28" t="s">
        <v>1756</v>
      </c>
      <c r="E706" s="28" t="str">
        <f t="shared" si="13"/>
        <v>3.4</v>
      </c>
      <c r="F706" s="28">
        <v>73</v>
      </c>
      <c r="G706" s="28" t="s">
        <v>1809</v>
      </c>
      <c r="H706" s="28" t="s">
        <v>44</v>
      </c>
      <c r="I706" s="28"/>
      <c r="J706" s="28"/>
    </row>
    <row r="707" spans="1:10" x14ac:dyDescent="0.3">
      <c r="A707" s="28"/>
      <c r="B707" s="28" t="s">
        <v>1810</v>
      </c>
      <c r="C707" s="28" t="s">
        <v>1811</v>
      </c>
      <c r="D707" s="28" t="s">
        <v>1812</v>
      </c>
      <c r="E707" s="28" t="str">
        <f t="shared" si="13"/>
        <v>3.3</v>
      </c>
      <c r="F707" s="28" t="s">
        <v>8</v>
      </c>
      <c r="G707" s="28" t="s">
        <v>268</v>
      </c>
      <c r="H707" s="28" t="s">
        <v>166</v>
      </c>
      <c r="I707" s="28"/>
      <c r="J707" s="28"/>
    </row>
    <row r="708" spans="1:10" x14ac:dyDescent="0.3">
      <c r="A708" s="28"/>
      <c r="B708" s="28" t="s">
        <v>1813</v>
      </c>
      <c r="C708" s="28" t="s">
        <v>1814</v>
      </c>
      <c r="D708" s="28" t="s">
        <v>1812</v>
      </c>
      <c r="E708" s="28" t="str">
        <f t="shared" si="13"/>
        <v>3.3</v>
      </c>
      <c r="F708" s="28">
        <v>65</v>
      </c>
      <c r="G708" s="28" t="s">
        <v>1295</v>
      </c>
      <c r="H708" s="28" t="s">
        <v>97</v>
      </c>
      <c r="I708" s="28"/>
      <c r="J708" s="28"/>
    </row>
    <row r="709" spans="1:10" x14ac:dyDescent="0.3">
      <c r="A709" s="28"/>
      <c r="B709" s="28" t="s">
        <v>1815</v>
      </c>
      <c r="C709" s="28" t="s">
        <v>1816</v>
      </c>
      <c r="D709" s="28" t="s">
        <v>1812</v>
      </c>
      <c r="E709" s="28" t="str">
        <f t="shared" si="13"/>
        <v>3.3</v>
      </c>
      <c r="F709" s="28">
        <v>55</v>
      </c>
      <c r="G709" s="28" t="s">
        <v>1817</v>
      </c>
      <c r="H709" s="28" t="s">
        <v>10</v>
      </c>
      <c r="I709" s="28"/>
      <c r="J709" s="28"/>
    </row>
    <row r="710" spans="1:10" x14ac:dyDescent="0.3">
      <c r="A710" s="28"/>
      <c r="B710" s="28"/>
      <c r="C710" s="28"/>
      <c r="D710" s="28"/>
      <c r="E710" s="28" t="str">
        <f t="shared" si="13"/>
        <v/>
      </c>
      <c r="F710" s="28"/>
      <c r="G710" s="28"/>
      <c r="H710" s="28"/>
      <c r="I710" s="28"/>
      <c r="J710" s="28"/>
    </row>
    <row r="711" spans="1:10" x14ac:dyDescent="0.3">
      <c r="A711" s="28"/>
      <c r="B711" s="28" t="s">
        <v>1818</v>
      </c>
      <c r="C711" s="28" t="s">
        <v>1819</v>
      </c>
      <c r="D711" s="28" t="s">
        <v>1812</v>
      </c>
      <c r="E711" s="28" t="str">
        <f t="shared" si="13"/>
        <v>3.3</v>
      </c>
      <c r="F711" s="28">
        <v>61</v>
      </c>
      <c r="G711" s="28" t="s">
        <v>620</v>
      </c>
      <c r="H711" s="28" t="s">
        <v>10</v>
      </c>
      <c r="I711" s="28"/>
      <c r="J711" s="28"/>
    </row>
    <row r="712" spans="1:10" x14ac:dyDescent="0.3">
      <c r="A712" s="28"/>
      <c r="B712" s="28" t="s">
        <v>1820</v>
      </c>
      <c r="C712" s="28" t="s">
        <v>1821</v>
      </c>
      <c r="D712" s="28" t="s">
        <v>1812</v>
      </c>
      <c r="E712" s="28" t="str">
        <f t="shared" ref="E712:E775" si="14">MID(D712,2,3)</f>
        <v>3.3</v>
      </c>
      <c r="F712" s="28">
        <v>76</v>
      </c>
      <c r="G712" s="28" t="s">
        <v>755</v>
      </c>
      <c r="H712" s="28" t="s">
        <v>44</v>
      </c>
      <c r="I712" s="28"/>
      <c r="J712" s="28"/>
    </row>
    <row r="713" spans="1:10" x14ac:dyDescent="0.3">
      <c r="A713" s="28"/>
      <c r="B713" s="28" t="s">
        <v>1822</v>
      </c>
      <c r="C713" s="28" t="s">
        <v>1823</v>
      </c>
      <c r="D713" s="28" t="s">
        <v>1812</v>
      </c>
      <c r="E713" s="28" t="str">
        <f t="shared" si="14"/>
        <v>3.3</v>
      </c>
      <c r="F713" s="28">
        <v>64</v>
      </c>
      <c r="G713" s="28" t="s">
        <v>189</v>
      </c>
      <c r="H713" s="28" t="s">
        <v>9</v>
      </c>
      <c r="I713" s="28"/>
      <c r="J713" s="28"/>
    </row>
    <row r="714" spans="1:10" x14ac:dyDescent="0.3">
      <c r="A714" s="28"/>
      <c r="B714" s="28" t="s">
        <v>1824</v>
      </c>
      <c r="C714" s="28" t="s">
        <v>1825</v>
      </c>
      <c r="D714" s="28" t="s">
        <v>1812</v>
      </c>
      <c r="E714" s="28" t="str">
        <f t="shared" si="14"/>
        <v>3.3</v>
      </c>
      <c r="F714" s="28">
        <v>64</v>
      </c>
      <c r="G714" s="28" t="s">
        <v>122</v>
      </c>
      <c r="H714" s="28" t="s">
        <v>44</v>
      </c>
      <c r="I714" s="28"/>
      <c r="J714" s="28"/>
    </row>
    <row r="715" spans="1:10" x14ac:dyDescent="0.3">
      <c r="A715" s="28"/>
      <c r="B715" s="28" t="s">
        <v>1826</v>
      </c>
      <c r="C715" s="28" t="s">
        <v>1827</v>
      </c>
      <c r="D715" s="28" t="s">
        <v>1812</v>
      </c>
      <c r="E715" s="28" t="str">
        <f t="shared" si="14"/>
        <v>3.3</v>
      </c>
      <c r="F715" s="28">
        <v>58</v>
      </c>
      <c r="G715" s="28" t="s">
        <v>1828</v>
      </c>
      <c r="H715" s="28" t="s">
        <v>273</v>
      </c>
      <c r="I715" s="28"/>
      <c r="J715" s="28"/>
    </row>
    <row r="716" spans="1:10" x14ac:dyDescent="0.3">
      <c r="A716" s="28"/>
      <c r="B716" s="28" t="s">
        <v>1829</v>
      </c>
      <c r="C716" s="28" t="s">
        <v>1830</v>
      </c>
      <c r="D716" s="28" t="s">
        <v>1812</v>
      </c>
      <c r="E716" s="28" t="str">
        <f t="shared" si="14"/>
        <v>3.3</v>
      </c>
      <c r="F716" s="28">
        <v>62</v>
      </c>
      <c r="G716" s="28" t="s">
        <v>374</v>
      </c>
      <c r="H716" s="28" t="s">
        <v>7</v>
      </c>
      <c r="I716" s="28"/>
      <c r="J716" s="28"/>
    </row>
    <row r="717" spans="1:10" x14ac:dyDescent="0.3">
      <c r="A717" s="28"/>
      <c r="B717" s="28" t="s">
        <v>1831</v>
      </c>
      <c r="C717" s="28" t="s">
        <v>1832</v>
      </c>
      <c r="D717" s="28" t="s">
        <v>1812</v>
      </c>
      <c r="E717" s="28" t="str">
        <f t="shared" si="14"/>
        <v>3.3</v>
      </c>
      <c r="F717" s="28">
        <v>73</v>
      </c>
      <c r="G717" s="28" t="s">
        <v>122</v>
      </c>
      <c r="H717" s="28" t="s">
        <v>44</v>
      </c>
      <c r="I717" s="28"/>
      <c r="J717" s="28"/>
    </row>
    <row r="718" spans="1:10" x14ac:dyDescent="0.3">
      <c r="A718" s="28"/>
      <c r="B718" s="28" t="s">
        <v>1833</v>
      </c>
      <c r="C718" s="28" t="s">
        <v>1834</v>
      </c>
      <c r="D718" s="28" t="s">
        <v>1812</v>
      </c>
      <c r="E718" s="28" t="str">
        <f t="shared" si="14"/>
        <v>3.3</v>
      </c>
      <c r="F718" s="28">
        <v>58</v>
      </c>
      <c r="G718" s="28" t="s">
        <v>1020</v>
      </c>
      <c r="H718" s="28" t="s">
        <v>44</v>
      </c>
      <c r="I718" s="28"/>
      <c r="J718" s="28"/>
    </row>
    <row r="719" spans="1:10" x14ac:dyDescent="0.3">
      <c r="A719" s="28"/>
      <c r="B719" s="28" t="s">
        <v>1835</v>
      </c>
      <c r="C719" s="28" t="s">
        <v>1836</v>
      </c>
      <c r="D719" s="28" t="s">
        <v>1812</v>
      </c>
      <c r="E719" s="28" t="str">
        <f t="shared" si="14"/>
        <v>3.3</v>
      </c>
      <c r="F719" s="28">
        <v>75</v>
      </c>
      <c r="G719" s="28" t="s">
        <v>122</v>
      </c>
      <c r="H719" s="28" t="s">
        <v>44</v>
      </c>
      <c r="I719" s="28"/>
      <c r="J719" s="28"/>
    </row>
    <row r="720" spans="1:10" x14ac:dyDescent="0.3">
      <c r="A720" s="28"/>
      <c r="B720" s="28" t="s">
        <v>1837</v>
      </c>
      <c r="C720" s="28" t="s">
        <v>1838</v>
      </c>
      <c r="D720" s="28" t="s">
        <v>1812</v>
      </c>
      <c r="E720" s="28" t="str">
        <f t="shared" si="14"/>
        <v>3.3</v>
      </c>
      <c r="F720" s="28">
        <v>76</v>
      </c>
      <c r="G720" s="28" t="s">
        <v>1839</v>
      </c>
      <c r="H720" s="28" t="s">
        <v>5</v>
      </c>
      <c r="I720" s="28"/>
      <c r="J720" s="28"/>
    </row>
    <row r="721" spans="1:10" x14ac:dyDescent="0.3">
      <c r="A721" s="28"/>
      <c r="B721" s="28"/>
      <c r="C721" s="28"/>
      <c r="D721" s="28"/>
      <c r="E721" s="28" t="str">
        <f t="shared" si="14"/>
        <v/>
      </c>
      <c r="F721" s="28"/>
      <c r="G721" s="28"/>
      <c r="H721" s="28"/>
      <c r="I721" s="28"/>
      <c r="J721" s="28"/>
    </row>
    <row r="722" spans="1:10" x14ac:dyDescent="0.3">
      <c r="A722" s="28"/>
      <c r="B722" s="28" t="s">
        <v>1840</v>
      </c>
      <c r="C722" s="28" t="s">
        <v>1841</v>
      </c>
      <c r="D722" s="28" t="s">
        <v>1812</v>
      </c>
      <c r="E722" s="28" t="str">
        <f t="shared" si="14"/>
        <v>3.3</v>
      </c>
      <c r="F722" s="28">
        <v>71</v>
      </c>
      <c r="G722" s="28" t="s">
        <v>122</v>
      </c>
      <c r="H722" s="28" t="s">
        <v>44</v>
      </c>
      <c r="I722" s="28"/>
      <c r="J722" s="28"/>
    </row>
    <row r="723" spans="1:10" x14ac:dyDescent="0.3">
      <c r="A723" s="28"/>
      <c r="B723" s="28" t="s">
        <v>1842</v>
      </c>
      <c r="C723" s="28" t="s">
        <v>1843</v>
      </c>
      <c r="D723" s="28" t="s">
        <v>1812</v>
      </c>
      <c r="E723" s="28" t="str">
        <f t="shared" si="14"/>
        <v>3.3</v>
      </c>
      <c r="F723" s="28">
        <v>68</v>
      </c>
      <c r="G723" s="28" t="s">
        <v>306</v>
      </c>
      <c r="H723" s="28" t="s">
        <v>44</v>
      </c>
      <c r="I723" s="28"/>
      <c r="J723" s="28"/>
    </row>
    <row r="724" spans="1:10" x14ac:dyDescent="0.3">
      <c r="A724" s="28"/>
      <c r="B724" s="28" t="s">
        <v>1844</v>
      </c>
      <c r="C724" s="28" t="s">
        <v>1845</v>
      </c>
      <c r="D724" s="28" t="s">
        <v>1812</v>
      </c>
      <c r="E724" s="28" t="str">
        <f t="shared" si="14"/>
        <v>3.3</v>
      </c>
      <c r="F724" s="28">
        <v>65</v>
      </c>
      <c r="G724" s="28" t="s">
        <v>1231</v>
      </c>
      <c r="H724" s="28" t="s">
        <v>4</v>
      </c>
      <c r="I724" s="28"/>
      <c r="J724" s="28"/>
    </row>
    <row r="725" spans="1:10" x14ac:dyDescent="0.3">
      <c r="A725" s="28"/>
      <c r="B725" s="28" t="s">
        <v>1844</v>
      </c>
      <c r="C725" s="28" t="s">
        <v>1846</v>
      </c>
      <c r="D725" s="28" t="s">
        <v>1812</v>
      </c>
      <c r="E725" s="28" t="str">
        <f t="shared" si="14"/>
        <v>3.3</v>
      </c>
      <c r="F725" s="28">
        <v>78</v>
      </c>
      <c r="G725" s="28" t="s">
        <v>1231</v>
      </c>
      <c r="H725" s="28" t="s">
        <v>4</v>
      </c>
      <c r="I725" s="28"/>
      <c r="J725" s="28"/>
    </row>
    <row r="726" spans="1:10" x14ac:dyDescent="0.3">
      <c r="A726" s="28"/>
      <c r="B726" s="28" t="s">
        <v>1847</v>
      </c>
      <c r="C726" s="28" t="s">
        <v>1848</v>
      </c>
      <c r="D726" s="28" t="s">
        <v>1812</v>
      </c>
      <c r="E726" s="28" t="str">
        <f t="shared" si="14"/>
        <v>3.3</v>
      </c>
      <c r="F726" s="28">
        <v>58</v>
      </c>
      <c r="G726" s="28" t="s">
        <v>320</v>
      </c>
      <c r="H726" s="28" t="s">
        <v>10</v>
      </c>
      <c r="I726" s="28"/>
      <c r="J726" s="28"/>
    </row>
    <row r="727" spans="1:10" x14ac:dyDescent="0.3">
      <c r="A727" s="28"/>
      <c r="B727" s="28" t="s">
        <v>1849</v>
      </c>
      <c r="C727" s="28" t="s">
        <v>1850</v>
      </c>
      <c r="D727" s="28" t="s">
        <v>1812</v>
      </c>
      <c r="E727" s="28" t="str">
        <f t="shared" si="14"/>
        <v>3.3</v>
      </c>
      <c r="F727" s="28">
        <v>44</v>
      </c>
      <c r="G727" s="28" t="s">
        <v>199</v>
      </c>
      <c r="H727" s="28" t="s">
        <v>44</v>
      </c>
      <c r="I727" s="28"/>
      <c r="J727" s="28"/>
    </row>
    <row r="728" spans="1:10" x14ac:dyDescent="0.3">
      <c r="A728" s="28"/>
      <c r="B728" s="28" t="s">
        <v>1851</v>
      </c>
      <c r="C728" s="28" t="s">
        <v>1852</v>
      </c>
      <c r="D728" s="28" t="s">
        <v>1812</v>
      </c>
      <c r="E728" s="28" t="str">
        <f t="shared" si="14"/>
        <v>3.3</v>
      </c>
      <c r="F728" s="28">
        <v>67</v>
      </c>
      <c r="G728" s="28" t="s">
        <v>620</v>
      </c>
      <c r="H728" s="28" t="s">
        <v>97</v>
      </c>
      <c r="I728" s="28"/>
      <c r="J728" s="28"/>
    </row>
    <row r="729" spans="1:10" x14ac:dyDescent="0.3">
      <c r="A729" s="28"/>
      <c r="B729" s="28" t="s">
        <v>1853</v>
      </c>
      <c r="C729" s="28" t="s">
        <v>1854</v>
      </c>
      <c r="D729" s="28" t="s">
        <v>1812</v>
      </c>
      <c r="E729" s="28" t="str">
        <f t="shared" si="14"/>
        <v>3.3</v>
      </c>
      <c r="F729" s="28">
        <v>67</v>
      </c>
      <c r="G729" s="28" t="s">
        <v>1855</v>
      </c>
      <c r="H729" s="28" t="s">
        <v>44</v>
      </c>
      <c r="I729" s="28"/>
      <c r="J729" s="28"/>
    </row>
    <row r="730" spans="1:10" x14ac:dyDescent="0.3">
      <c r="A730" s="28"/>
      <c r="B730" s="28" t="s">
        <v>1856</v>
      </c>
      <c r="C730" s="28" t="s">
        <v>1857</v>
      </c>
      <c r="D730" s="28" t="s">
        <v>1812</v>
      </c>
      <c r="E730" s="28" t="str">
        <f t="shared" si="14"/>
        <v>3.3</v>
      </c>
      <c r="F730" s="28">
        <v>76</v>
      </c>
      <c r="G730" s="28" t="s">
        <v>1095</v>
      </c>
      <c r="H730" s="28" t="s">
        <v>44</v>
      </c>
      <c r="I730" s="28"/>
      <c r="J730" s="28"/>
    </row>
    <row r="731" spans="1:10" x14ac:dyDescent="0.3">
      <c r="A731" s="28"/>
      <c r="B731" s="28" t="s">
        <v>1858</v>
      </c>
      <c r="C731" s="28" t="s">
        <v>1859</v>
      </c>
      <c r="D731" s="28" t="s">
        <v>1812</v>
      </c>
      <c r="E731" s="28" t="str">
        <f t="shared" si="14"/>
        <v>3.3</v>
      </c>
      <c r="F731" s="28">
        <v>85</v>
      </c>
      <c r="G731" s="28" t="s">
        <v>1102</v>
      </c>
      <c r="H731" s="28" t="s">
        <v>313</v>
      </c>
      <c r="I731" s="28"/>
      <c r="J731" s="28"/>
    </row>
    <row r="732" spans="1:10" x14ac:dyDescent="0.3">
      <c r="A732" s="28"/>
      <c r="B732" s="28"/>
      <c r="C732" s="28"/>
      <c r="D732" s="28"/>
      <c r="E732" s="28" t="str">
        <f t="shared" si="14"/>
        <v/>
      </c>
      <c r="F732" s="28"/>
      <c r="G732" s="28"/>
      <c r="H732" s="28"/>
      <c r="I732" s="28"/>
      <c r="J732" s="28"/>
    </row>
    <row r="733" spans="1:10" x14ac:dyDescent="0.3">
      <c r="A733" s="28"/>
      <c r="B733" s="28" t="s">
        <v>1860</v>
      </c>
      <c r="C733" s="28" t="s">
        <v>1861</v>
      </c>
      <c r="D733" s="28" t="s">
        <v>1812</v>
      </c>
      <c r="E733" s="28" t="str">
        <f t="shared" si="14"/>
        <v>3.3</v>
      </c>
      <c r="F733" s="28">
        <v>71</v>
      </c>
      <c r="G733" s="28" t="s">
        <v>68</v>
      </c>
      <c r="H733" s="28" t="s">
        <v>44</v>
      </c>
      <c r="I733" s="28"/>
      <c r="J733" s="28"/>
    </row>
    <row r="734" spans="1:10" x14ac:dyDescent="0.3">
      <c r="A734" s="28"/>
      <c r="B734" s="28" t="s">
        <v>1862</v>
      </c>
      <c r="C734" s="28" t="s">
        <v>1863</v>
      </c>
      <c r="D734" s="28" t="s">
        <v>1812</v>
      </c>
      <c r="E734" s="28" t="str">
        <f t="shared" si="14"/>
        <v>3.3</v>
      </c>
      <c r="F734" s="28">
        <v>89</v>
      </c>
      <c r="G734" s="28" t="s">
        <v>207</v>
      </c>
      <c r="H734" s="28" t="s">
        <v>6</v>
      </c>
      <c r="I734" s="28"/>
      <c r="J734" s="28"/>
    </row>
    <row r="735" spans="1:10" x14ac:dyDescent="0.3">
      <c r="A735" s="28"/>
      <c r="B735" s="28" t="s">
        <v>1864</v>
      </c>
      <c r="C735" s="28" t="s">
        <v>1865</v>
      </c>
      <c r="D735" s="28" t="s">
        <v>1866</v>
      </c>
      <c r="E735" s="28" t="str">
        <f t="shared" si="14"/>
        <v>3.2</v>
      </c>
      <c r="F735" s="28">
        <v>73</v>
      </c>
      <c r="G735" s="28" t="s">
        <v>268</v>
      </c>
      <c r="H735" s="28" t="s">
        <v>515</v>
      </c>
      <c r="I735" s="28"/>
      <c r="J735" s="28"/>
    </row>
    <row r="736" spans="1:10" x14ac:dyDescent="0.3">
      <c r="A736" s="28"/>
      <c r="B736" s="28" t="s">
        <v>1867</v>
      </c>
      <c r="C736" s="28" t="s">
        <v>1868</v>
      </c>
      <c r="D736" s="28" t="s">
        <v>1866</v>
      </c>
      <c r="E736" s="28" t="str">
        <f t="shared" si="14"/>
        <v>3.2</v>
      </c>
      <c r="F736" s="28">
        <v>74</v>
      </c>
      <c r="G736" s="28" t="s">
        <v>199</v>
      </c>
      <c r="H736" s="28" t="s">
        <v>44</v>
      </c>
      <c r="I736" s="28"/>
      <c r="J736" s="28"/>
    </row>
    <row r="737" spans="1:10" x14ac:dyDescent="0.3">
      <c r="A737" s="28"/>
      <c r="B737" s="28" t="s">
        <v>1869</v>
      </c>
      <c r="C737" s="28" t="s">
        <v>1870</v>
      </c>
      <c r="D737" s="28" t="s">
        <v>1866</v>
      </c>
      <c r="E737" s="28" t="str">
        <f t="shared" si="14"/>
        <v>3.2</v>
      </c>
      <c r="F737" s="28">
        <v>62</v>
      </c>
      <c r="G737" s="28" t="s">
        <v>1871</v>
      </c>
      <c r="H737" s="28" t="s">
        <v>44</v>
      </c>
      <c r="I737" s="28"/>
      <c r="J737" s="28"/>
    </row>
    <row r="738" spans="1:10" x14ac:dyDescent="0.3">
      <c r="A738" s="28"/>
      <c r="B738" s="28" t="s">
        <v>1872</v>
      </c>
      <c r="C738" s="28" t="s">
        <v>1873</v>
      </c>
      <c r="D738" s="28" t="s">
        <v>1866</v>
      </c>
      <c r="E738" s="28" t="str">
        <f t="shared" si="14"/>
        <v>3.2</v>
      </c>
      <c r="F738" s="28">
        <v>80</v>
      </c>
      <c r="G738" s="28" t="s">
        <v>145</v>
      </c>
      <c r="H738" s="28" t="s">
        <v>1874</v>
      </c>
      <c r="I738" s="28"/>
      <c r="J738" s="28"/>
    </row>
    <row r="739" spans="1:10" x14ac:dyDescent="0.3">
      <c r="A739" s="28"/>
      <c r="B739" s="28" t="s">
        <v>1875</v>
      </c>
      <c r="C739" s="28" t="s">
        <v>1876</v>
      </c>
      <c r="D739" s="28" t="s">
        <v>1866</v>
      </c>
      <c r="E739" s="28" t="str">
        <f t="shared" si="14"/>
        <v>3.2</v>
      </c>
      <c r="F739" s="28">
        <v>68</v>
      </c>
      <c r="G739" s="28" t="s">
        <v>1877</v>
      </c>
      <c r="H739" s="28" t="s">
        <v>44</v>
      </c>
      <c r="I739" s="28"/>
      <c r="J739" s="28"/>
    </row>
    <row r="740" spans="1:10" x14ac:dyDescent="0.3">
      <c r="A740" s="28"/>
      <c r="B740" s="28" t="s">
        <v>1878</v>
      </c>
      <c r="C740" s="28" t="s">
        <v>1879</v>
      </c>
      <c r="D740" s="28" t="s">
        <v>1866</v>
      </c>
      <c r="E740" s="28" t="str">
        <f t="shared" si="14"/>
        <v>3.2</v>
      </c>
      <c r="F740" s="28">
        <v>54</v>
      </c>
      <c r="G740" s="28" t="s">
        <v>1880</v>
      </c>
      <c r="H740" s="28" t="s">
        <v>161</v>
      </c>
      <c r="I740" s="28"/>
      <c r="J740" s="28"/>
    </row>
    <row r="741" spans="1:10" x14ac:dyDescent="0.3">
      <c r="A741" s="28"/>
      <c r="B741" s="28" t="s">
        <v>1878</v>
      </c>
      <c r="C741" s="28" t="s">
        <v>1881</v>
      </c>
      <c r="D741" s="28" t="s">
        <v>1866</v>
      </c>
      <c r="E741" s="28" t="str">
        <f t="shared" si="14"/>
        <v>3.2</v>
      </c>
      <c r="F741" s="28">
        <v>51</v>
      </c>
      <c r="G741" s="28" t="s">
        <v>1880</v>
      </c>
      <c r="H741" s="28" t="s">
        <v>161</v>
      </c>
      <c r="I741" s="28"/>
      <c r="J741" s="28"/>
    </row>
    <row r="742" spans="1:10" x14ac:dyDescent="0.3">
      <c r="A742" s="28"/>
      <c r="B742" s="28" t="s">
        <v>1882</v>
      </c>
      <c r="C742" s="28" t="s">
        <v>1883</v>
      </c>
      <c r="D742" s="28" t="s">
        <v>1866</v>
      </c>
      <c r="E742" s="28" t="str">
        <f t="shared" si="14"/>
        <v>3.2</v>
      </c>
      <c r="F742" s="28">
        <v>55</v>
      </c>
      <c r="G742" s="28" t="s">
        <v>1270</v>
      </c>
      <c r="H742" s="28" t="s">
        <v>10</v>
      </c>
      <c r="I742" s="28"/>
      <c r="J742" s="28"/>
    </row>
    <row r="743" spans="1:10" x14ac:dyDescent="0.3">
      <c r="A743" s="28"/>
      <c r="B743" s="28"/>
      <c r="C743" s="28"/>
      <c r="D743" s="28"/>
      <c r="E743" s="28" t="str">
        <f t="shared" si="14"/>
        <v/>
      </c>
      <c r="F743" s="28"/>
      <c r="G743" s="28"/>
      <c r="H743" s="28"/>
      <c r="I743" s="28"/>
      <c r="J743" s="28"/>
    </row>
    <row r="744" spans="1:10" x14ac:dyDescent="0.3">
      <c r="A744" s="28"/>
      <c r="B744" s="28" t="s">
        <v>1884</v>
      </c>
      <c r="C744" s="28" t="s">
        <v>1885</v>
      </c>
      <c r="D744" s="28" t="s">
        <v>1866</v>
      </c>
      <c r="E744" s="28" t="str">
        <f t="shared" si="14"/>
        <v>3.2</v>
      </c>
      <c r="F744" s="28">
        <v>72</v>
      </c>
      <c r="G744" s="28" t="s">
        <v>421</v>
      </c>
      <c r="H744" s="28" t="s">
        <v>4</v>
      </c>
      <c r="I744" s="28"/>
      <c r="J744" s="28"/>
    </row>
    <row r="745" spans="1:10" x14ac:dyDescent="0.3">
      <c r="A745" s="28"/>
      <c r="B745" s="28" t="s">
        <v>1886</v>
      </c>
      <c r="C745" s="28" t="s">
        <v>1887</v>
      </c>
      <c r="D745" s="28" t="s">
        <v>1866</v>
      </c>
      <c r="E745" s="28" t="str">
        <f t="shared" si="14"/>
        <v>3.2</v>
      </c>
      <c r="F745" s="28">
        <v>56</v>
      </c>
      <c r="G745" s="28" t="s">
        <v>268</v>
      </c>
      <c r="H745" s="28" t="s">
        <v>1888</v>
      </c>
      <c r="I745" s="28"/>
      <c r="J745" s="28"/>
    </row>
    <row r="746" spans="1:10" x14ac:dyDescent="0.3">
      <c r="A746" s="28"/>
      <c r="B746" s="28" t="s">
        <v>1889</v>
      </c>
      <c r="C746" s="28" t="s">
        <v>1890</v>
      </c>
      <c r="D746" s="28" t="s">
        <v>1866</v>
      </c>
      <c r="E746" s="28" t="str">
        <f t="shared" si="14"/>
        <v>3.2</v>
      </c>
      <c r="F746" s="28">
        <v>80</v>
      </c>
      <c r="G746" s="28" t="s">
        <v>1891</v>
      </c>
      <c r="H746" s="28" t="s">
        <v>44</v>
      </c>
      <c r="I746" s="28"/>
      <c r="J746" s="28"/>
    </row>
    <row r="747" spans="1:10" x14ac:dyDescent="0.3">
      <c r="A747" s="28"/>
      <c r="B747" s="28" t="s">
        <v>1892</v>
      </c>
      <c r="C747" s="28" t="s">
        <v>1893</v>
      </c>
      <c r="D747" s="28" t="s">
        <v>1866</v>
      </c>
      <c r="E747" s="28" t="str">
        <f t="shared" si="14"/>
        <v>3.2</v>
      </c>
      <c r="F747" s="28">
        <v>54</v>
      </c>
      <c r="G747" s="28" t="s">
        <v>1020</v>
      </c>
      <c r="H747" s="28" t="s">
        <v>44</v>
      </c>
      <c r="I747" s="28"/>
      <c r="J747" s="28"/>
    </row>
    <row r="748" spans="1:10" x14ac:dyDescent="0.3">
      <c r="A748" s="28"/>
      <c r="B748" s="28" t="s">
        <v>1894</v>
      </c>
      <c r="C748" s="28" t="s">
        <v>1895</v>
      </c>
      <c r="D748" s="28" t="s">
        <v>1866</v>
      </c>
      <c r="E748" s="28" t="str">
        <f t="shared" si="14"/>
        <v>3.2</v>
      </c>
      <c r="F748" s="28">
        <v>52</v>
      </c>
      <c r="G748" s="28" t="s">
        <v>1896</v>
      </c>
      <c r="H748" s="28" t="s">
        <v>161</v>
      </c>
      <c r="I748" s="28"/>
      <c r="J748" s="28"/>
    </row>
    <row r="749" spans="1:10" x14ac:dyDescent="0.3">
      <c r="A749" s="28"/>
      <c r="B749" s="28" t="s">
        <v>1897</v>
      </c>
      <c r="C749" s="28" t="s">
        <v>1898</v>
      </c>
      <c r="D749" s="28" t="s">
        <v>1866</v>
      </c>
      <c r="E749" s="28" t="str">
        <f t="shared" si="14"/>
        <v>3.2</v>
      </c>
      <c r="F749" s="28">
        <v>46</v>
      </c>
      <c r="G749" s="28" t="s">
        <v>1630</v>
      </c>
      <c r="H749" s="28" t="s">
        <v>44</v>
      </c>
      <c r="I749" s="28"/>
      <c r="J749" s="28"/>
    </row>
    <row r="750" spans="1:10" x14ac:dyDescent="0.3">
      <c r="A750" s="28"/>
      <c r="B750" s="28" t="s">
        <v>1899</v>
      </c>
      <c r="C750" s="28" t="s">
        <v>1900</v>
      </c>
      <c r="D750" s="28" t="s">
        <v>1866</v>
      </c>
      <c r="E750" s="28" t="str">
        <f t="shared" si="14"/>
        <v>3.2</v>
      </c>
      <c r="F750" s="28">
        <v>67</v>
      </c>
      <c r="G750" s="28" t="s">
        <v>268</v>
      </c>
      <c r="H750" s="28" t="s">
        <v>302</v>
      </c>
      <c r="I750" s="28"/>
      <c r="J750" s="28"/>
    </row>
    <row r="751" spans="1:10" x14ac:dyDescent="0.3">
      <c r="A751" s="28"/>
      <c r="B751" s="28" t="s">
        <v>1901</v>
      </c>
      <c r="C751" s="28" t="s">
        <v>1902</v>
      </c>
      <c r="D751" s="28" t="s">
        <v>1866</v>
      </c>
      <c r="E751" s="28" t="str">
        <f t="shared" si="14"/>
        <v>3.2</v>
      </c>
      <c r="F751" s="28">
        <v>49</v>
      </c>
      <c r="G751" s="28" t="s">
        <v>1903</v>
      </c>
      <c r="H751" s="28" t="s">
        <v>3</v>
      </c>
      <c r="I751" s="28"/>
      <c r="J751" s="28"/>
    </row>
    <row r="752" spans="1:10" x14ac:dyDescent="0.3">
      <c r="A752" s="28"/>
      <c r="B752" s="28" t="s">
        <v>1904</v>
      </c>
      <c r="C752" s="28" t="s">
        <v>1905</v>
      </c>
      <c r="D752" s="28" t="s">
        <v>1866</v>
      </c>
      <c r="E752" s="28" t="str">
        <f t="shared" si="14"/>
        <v>3.2</v>
      </c>
      <c r="F752" s="28">
        <v>63</v>
      </c>
      <c r="G752" s="28" t="s">
        <v>1906</v>
      </c>
      <c r="H752" s="28" t="s">
        <v>44</v>
      </c>
      <c r="I752" s="28"/>
      <c r="J752" s="28"/>
    </row>
    <row r="753" spans="1:10" x14ac:dyDescent="0.3">
      <c r="A753" s="28"/>
      <c r="B753" s="28" t="s">
        <v>1907</v>
      </c>
      <c r="C753" s="28" t="s">
        <v>1908</v>
      </c>
      <c r="D753" s="28" t="s">
        <v>1866</v>
      </c>
      <c r="E753" s="28" t="str">
        <f t="shared" si="14"/>
        <v>3.2</v>
      </c>
      <c r="F753" s="28" t="s">
        <v>8</v>
      </c>
      <c r="G753" s="28" t="s">
        <v>764</v>
      </c>
      <c r="H753" s="28" t="s">
        <v>4</v>
      </c>
      <c r="I753" s="28"/>
      <c r="J753" s="28"/>
    </row>
    <row r="754" spans="1:10" x14ac:dyDescent="0.3">
      <c r="A754" s="28"/>
      <c r="B754" s="28"/>
      <c r="C754" s="28"/>
      <c r="D754" s="28"/>
      <c r="E754" s="28" t="str">
        <f t="shared" si="14"/>
        <v/>
      </c>
      <c r="F754" s="28"/>
      <c r="G754" s="28"/>
      <c r="H754" s="28"/>
      <c r="I754" s="28"/>
      <c r="J754" s="28"/>
    </row>
    <row r="755" spans="1:10" x14ac:dyDescent="0.3">
      <c r="A755" s="28"/>
      <c r="B755" s="28" t="s">
        <v>1909</v>
      </c>
      <c r="C755" s="28" t="s">
        <v>1910</v>
      </c>
      <c r="D755" s="28" t="s">
        <v>1911</v>
      </c>
      <c r="E755" s="28" t="str">
        <f t="shared" si="14"/>
        <v>3.1</v>
      </c>
      <c r="F755" s="28">
        <v>75</v>
      </c>
      <c r="G755" s="28" t="s">
        <v>1912</v>
      </c>
      <c r="H755" s="28" t="s">
        <v>44</v>
      </c>
      <c r="I755" s="28"/>
      <c r="J755" s="28"/>
    </row>
    <row r="756" spans="1:10" x14ac:dyDescent="0.3">
      <c r="A756" s="28"/>
      <c r="B756" s="28" t="s">
        <v>1913</v>
      </c>
      <c r="C756" s="28" t="s">
        <v>1914</v>
      </c>
      <c r="D756" s="28" t="s">
        <v>1911</v>
      </c>
      <c r="E756" s="28" t="str">
        <f t="shared" si="14"/>
        <v>3.1</v>
      </c>
      <c r="F756" s="28">
        <v>60</v>
      </c>
      <c r="G756" s="28" t="s">
        <v>268</v>
      </c>
      <c r="H756" s="28" t="s">
        <v>584</v>
      </c>
      <c r="I756" s="28"/>
      <c r="J756" s="28"/>
    </row>
    <row r="757" spans="1:10" x14ac:dyDescent="0.3">
      <c r="A757" s="28"/>
      <c r="B757" s="28" t="s">
        <v>1915</v>
      </c>
      <c r="C757" s="28" t="s">
        <v>1916</v>
      </c>
      <c r="D757" s="28" t="s">
        <v>1911</v>
      </c>
      <c r="E757" s="28" t="str">
        <f t="shared" si="14"/>
        <v>3.1</v>
      </c>
      <c r="F757" s="28">
        <v>56</v>
      </c>
      <c r="G757" s="28" t="s">
        <v>1020</v>
      </c>
      <c r="H757" s="28" t="s">
        <v>44</v>
      </c>
      <c r="I757" s="28"/>
      <c r="J757" s="28"/>
    </row>
    <row r="758" spans="1:10" x14ac:dyDescent="0.3">
      <c r="A758" s="28"/>
      <c r="B758" s="28" t="s">
        <v>1917</v>
      </c>
      <c r="C758" s="28" t="s">
        <v>1918</v>
      </c>
      <c r="D758" s="28" t="s">
        <v>1911</v>
      </c>
      <c r="E758" s="28" t="str">
        <f t="shared" si="14"/>
        <v>3.1</v>
      </c>
      <c r="F758" s="28">
        <v>76</v>
      </c>
      <c r="G758" s="28" t="s">
        <v>1903</v>
      </c>
      <c r="H758" s="28" t="s">
        <v>5</v>
      </c>
      <c r="I758" s="28"/>
      <c r="J758" s="28"/>
    </row>
    <row r="759" spans="1:10" x14ac:dyDescent="0.3">
      <c r="A759" s="28"/>
      <c r="B759" s="28" t="s">
        <v>1919</v>
      </c>
      <c r="C759" s="28" t="s">
        <v>1920</v>
      </c>
      <c r="D759" s="28" t="s">
        <v>1911</v>
      </c>
      <c r="E759" s="28" t="str">
        <f t="shared" si="14"/>
        <v>3.1</v>
      </c>
      <c r="F759" s="28">
        <v>80</v>
      </c>
      <c r="G759" s="28" t="s">
        <v>435</v>
      </c>
      <c r="H759" s="28" t="s">
        <v>64</v>
      </c>
      <c r="I759" s="28"/>
      <c r="J759" s="28"/>
    </row>
    <row r="760" spans="1:10" x14ac:dyDescent="0.3">
      <c r="A760" s="28"/>
      <c r="B760" s="28" t="s">
        <v>1921</v>
      </c>
      <c r="C760" s="28" t="s">
        <v>1922</v>
      </c>
      <c r="D760" s="28" t="s">
        <v>1911</v>
      </c>
      <c r="E760" s="28" t="str">
        <f t="shared" si="14"/>
        <v>3.1</v>
      </c>
      <c r="F760" s="28">
        <v>78</v>
      </c>
      <c r="G760" s="28" t="s">
        <v>1923</v>
      </c>
      <c r="H760" s="28" t="s">
        <v>7</v>
      </c>
      <c r="I760" s="28"/>
      <c r="J760" s="28"/>
    </row>
    <row r="761" spans="1:10" x14ac:dyDescent="0.3">
      <c r="A761" s="28"/>
      <c r="B761" s="28" t="s">
        <v>1924</v>
      </c>
      <c r="C761" s="28" t="s">
        <v>1925</v>
      </c>
      <c r="D761" s="28" t="s">
        <v>1911</v>
      </c>
      <c r="E761" s="28" t="str">
        <f t="shared" si="14"/>
        <v>3.1</v>
      </c>
      <c r="F761" s="28">
        <v>74</v>
      </c>
      <c r="G761" s="28" t="s">
        <v>400</v>
      </c>
      <c r="H761" s="28" t="s">
        <v>1926</v>
      </c>
      <c r="I761" s="28"/>
      <c r="J761" s="28"/>
    </row>
    <row r="762" spans="1:10" x14ac:dyDescent="0.3">
      <c r="A762" s="28"/>
      <c r="B762" s="28" t="s">
        <v>1927</v>
      </c>
      <c r="C762" s="28" t="s">
        <v>1928</v>
      </c>
      <c r="D762" s="28" t="s">
        <v>1911</v>
      </c>
      <c r="E762" s="28" t="str">
        <f t="shared" si="14"/>
        <v>3.1</v>
      </c>
      <c r="F762" s="28">
        <v>88</v>
      </c>
      <c r="G762" s="28" t="s">
        <v>1929</v>
      </c>
      <c r="H762" s="28" t="s">
        <v>9</v>
      </c>
      <c r="I762" s="28"/>
      <c r="J762" s="28"/>
    </row>
    <row r="763" spans="1:10" x14ac:dyDescent="0.3">
      <c r="A763" s="28"/>
      <c r="B763" s="28" t="s">
        <v>1930</v>
      </c>
      <c r="C763" s="28" t="s">
        <v>1931</v>
      </c>
      <c r="D763" s="28" t="s">
        <v>1911</v>
      </c>
      <c r="E763" s="28" t="str">
        <f t="shared" si="14"/>
        <v>3.1</v>
      </c>
      <c r="F763" s="28">
        <v>62</v>
      </c>
      <c r="G763" s="28" t="s">
        <v>833</v>
      </c>
      <c r="H763" s="28" t="s">
        <v>834</v>
      </c>
      <c r="I763" s="28"/>
      <c r="J763" s="28"/>
    </row>
    <row r="764" spans="1:10" x14ac:dyDescent="0.3">
      <c r="A764" s="28"/>
      <c r="B764" s="28" t="s">
        <v>1932</v>
      </c>
      <c r="C764" s="28" t="s">
        <v>1933</v>
      </c>
      <c r="D764" s="28" t="s">
        <v>1911</v>
      </c>
      <c r="E764" s="28" t="str">
        <f t="shared" si="14"/>
        <v>3.1</v>
      </c>
      <c r="F764" s="28">
        <v>66</v>
      </c>
      <c r="G764" s="28" t="s">
        <v>1934</v>
      </c>
      <c r="H764" s="28" t="s">
        <v>44</v>
      </c>
      <c r="I764" s="28"/>
      <c r="J764" s="28"/>
    </row>
    <row r="765" spans="1:10" x14ac:dyDescent="0.3">
      <c r="A765" s="28"/>
      <c r="B765" s="28"/>
      <c r="C765" s="28"/>
      <c r="D765" s="28"/>
      <c r="E765" s="28" t="str">
        <f t="shared" si="14"/>
        <v/>
      </c>
      <c r="F765" s="28"/>
      <c r="G765" s="28"/>
      <c r="H765" s="28"/>
      <c r="I765" s="28"/>
      <c r="J765" s="28"/>
    </row>
    <row r="766" spans="1:10" x14ac:dyDescent="0.3">
      <c r="A766" s="28"/>
      <c r="B766" s="28" t="s">
        <v>1935</v>
      </c>
      <c r="C766" s="28" t="s">
        <v>1936</v>
      </c>
      <c r="D766" s="28" t="s">
        <v>1911</v>
      </c>
      <c r="E766" s="28" t="str">
        <f t="shared" si="14"/>
        <v>3.1</v>
      </c>
      <c r="F766" s="28">
        <v>50</v>
      </c>
      <c r="G766" s="28" t="s">
        <v>68</v>
      </c>
      <c r="H766" s="28" t="s">
        <v>563</v>
      </c>
      <c r="I766" s="28"/>
      <c r="J766" s="28"/>
    </row>
    <row r="767" spans="1:10" x14ac:dyDescent="0.3">
      <c r="A767" s="28"/>
      <c r="B767" s="28" t="s">
        <v>1937</v>
      </c>
      <c r="C767" s="28" t="s">
        <v>1938</v>
      </c>
      <c r="D767" s="28" t="s">
        <v>1911</v>
      </c>
      <c r="E767" s="28" t="str">
        <f t="shared" si="14"/>
        <v>3.1</v>
      </c>
      <c r="F767" s="28">
        <v>49</v>
      </c>
      <c r="G767" s="28" t="s">
        <v>827</v>
      </c>
      <c r="H767" s="28" t="s">
        <v>9</v>
      </c>
      <c r="I767" s="28"/>
      <c r="J767" s="28"/>
    </row>
    <row r="768" spans="1:10" x14ac:dyDescent="0.3">
      <c r="A768" s="28"/>
      <c r="B768" s="28" t="s">
        <v>1939</v>
      </c>
      <c r="C768" s="28" t="s">
        <v>1940</v>
      </c>
      <c r="D768" s="28" t="s">
        <v>1911</v>
      </c>
      <c r="E768" s="28" t="str">
        <f t="shared" si="14"/>
        <v>3.1</v>
      </c>
      <c r="F768" s="28">
        <v>70</v>
      </c>
      <c r="G768" s="28" t="s">
        <v>1165</v>
      </c>
      <c r="H768" s="28" t="s">
        <v>44</v>
      </c>
      <c r="I768" s="28"/>
      <c r="J768" s="28"/>
    </row>
    <row r="769" spans="1:10" x14ac:dyDescent="0.3">
      <c r="A769" s="28"/>
      <c r="B769" s="28" t="s">
        <v>1941</v>
      </c>
      <c r="C769" s="28" t="s">
        <v>1942</v>
      </c>
      <c r="D769" s="28" t="s">
        <v>1911</v>
      </c>
      <c r="E769" s="28" t="str">
        <f t="shared" si="14"/>
        <v>3.1</v>
      </c>
      <c r="F769" s="28">
        <v>43</v>
      </c>
      <c r="G769" s="28" t="s">
        <v>1943</v>
      </c>
      <c r="H769" s="28" t="s">
        <v>44</v>
      </c>
      <c r="I769" s="28"/>
      <c r="J769" s="28"/>
    </row>
    <row r="770" spans="1:10" x14ac:dyDescent="0.3">
      <c r="A770" s="28"/>
      <c r="B770" s="28" t="s">
        <v>1941</v>
      </c>
      <c r="C770" s="28" t="s">
        <v>1944</v>
      </c>
      <c r="D770" s="28" t="s">
        <v>1911</v>
      </c>
      <c r="E770" s="28" t="str">
        <f t="shared" si="14"/>
        <v>3.1</v>
      </c>
      <c r="F770" s="28">
        <v>52</v>
      </c>
      <c r="G770" s="28" t="s">
        <v>1945</v>
      </c>
      <c r="H770" s="28" t="s">
        <v>44</v>
      </c>
      <c r="I770" s="28"/>
      <c r="J770" s="28"/>
    </row>
    <row r="771" spans="1:10" x14ac:dyDescent="0.3">
      <c r="A771" s="28"/>
      <c r="B771" s="28" t="s">
        <v>1946</v>
      </c>
      <c r="C771" s="28" t="s">
        <v>1947</v>
      </c>
      <c r="D771" s="28" t="s">
        <v>1911</v>
      </c>
      <c r="E771" s="28" t="str">
        <f t="shared" si="14"/>
        <v>3.1</v>
      </c>
      <c r="F771" s="28">
        <v>59</v>
      </c>
      <c r="G771" s="28" t="s">
        <v>1948</v>
      </c>
      <c r="H771" s="28" t="s">
        <v>166</v>
      </c>
      <c r="I771" s="28"/>
      <c r="J771" s="28"/>
    </row>
    <row r="772" spans="1:10" x14ac:dyDescent="0.3">
      <c r="A772" s="28"/>
      <c r="B772" s="28" t="s">
        <v>1949</v>
      </c>
      <c r="C772" s="28" t="s">
        <v>1950</v>
      </c>
      <c r="D772" s="28" t="s">
        <v>1911</v>
      </c>
      <c r="E772" s="28" t="str">
        <f t="shared" si="14"/>
        <v>3.1</v>
      </c>
      <c r="F772" s="28">
        <v>57</v>
      </c>
      <c r="G772" s="28" t="s">
        <v>1951</v>
      </c>
      <c r="H772" s="28" t="s">
        <v>6</v>
      </c>
      <c r="I772" s="28"/>
      <c r="J772" s="28"/>
    </row>
    <row r="773" spans="1:10" x14ac:dyDescent="0.3">
      <c r="A773" s="28"/>
      <c r="B773" s="28" t="s">
        <v>1952</v>
      </c>
      <c r="C773" s="28" t="s">
        <v>1953</v>
      </c>
      <c r="D773" s="28" t="s">
        <v>1911</v>
      </c>
      <c r="E773" s="28" t="str">
        <f t="shared" si="14"/>
        <v>3.1</v>
      </c>
      <c r="F773" s="28">
        <v>52</v>
      </c>
      <c r="G773" s="28" t="s">
        <v>1954</v>
      </c>
      <c r="H773" s="28" t="s">
        <v>9</v>
      </c>
      <c r="I773" s="28"/>
      <c r="J773" s="28"/>
    </row>
    <row r="774" spans="1:10" x14ac:dyDescent="0.3">
      <c r="A774" s="28"/>
      <c r="B774" s="28" t="s">
        <v>1955</v>
      </c>
      <c r="C774" s="28" t="s">
        <v>1956</v>
      </c>
      <c r="D774" s="28" t="s">
        <v>1911</v>
      </c>
      <c r="E774" s="28" t="str">
        <f t="shared" si="14"/>
        <v>3.1</v>
      </c>
      <c r="F774" s="28">
        <v>78</v>
      </c>
      <c r="G774" s="28" t="s">
        <v>1495</v>
      </c>
      <c r="H774" s="28" t="s">
        <v>4</v>
      </c>
      <c r="I774" s="28"/>
      <c r="J774" s="28"/>
    </row>
    <row r="775" spans="1:10" x14ac:dyDescent="0.3">
      <c r="A775" s="28"/>
      <c r="B775" s="28" t="s">
        <v>1957</v>
      </c>
      <c r="C775" s="28" t="s">
        <v>1958</v>
      </c>
      <c r="D775" s="28" t="s">
        <v>1911</v>
      </c>
      <c r="E775" s="28" t="str">
        <f t="shared" si="14"/>
        <v>3.1</v>
      </c>
      <c r="F775" s="28">
        <v>61</v>
      </c>
      <c r="G775" s="28" t="s">
        <v>122</v>
      </c>
      <c r="H775" s="28" t="s">
        <v>146</v>
      </c>
      <c r="I775" s="28"/>
      <c r="J775" s="28"/>
    </row>
    <row r="776" spans="1:10" x14ac:dyDescent="0.3">
      <c r="A776" s="28"/>
      <c r="B776" s="28"/>
      <c r="C776" s="28"/>
      <c r="D776" s="28"/>
      <c r="E776" s="28" t="str">
        <f t="shared" ref="E776:E839" si="15">MID(D776,2,3)</f>
        <v/>
      </c>
      <c r="F776" s="28"/>
      <c r="G776" s="28"/>
      <c r="H776" s="28"/>
      <c r="I776" s="28"/>
      <c r="J776" s="28"/>
    </row>
    <row r="777" spans="1:10" x14ac:dyDescent="0.3">
      <c r="A777" s="28"/>
      <c r="B777" s="28" t="s">
        <v>1959</v>
      </c>
      <c r="C777" s="28" t="s">
        <v>1960</v>
      </c>
      <c r="D777" s="28" t="s">
        <v>1911</v>
      </c>
      <c r="E777" s="28" t="str">
        <f t="shared" si="15"/>
        <v>3.1</v>
      </c>
      <c r="F777" s="28">
        <v>77</v>
      </c>
      <c r="G777" s="28" t="s">
        <v>189</v>
      </c>
      <c r="H777" s="28" t="s">
        <v>235</v>
      </c>
      <c r="I777" s="28"/>
      <c r="J777" s="28"/>
    </row>
    <row r="778" spans="1:10" x14ac:dyDescent="0.3">
      <c r="A778" s="28"/>
      <c r="B778" s="28" t="s">
        <v>1961</v>
      </c>
      <c r="C778" s="28" t="s">
        <v>1962</v>
      </c>
      <c r="D778" s="28" t="s">
        <v>1911</v>
      </c>
      <c r="E778" s="28" t="str">
        <f t="shared" si="15"/>
        <v>3.1</v>
      </c>
      <c r="F778" s="28">
        <v>72</v>
      </c>
      <c r="G778" s="28" t="s">
        <v>1963</v>
      </c>
      <c r="H778" s="28" t="s">
        <v>44</v>
      </c>
      <c r="I778" s="28"/>
      <c r="J778" s="28"/>
    </row>
    <row r="779" spans="1:10" x14ac:dyDescent="0.3">
      <c r="A779" s="28"/>
      <c r="B779" s="28" t="s">
        <v>1964</v>
      </c>
      <c r="C779" s="28" t="s">
        <v>1965</v>
      </c>
      <c r="D779" s="28" t="s">
        <v>1911</v>
      </c>
      <c r="E779" s="28" t="str">
        <f t="shared" si="15"/>
        <v>3.1</v>
      </c>
      <c r="F779" s="28">
        <v>81</v>
      </c>
      <c r="G779" s="28" t="s">
        <v>1444</v>
      </c>
      <c r="H779" s="28" t="s">
        <v>44</v>
      </c>
      <c r="I779" s="28"/>
      <c r="J779" s="28"/>
    </row>
    <row r="780" spans="1:10" x14ac:dyDescent="0.3">
      <c r="A780" s="28"/>
      <c r="B780" s="28" t="s">
        <v>1966</v>
      </c>
      <c r="C780" s="28" t="s">
        <v>1967</v>
      </c>
      <c r="D780" s="28" t="s">
        <v>1911</v>
      </c>
      <c r="E780" s="28" t="str">
        <f t="shared" si="15"/>
        <v>3.1</v>
      </c>
      <c r="F780" s="28">
        <v>60</v>
      </c>
      <c r="G780" s="28" t="s">
        <v>122</v>
      </c>
      <c r="H780" s="28" t="s">
        <v>6</v>
      </c>
      <c r="I780" s="28"/>
      <c r="J780" s="28"/>
    </row>
    <row r="781" spans="1:10" x14ac:dyDescent="0.3">
      <c r="A781" s="28"/>
      <c r="B781" s="28" t="s">
        <v>1968</v>
      </c>
      <c r="C781" s="28" t="s">
        <v>1969</v>
      </c>
      <c r="D781" s="28" t="s">
        <v>1911</v>
      </c>
      <c r="E781" s="28" t="str">
        <f t="shared" si="15"/>
        <v>3.1</v>
      </c>
      <c r="F781" s="28">
        <v>82</v>
      </c>
      <c r="G781" s="28" t="s">
        <v>189</v>
      </c>
      <c r="H781" s="28" t="s">
        <v>166</v>
      </c>
      <c r="I781" s="28"/>
      <c r="J781" s="28"/>
    </row>
    <row r="782" spans="1:10" x14ac:dyDescent="0.3">
      <c r="A782" s="28"/>
      <c r="B782" s="28" t="s">
        <v>1970</v>
      </c>
      <c r="C782" s="28" t="s">
        <v>1971</v>
      </c>
      <c r="D782" s="28" t="s">
        <v>1911</v>
      </c>
      <c r="E782" s="28" t="str">
        <f t="shared" si="15"/>
        <v>3.1</v>
      </c>
      <c r="F782" s="28">
        <v>49</v>
      </c>
      <c r="G782" s="28" t="s">
        <v>1972</v>
      </c>
      <c r="H782" s="28" t="s">
        <v>316</v>
      </c>
      <c r="I782" s="28"/>
      <c r="J782" s="28"/>
    </row>
    <row r="783" spans="1:10" x14ac:dyDescent="0.3">
      <c r="A783" s="28"/>
      <c r="B783" s="28" t="s">
        <v>1973</v>
      </c>
      <c r="C783" s="28" t="s">
        <v>1974</v>
      </c>
      <c r="D783" s="28" t="s">
        <v>1911</v>
      </c>
      <c r="E783" s="28" t="str">
        <f t="shared" si="15"/>
        <v>3.1</v>
      </c>
      <c r="F783" s="28">
        <v>61</v>
      </c>
      <c r="G783" s="28" t="s">
        <v>1975</v>
      </c>
      <c r="H783" s="28" t="s">
        <v>44</v>
      </c>
      <c r="I783" s="28"/>
      <c r="J783" s="28"/>
    </row>
    <row r="784" spans="1:10" x14ac:dyDescent="0.3">
      <c r="A784" s="28"/>
      <c r="B784" s="28" t="s">
        <v>1976</v>
      </c>
      <c r="C784" s="28" t="s">
        <v>1977</v>
      </c>
      <c r="D784" s="28" t="s">
        <v>1978</v>
      </c>
      <c r="E784" s="28" t="str">
        <f t="shared" si="15"/>
        <v>3 B</v>
      </c>
      <c r="F784" s="28">
        <v>72</v>
      </c>
      <c r="G784" s="28" t="s">
        <v>1948</v>
      </c>
      <c r="H784" s="28" t="s">
        <v>166</v>
      </c>
      <c r="I784" s="28"/>
      <c r="J784" s="28"/>
    </row>
    <row r="785" spans="1:10" x14ac:dyDescent="0.3">
      <c r="A785" s="28"/>
      <c r="B785" s="28" t="s">
        <v>1976</v>
      </c>
      <c r="C785" s="28" t="s">
        <v>1979</v>
      </c>
      <c r="D785" s="28" t="s">
        <v>1978</v>
      </c>
      <c r="E785" s="28" t="str">
        <f t="shared" si="15"/>
        <v>3 B</v>
      </c>
      <c r="F785" s="28">
        <v>57</v>
      </c>
      <c r="G785" s="28" t="s">
        <v>1948</v>
      </c>
      <c r="H785" s="28" t="s">
        <v>166</v>
      </c>
      <c r="I785" s="28"/>
      <c r="J785" s="28"/>
    </row>
    <row r="786" spans="1:10" x14ac:dyDescent="0.3">
      <c r="A786" s="28"/>
      <c r="B786" s="28" t="s">
        <v>1976</v>
      </c>
      <c r="C786" s="28" t="s">
        <v>1980</v>
      </c>
      <c r="D786" s="28" t="s">
        <v>1978</v>
      </c>
      <c r="E786" s="28" t="str">
        <f t="shared" si="15"/>
        <v>3 B</v>
      </c>
      <c r="F786" s="28">
        <v>62</v>
      </c>
      <c r="G786" s="28" t="s">
        <v>1948</v>
      </c>
      <c r="H786" s="28" t="s">
        <v>166</v>
      </c>
      <c r="I786" s="28"/>
      <c r="J786" s="28"/>
    </row>
    <row r="787" spans="1:10" x14ac:dyDescent="0.3">
      <c r="A787" s="28"/>
      <c r="B787" s="28"/>
      <c r="C787" s="28"/>
      <c r="D787" s="28"/>
      <c r="E787" s="28" t="str">
        <f t="shared" si="15"/>
        <v/>
      </c>
      <c r="F787" s="28"/>
      <c r="G787" s="28"/>
      <c r="H787" s="28"/>
      <c r="I787" s="28"/>
      <c r="J787" s="28"/>
    </row>
    <row r="788" spans="1:10" x14ac:dyDescent="0.3">
      <c r="A788" s="28"/>
      <c r="B788" s="28" t="s">
        <v>1981</v>
      </c>
      <c r="C788" s="28" t="s">
        <v>1982</v>
      </c>
      <c r="D788" s="28" t="s">
        <v>1978</v>
      </c>
      <c r="E788" s="28" t="str">
        <f t="shared" si="15"/>
        <v>3 B</v>
      </c>
      <c r="F788" s="28">
        <v>73</v>
      </c>
      <c r="G788" s="28" t="s">
        <v>642</v>
      </c>
      <c r="H788" s="28" t="s">
        <v>515</v>
      </c>
      <c r="I788" s="28"/>
      <c r="J788" s="28"/>
    </row>
    <row r="789" spans="1:10" x14ac:dyDescent="0.3">
      <c r="A789" s="28"/>
      <c r="B789" s="28" t="s">
        <v>1983</v>
      </c>
      <c r="C789" s="28" t="s">
        <v>1984</v>
      </c>
      <c r="D789" s="28" t="s">
        <v>1978</v>
      </c>
      <c r="E789" s="28" t="str">
        <f t="shared" si="15"/>
        <v>3 B</v>
      </c>
      <c r="F789" s="28">
        <v>63</v>
      </c>
      <c r="G789" s="28" t="s">
        <v>176</v>
      </c>
      <c r="H789" s="28" t="s">
        <v>44</v>
      </c>
      <c r="I789" s="28"/>
      <c r="J789" s="28"/>
    </row>
    <row r="790" spans="1:10" x14ac:dyDescent="0.3">
      <c r="A790" s="28"/>
      <c r="B790" s="28" t="s">
        <v>1985</v>
      </c>
      <c r="C790" s="28" t="s">
        <v>1986</v>
      </c>
      <c r="D790" s="28" t="s">
        <v>1978</v>
      </c>
      <c r="E790" s="28" t="str">
        <f t="shared" si="15"/>
        <v>3 B</v>
      </c>
      <c r="F790" s="28">
        <v>56</v>
      </c>
      <c r="G790" s="28" t="s">
        <v>755</v>
      </c>
      <c r="H790" s="28" t="s">
        <v>44</v>
      </c>
      <c r="I790" s="28"/>
      <c r="J790" s="28"/>
    </row>
    <row r="791" spans="1:10" x14ac:dyDescent="0.3">
      <c r="A791" s="28"/>
      <c r="B791" s="28" t="s">
        <v>1987</v>
      </c>
      <c r="C791" s="28" t="s">
        <v>1988</v>
      </c>
      <c r="D791" s="28" t="s">
        <v>1978</v>
      </c>
      <c r="E791" s="28" t="str">
        <f t="shared" si="15"/>
        <v>3 B</v>
      </c>
      <c r="F791" s="28">
        <v>77</v>
      </c>
      <c r="G791" s="28" t="s">
        <v>1989</v>
      </c>
      <c r="H791" s="28" t="s">
        <v>44</v>
      </c>
      <c r="I791" s="28"/>
      <c r="J791" s="28"/>
    </row>
    <row r="792" spans="1:10" x14ac:dyDescent="0.3">
      <c r="A792" s="28"/>
      <c r="B792" s="28" t="s">
        <v>1990</v>
      </c>
      <c r="C792" s="28" t="s">
        <v>1991</v>
      </c>
      <c r="D792" s="28" t="s">
        <v>1978</v>
      </c>
      <c r="E792" s="28" t="str">
        <f t="shared" si="15"/>
        <v>3 B</v>
      </c>
      <c r="F792" s="28">
        <v>58</v>
      </c>
      <c r="G792" s="28" t="s">
        <v>1365</v>
      </c>
      <c r="H792" s="28" t="s">
        <v>44</v>
      </c>
      <c r="I792" s="28"/>
      <c r="J792" s="28"/>
    </row>
    <row r="793" spans="1:10" x14ac:dyDescent="0.3">
      <c r="A793" s="28"/>
      <c r="B793" s="28" t="s">
        <v>1992</v>
      </c>
      <c r="C793" s="28" t="s">
        <v>1993</v>
      </c>
      <c r="D793" s="28" t="s">
        <v>1978</v>
      </c>
      <c r="E793" s="28" t="str">
        <f t="shared" si="15"/>
        <v>3 B</v>
      </c>
      <c r="F793" s="28">
        <v>67</v>
      </c>
      <c r="G793" s="28" t="s">
        <v>620</v>
      </c>
      <c r="H793" s="28" t="s">
        <v>10</v>
      </c>
      <c r="I793" s="28"/>
      <c r="J793" s="28"/>
    </row>
    <row r="794" spans="1:10" x14ac:dyDescent="0.3">
      <c r="A794" s="28"/>
      <c r="B794" s="28" t="s">
        <v>1994</v>
      </c>
      <c r="C794" s="28" t="s">
        <v>1995</v>
      </c>
      <c r="D794" s="28" t="s">
        <v>1978</v>
      </c>
      <c r="E794" s="28" t="str">
        <f t="shared" si="15"/>
        <v>3 B</v>
      </c>
      <c r="F794" s="28">
        <v>77</v>
      </c>
      <c r="G794" s="28" t="s">
        <v>1695</v>
      </c>
      <c r="H794" s="28" t="s">
        <v>6</v>
      </c>
      <c r="I794" s="28"/>
      <c r="J794" s="28"/>
    </row>
    <row r="795" spans="1:10" x14ac:dyDescent="0.3">
      <c r="A795" s="28"/>
      <c r="B795" s="28" t="s">
        <v>1996</v>
      </c>
      <c r="C795" s="28" t="s">
        <v>1997</v>
      </c>
      <c r="D795" s="28" t="s">
        <v>1978</v>
      </c>
      <c r="E795" s="28" t="str">
        <f t="shared" si="15"/>
        <v>3 B</v>
      </c>
      <c r="F795" s="28">
        <v>78</v>
      </c>
      <c r="G795" s="28" t="s">
        <v>122</v>
      </c>
      <c r="H795" s="28" t="s">
        <v>438</v>
      </c>
      <c r="I795" s="28"/>
      <c r="J795" s="28"/>
    </row>
    <row r="796" spans="1:10" x14ac:dyDescent="0.3">
      <c r="A796" s="28"/>
      <c r="B796" s="28" t="s">
        <v>1998</v>
      </c>
      <c r="C796" s="28" t="s">
        <v>1999</v>
      </c>
      <c r="D796" s="28" t="s">
        <v>1978</v>
      </c>
      <c r="E796" s="28" t="str">
        <f t="shared" si="15"/>
        <v>3 B</v>
      </c>
      <c r="F796" s="28">
        <v>69</v>
      </c>
      <c r="G796" s="28" t="s">
        <v>173</v>
      </c>
      <c r="H796" s="28" t="s">
        <v>327</v>
      </c>
      <c r="I796" s="28"/>
      <c r="J796" s="28"/>
    </row>
    <row r="797" spans="1:10" x14ac:dyDescent="0.3">
      <c r="A797" s="28"/>
      <c r="B797" s="28" t="s">
        <v>2000</v>
      </c>
      <c r="C797" s="28" t="s">
        <v>2001</v>
      </c>
      <c r="D797" s="28" t="s">
        <v>1978</v>
      </c>
      <c r="E797" s="28" t="str">
        <f t="shared" si="15"/>
        <v>3 B</v>
      </c>
      <c r="F797" s="28">
        <v>49</v>
      </c>
      <c r="G797" s="28" t="s">
        <v>2002</v>
      </c>
      <c r="H797" s="28" t="s">
        <v>302</v>
      </c>
      <c r="I797" s="28"/>
      <c r="J797" s="28"/>
    </row>
    <row r="798" spans="1:10" x14ac:dyDescent="0.3">
      <c r="A798" s="28"/>
      <c r="B798" s="28"/>
      <c r="C798" s="28"/>
      <c r="D798" s="28"/>
      <c r="E798" s="28" t="str">
        <f t="shared" si="15"/>
        <v/>
      </c>
      <c r="F798" s="28"/>
      <c r="G798" s="28"/>
      <c r="H798" s="28"/>
      <c r="I798" s="28"/>
      <c r="J798" s="28"/>
    </row>
    <row r="799" spans="1:10" x14ac:dyDescent="0.3">
      <c r="A799" s="28"/>
      <c r="B799" s="28" t="s">
        <v>2003</v>
      </c>
      <c r="C799" s="28" t="s">
        <v>2004</v>
      </c>
      <c r="D799" s="28" t="s">
        <v>1978</v>
      </c>
      <c r="E799" s="28" t="str">
        <f t="shared" si="15"/>
        <v>3 B</v>
      </c>
      <c r="F799" s="28">
        <v>61</v>
      </c>
      <c r="G799" s="28" t="s">
        <v>2005</v>
      </c>
      <c r="H799" s="28" t="s">
        <v>2006</v>
      </c>
      <c r="I799" s="28"/>
      <c r="J799" s="28"/>
    </row>
    <row r="800" spans="1:10" x14ac:dyDescent="0.3">
      <c r="A800" s="28"/>
      <c r="B800" s="28" t="s">
        <v>2007</v>
      </c>
      <c r="C800" s="28" t="s">
        <v>2008</v>
      </c>
      <c r="D800" s="28" t="s">
        <v>1978</v>
      </c>
      <c r="E800" s="28" t="str">
        <f t="shared" si="15"/>
        <v>3 B</v>
      </c>
      <c r="F800" s="28">
        <v>46</v>
      </c>
      <c r="G800" s="28" t="s">
        <v>1128</v>
      </c>
      <c r="H800" s="28" t="s">
        <v>44</v>
      </c>
      <c r="I800" s="28"/>
      <c r="J800" s="28"/>
    </row>
    <row r="801" spans="1:10" x14ac:dyDescent="0.3">
      <c r="A801" s="28"/>
      <c r="B801" s="28" t="s">
        <v>2009</v>
      </c>
      <c r="C801" s="28" t="s">
        <v>2010</v>
      </c>
      <c r="D801" s="28" t="s">
        <v>1978</v>
      </c>
      <c r="E801" s="28" t="str">
        <f t="shared" si="15"/>
        <v>3 B</v>
      </c>
      <c r="F801" s="28">
        <v>50</v>
      </c>
      <c r="G801" s="28" t="s">
        <v>2011</v>
      </c>
      <c r="H801" s="28" t="s">
        <v>44</v>
      </c>
      <c r="I801" s="28"/>
      <c r="J801" s="28"/>
    </row>
    <row r="802" spans="1:10" x14ac:dyDescent="0.3">
      <c r="A802" s="28"/>
      <c r="B802" s="28" t="s">
        <v>2009</v>
      </c>
      <c r="C802" s="28" t="s">
        <v>2012</v>
      </c>
      <c r="D802" s="28" t="s">
        <v>1978</v>
      </c>
      <c r="E802" s="28" t="str">
        <f t="shared" si="15"/>
        <v>3 B</v>
      </c>
      <c r="F802" s="28">
        <v>75</v>
      </c>
      <c r="G802" s="28" t="s">
        <v>199</v>
      </c>
      <c r="H802" s="28" t="s">
        <v>44</v>
      </c>
      <c r="I802" s="28"/>
      <c r="J802" s="28"/>
    </row>
    <row r="803" spans="1:10" x14ac:dyDescent="0.3">
      <c r="A803" s="28"/>
      <c r="B803" s="28" t="s">
        <v>2009</v>
      </c>
      <c r="C803" s="28" t="s">
        <v>2013</v>
      </c>
      <c r="D803" s="28" t="s">
        <v>1978</v>
      </c>
      <c r="E803" s="28" t="str">
        <f t="shared" si="15"/>
        <v>3 B</v>
      </c>
      <c r="F803" s="28">
        <v>36</v>
      </c>
      <c r="G803" s="28" t="s">
        <v>2014</v>
      </c>
      <c r="H803" s="28" t="s">
        <v>44</v>
      </c>
      <c r="I803" s="28"/>
      <c r="J803" s="28"/>
    </row>
    <row r="804" spans="1:10" x14ac:dyDescent="0.3">
      <c r="A804" s="28"/>
      <c r="B804" s="28" t="s">
        <v>2015</v>
      </c>
      <c r="C804" s="28" t="s">
        <v>2016</v>
      </c>
      <c r="D804" s="28" t="s">
        <v>1978</v>
      </c>
      <c r="E804" s="28" t="str">
        <f t="shared" si="15"/>
        <v>3 B</v>
      </c>
      <c r="F804" s="28">
        <v>72</v>
      </c>
      <c r="G804" s="28" t="s">
        <v>2017</v>
      </c>
      <c r="H804" s="28" t="s">
        <v>44</v>
      </c>
      <c r="I804" s="28"/>
      <c r="J804" s="28"/>
    </row>
    <row r="805" spans="1:10" x14ac:dyDescent="0.3">
      <c r="A805" s="28"/>
      <c r="B805" s="28" t="s">
        <v>2018</v>
      </c>
      <c r="C805" s="28" t="s">
        <v>2019</v>
      </c>
      <c r="D805" s="28" t="s">
        <v>1978</v>
      </c>
      <c r="E805" s="28" t="str">
        <f t="shared" si="15"/>
        <v>3 B</v>
      </c>
      <c r="F805" s="28">
        <v>60</v>
      </c>
      <c r="G805" s="28" t="s">
        <v>1661</v>
      </c>
      <c r="H805" s="28" t="s">
        <v>146</v>
      </c>
      <c r="I805" s="28"/>
      <c r="J805" s="28"/>
    </row>
    <row r="806" spans="1:10" x14ac:dyDescent="0.3">
      <c r="A806" s="28"/>
      <c r="B806" s="28" t="s">
        <v>2020</v>
      </c>
      <c r="C806" s="28" t="s">
        <v>2021</v>
      </c>
      <c r="D806" s="28" t="s">
        <v>1978</v>
      </c>
      <c r="E806" s="28" t="str">
        <f t="shared" si="15"/>
        <v>3 B</v>
      </c>
      <c r="F806" s="28">
        <v>85</v>
      </c>
      <c r="G806" s="28" t="s">
        <v>68</v>
      </c>
      <c r="H806" s="28" t="s">
        <v>4</v>
      </c>
      <c r="I806" s="28"/>
      <c r="J806" s="28"/>
    </row>
    <row r="807" spans="1:10" x14ac:dyDescent="0.3">
      <c r="A807" s="28"/>
      <c r="B807" s="28" t="s">
        <v>2022</v>
      </c>
      <c r="C807" s="28" t="s">
        <v>2023</v>
      </c>
      <c r="D807" s="28" t="s">
        <v>1978</v>
      </c>
      <c r="E807" s="28" t="str">
        <f t="shared" si="15"/>
        <v>3 B</v>
      </c>
      <c r="F807" s="28">
        <v>69</v>
      </c>
      <c r="G807" s="28" t="s">
        <v>2024</v>
      </c>
      <c r="H807" s="28" t="s">
        <v>44</v>
      </c>
      <c r="I807" s="28"/>
      <c r="J807" s="28"/>
    </row>
    <row r="808" spans="1:10" x14ac:dyDescent="0.3">
      <c r="A808" s="28"/>
      <c r="B808" s="28" t="s">
        <v>2025</v>
      </c>
      <c r="C808" s="28" t="s">
        <v>2026</v>
      </c>
      <c r="D808" s="28" t="s">
        <v>1978</v>
      </c>
      <c r="E808" s="28" t="str">
        <f t="shared" si="15"/>
        <v>3 B</v>
      </c>
      <c r="F808" s="28">
        <v>46</v>
      </c>
      <c r="G808" s="28" t="s">
        <v>2027</v>
      </c>
      <c r="H808" s="28" t="s">
        <v>235</v>
      </c>
      <c r="I808" s="28"/>
      <c r="J808" s="28"/>
    </row>
    <row r="809" spans="1:10" x14ac:dyDescent="0.3">
      <c r="A809" s="28"/>
      <c r="B809" s="28"/>
      <c r="C809" s="28"/>
      <c r="D809" s="28"/>
      <c r="E809" s="28" t="str">
        <f t="shared" si="15"/>
        <v/>
      </c>
      <c r="F809" s="28"/>
      <c r="G809" s="28"/>
      <c r="H809" s="28"/>
      <c r="I809" s="28"/>
      <c r="J809" s="28"/>
    </row>
    <row r="810" spans="1:10" x14ac:dyDescent="0.3">
      <c r="A810" s="28"/>
      <c r="B810" s="28" t="s">
        <v>2028</v>
      </c>
      <c r="C810" s="28" t="s">
        <v>2029</v>
      </c>
      <c r="D810" s="28" t="s">
        <v>1978</v>
      </c>
      <c r="E810" s="28" t="str">
        <f t="shared" si="15"/>
        <v>3 B</v>
      </c>
      <c r="F810" s="28">
        <v>93</v>
      </c>
      <c r="G810" s="28" t="s">
        <v>2030</v>
      </c>
      <c r="H810" s="28" t="s">
        <v>834</v>
      </c>
      <c r="I810" s="28"/>
      <c r="J810" s="28"/>
    </row>
    <row r="811" spans="1:10" x14ac:dyDescent="0.3">
      <c r="A811" s="28"/>
      <c r="B811" s="28" t="s">
        <v>2031</v>
      </c>
      <c r="C811" s="28" t="s">
        <v>2032</v>
      </c>
      <c r="D811" s="28" t="s">
        <v>1978</v>
      </c>
      <c r="E811" s="28" t="str">
        <f t="shared" si="15"/>
        <v>3 B</v>
      </c>
      <c r="F811" s="28">
        <v>72</v>
      </c>
      <c r="G811" s="28" t="s">
        <v>374</v>
      </c>
      <c r="H811" s="28" t="s">
        <v>4</v>
      </c>
      <c r="I811" s="28"/>
      <c r="J811" s="28"/>
    </row>
    <row r="812" spans="1:10" x14ac:dyDescent="0.3">
      <c r="A812" s="28"/>
      <c r="B812" s="28" t="s">
        <v>2033</v>
      </c>
      <c r="C812" s="28" t="s">
        <v>2034</v>
      </c>
      <c r="D812" s="28" t="s">
        <v>1978</v>
      </c>
      <c r="E812" s="28" t="str">
        <f t="shared" si="15"/>
        <v>3 B</v>
      </c>
      <c r="F812" s="28">
        <v>59</v>
      </c>
      <c r="G812" s="28" t="s">
        <v>207</v>
      </c>
      <c r="H812" s="28" t="s">
        <v>44</v>
      </c>
      <c r="I812" s="28"/>
      <c r="J812" s="28"/>
    </row>
    <row r="813" spans="1:10" x14ac:dyDescent="0.3">
      <c r="A813" s="28"/>
      <c r="B813" s="28" t="s">
        <v>2035</v>
      </c>
      <c r="C813" s="28" t="s">
        <v>2036</v>
      </c>
      <c r="D813" s="28" t="s">
        <v>1978</v>
      </c>
      <c r="E813" s="28" t="str">
        <f t="shared" si="15"/>
        <v>3 B</v>
      </c>
      <c r="F813" s="28">
        <v>50</v>
      </c>
      <c r="G813" s="28" t="s">
        <v>173</v>
      </c>
      <c r="H813" s="28" t="s">
        <v>166</v>
      </c>
      <c r="I813" s="28"/>
      <c r="J813" s="28"/>
    </row>
    <row r="814" spans="1:10" x14ac:dyDescent="0.3">
      <c r="A814" s="28"/>
      <c r="B814" s="28" t="s">
        <v>2037</v>
      </c>
      <c r="C814" s="28" t="s">
        <v>2038</v>
      </c>
      <c r="D814" s="28" t="s">
        <v>1978</v>
      </c>
      <c r="E814" s="28" t="str">
        <f t="shared" si="15"/>
        <v>3 B</v>
      </c>
      <c r="F814" s="28">
        <v>92</v>
      </c>
      <c r="G814" s="28" t="s">
        <v>620</v>
      </c>
      <c r="H814" s="28" t="s">
        <v>1926</v>
      </c>
      <c r="I814" s="28"/>
      <c r="J814" s="28"/>
    </row>
    <row r="815" spans="1:10" x14ac:dyDescent="0.3">
      <c r="A815" s="28"/>
      <c r="B815" s="28" t="s">
        <v>2039</v>
      </c>
      <c r="C815" s="28" t="s">
        <v>2040</v>
      </c>
      <c r="D815" s="28" t="s">
        <v>1978</v>
      </c>
      <c r="E815" s="28" t="str">
        <f t="shared" si="15"/>
        <v>3 B</v>
      </c>
      <c r="F815" s="28">
        <v>51</v>
      </c>
      <c r="G815" s="28" t="s">
        <v>173</v>
      </c>
      <c r="H815" s="28" t="s">
        <v>2041</v>
      </c>
      <c r="I815" s="28"/>
      <c r="J815" s="28"/>
    </row>
    <row r="816" spans="1:10" x14ac:dyDescent="0.3">
      <c r="A816" s="28"/>
      <c r="B816" s="28" t="s">
        <v>2039</v>
      </c>
      <c r="C816" s="28" t="s">
        <v>2042</v>
      </c>
      <c r="D816" s="28" t="s">
        <v>1978</v>
      </c>
      <c r="E816" s="28" t="str">
        <f t="shared" si="15"/>
        <v>3 B</v>
      </c>
      <c r="F816" s="28">
        <v>52</v>
      </c>
      <c r="G816" s="28" t="s">
        <v>173</v>
      </c>
      <c r="H816" s="28" t="s">
        <v>2041</v>
      </c>
      <c r="I816" s="28"/>
      <c r="J816" s="28"/>
    </row>
    <row r="817" spans="1:10" x14ac:dyDescent="0.3">
      <c r="A817" s="28"/>
      <c r="B817" s="28" t="s">
        <v>2043</v>
      </c>
      <c r="C817" s="28" t="s">
        <v>2044</v>
      </c>
      <c r="D817" s="28" t="s">
        <v>1978</v>
      </c>
      <c r="E817" s="28" t="str">
        <f t="shared" si="15"/>
        <v>3 B</v>
      </c>
      <c r="F817" s="28">
        <v>72</v>
      </c>
      <c r="G817" s="28" t="s">
        <v>2045</v>
      </c>
      <c r="H817" s="28" t="s">
        <v>44</v>
      </c>
      <c r="I817" s="28"/>
      <c r="J817" s="28"/>
    </row>
    <row r="818" spans="1:10" x14ac:dyDescent="0.3">
      <c r="A818" s="28"/>
      <c r="B818" s="28" t="s">
        <v>2046</v>
      </c>
      <c r="C818" s="28" t="s">
        <v>2047</v>
      </c>
      <c r="D818" s="28" t="s">
        <v>1978</v>
      </c>
      <c r="E818" s="28" t="str">
        <f t="shared" si="15"/>
        <v>3 B</v>
      </c>
      <c r="F818" s="28">
        <v>41</v>
      </c>
      <c r="G818" s="28" t="s">
        <v>142</v>
      </c>
      <c r="H818" s="28" t="s">
        <v>4</v>
      </c>
      <c r="I818" s="28"/>
      <c r="J818" s="28"/>
    </row>
    <row r="819" spans="1:10" x14ac:dyDescent="0.3">
      <c r="A819" s="28"/>
      <c r="B819" s="28" t="s">
        <v>2048</v>
      </c>
      <c r="C819" s="28" t="s">
        <v>2049</v>
      </c>
      <c r="D819" s="28" t="s">
        <v>1978</v>
      </c>
      <c r="E819" s="28" t="str">
        <f t="shared" si="15"/>
        <v>3 B</v>
      </c>
      <c r="F819" s="28">
        <v>69</v>
      </c>
      <c r="G819" s="28" t="s">
        <v>130</v>
      </c>
      <c r="H819" s="28" t="s">
        <v>1</v>
      </c>
      <c r="I819" s="28"/>
      <c r="J819" s="28"/>
    </row>
    <row r="820" spans="1:10" x14ac:dyDescent="0.3">
      <c r="A820" s="28"/>
      <c r="B820" s="28"/>
      <c r="C820" s="28"/>
      <c r="D820" s="28"/>
      <c r="E820" s="28" t="str">
        <f t="shared" si="15"/>
        <v/>
      </c>
      <c r="F820" s="28"/>
      <c r="G820" s="28"/>
      <c r="H820" s="28"/>
      <c r="I820" s="28"/>
      <c r="J820" s="28"/>
    </row>
    <row r="821" spans="1:10" x14ac:dyDescent="0.3">
      <c r="A821" s="28"/>
      <c r="B821" s="28" t="s">
        <v>2050</v>
      </c>
      <c r="C821" s="28" t="s">
        <v>2051</v>
      </c>
      <c r="D821" s="28" t="s">
        <v>1978</v>
      </c>
      <c r="E821" s="28" t="str">
        <f t="shared" si="15"/>
        <v>3 B</v>
      </c>
      <c r="F821" s="28">
        <v>48</v>
      </c>
      <c r="G821" s="28" t="s">
        <v>2052</v>
      </c>
      <c r="H821" s="28" t="s">
        <v>10</v>
      </c>
      <c r="I821" s="28"/>
      <c r="J821" s="28"/>
    </row>
    <row r="822" spans="1:10" x14ac:dyDescent="0.3">
      <c r="A822" s="28"/>
      <c r="B822" s="28" t="s">
        <v>2053</v>
      </c>
      <c r="C822" s="28" t="s">
        <v>2054</v>
      </c>
      <c r="D822" s="28" t="s">
        <v>1978</v>
      </c>
      <c r="E822" s="28" t="str">
        <f t="shared" si="15"/>
        <v>3 B</v>
      </c>
      <c r="F822" s="28">
        <v>55</v>
      </c>
      <c r="G822" s="28" t="s">
        <v>2005</v>
      </c>
      <c r="H822" s="28" t="s">
        <v>515</v>
      </c>
      <c r="I822" s="28"/>
      <c r="J822" s="28"/>
    </row>
    <row r="823" spans="1:10" x14ac:dyDescent="0.3">
      <c r="A823" s="28"/>
      <c r="B823" s="28" t="s">
        <v>2055</v>
      </c>
      <c r="C823" s="28" t="s">
        <v>2056</v>
      </c>
      <c r="D823" s="28" t="s">
        <v>1978</v>
      </c>
      <c r="E823" s="28" t="str">
        <f t="shared" si="15"/>
        <v>3 B</v>
      </c>
      <c r="F823" s="28">
        <v>57</v>
      </c>
      <c r="G823" s="28" t="s">
        <v>740</v>
      </c>
      <c r="H823" s="28" t="s">
        <v>44</v>
      </c>
      <c r="I823" s="28"/>
      <c r="J823" s="28"/>
    </row>
    <row r="824" spans="1:10" x14ac:dyDescent="0.3">
      <c r="A824" s="28"/>
      <c r="B824" s="28" t="s">
        <v>2057</v>
      </c>
      <c r="C824" s="28" t="s">
        <v>2058</v>
      </c>
      <c r="D824" s="28" t="s">
        <v>1978</v>
      </c>
      <c r="E824" s="28" t="str">
        <f t="shared" si="15"/>
        <v>3 B</v>
      </c>
      <c r="F824" s="28">
        <v>84</v>
      </c>
      <c r="G824" s="28" t="s">
        <v>189</v>
      </c>
      <c r="H824" s="28" t="s">
        <v>327</v>
      </c>
      <c r="I824" s="28"/>
      <c r="J824" s="28"/>
    </row>
    <row r="825" spans="1:10" x14ac:dyDescent="0.3">
      <c r="A825" s="28"/>
      <c r="B825" s="28" t="s">
        <v>2059</v>
      </c>
      <c r="C825" s="28" t="s">
        <v>2060</v>
      </c>
      <c r="D825" s="28" t="s">
        <v>2061</v>
      </c>
      <c r="E825" s="28" t="str">
        <f t="shared" si="15"/>
        <v>2.9</v>
      </c>
      <c r="F825" s="28">
        <v>66</v>
      </c>
      <c r="G825" s="28" t="s">
        <v>448</v>
      </c>
      <c r="H825" s="28" t="s">
        <v>44</v>
      </c>
      <c r="I825" s="28"/>
      <c r="J825" s="28"/>
    </row>
    <row r="826" spans="1:10" x14ac:dyDescent="0.3">
      <c r="A826" s="28"/>
      <c r="B826" s="28" t="s">
        <v>2062</v>
      </c>
      <c r="C826" s="28" t="s">
        <v>2063</v>
      </c>
      <c r="D826" s="28" t="s">
        <v>2061</v>
      </c>
      <c r="E826" s="28" t="str">
        <f t="shared" si="15"/>
        <v>2.9</v>
      </c>
      <c r="F826" s="28">
        <v>77</v>
      </c>
      <c r="G826" s="28" t="s">
        <v>2064</v>
      </c>
      <c r="H826" s="28" t="s">
        <v>515</v>
      </c>
      <c r="I826" s="28"/>
      <c r="J826" s="28"/>
    </row>
    <row r="827" spans="1:10" x14ac:dyDescent="0.3">
      <c r="A827" s="28"/>
      <c r="B827" s="28" t="s">
        <v>2065</v>
      </c>
      <c r="C827" s="28" t="s">
        <v>2066</v>
      </c>
      <c r="D827" s="28" t="s">
        <v>2061</v>
      </c>
      <c r="E827" s="28" t="str">
        <f t="shared" si="15"/>
        <v>2.9</v>
      </c>
      <c r="F827" s="28">
        <v>77</v>
      </c>
      <c r="G827" s="28" t="s">
        <v>396</v>
      </c>
      <c r="H827" s="28" t="s">
        <v>146</v>
      </c>
      <c r="I827" s="28"/>
      <c r="J827" s="28"/>
    </row>
    <row r="828" spans="1:10" x14ac:dyDescent="0.3">
      <c r="A828" s="28"/>
      <c r="B828" s="28" t="s">
        <v>2067</v>
      </c>
      <c r="C828" s="28" t="s">
        <v>2068</v>
      </c>
      <c r="D828" s="28" t="s">
        <v>2061</v>
      </c>
      <c r="E828" s="28" t="str">
        <f t="shared" si="15"/>
        <v>2.9</v>
      </c>
      <c r="F828" s="28" t="s">
        <v>8</v>
      </c>
      <c r="G828" s="28" t="s">
        <v>421</v>
      </c>
      <c r="H828" s="28" t="s">
        <v>4</v>
      </c>
      <c r="I828" s="28"/>
      <c r="J828" s="28"/>
    </row>
    <row r="829" spans="1:10" x14ac:dyDescent="0.3">
      <c r="A829" s="28"/>
      <c r="B829" s="28" t="s">
        <v>2069</v>
      </c>
      <c r="C829" s="28" t="s">
        <v>2070</v>
      </c>
      <c r="D829" s="28" t="s">
        <v>2061</v>
      </c>
      <c r="E829" s="28" t="str">
        <f t="shared" si="15"/>
        <v>2.9</v>
      </c>
      <c r="F829" s="28">
        <v>54</v>
      </c>
      <c r="G829" s="28" t="s">
        <v>2071</v>
      </c>
      <c r="H829" s="28" t="s">
        <v>9</v>
      </c>
      <c r="I829" s="28"/>
      <c r="J829" s="28"/>
    </row>
    <row r="830" spans="1:10" x14ac:dyDescent="0.3">
      <c r="A830" s="28"/>
      <c r="B830" s="28" t="s">
        <v>2072</v>
      </c>
      <c r="C830" s="28" t="s">
        <v>2073</v>
      </c>
      <c r="D830" s="28" t="s">
        <v>2061</v>
      </c>
      <c r="E830" s="28" t="str">
        <f t="shared" si="15"/>
        <v>2.9</v>
      </c>
      <c r="F830" s="28">
        <v>53</v>
      </c>
      <c r="G830" s="28" t="s">
        <v>142</v>
      </c>
      <c r="H830" s="28" t="s">
        <v>97</v>
      </c>
      <c r="I830" s="28"/>
      <c r="J830" s="28"/>
    </row>
    <row r="831" spans="1:10" x14ac:dyDescent="0.3">
      <c r="A831" s="28"/>
      <c r="B831" s="28"/>
      <c r="C831" s="28"/>
      <c r="D831" s="28"/>
      <c r="E831" s="28" t="str">
        <f t="shared" si="15"/>
        <v/>
      </c>
      <c r="F831" s="28"/>
      <c r="G831" s="28"/>
      <c r="H831" s="28"/>
      <c r="I831" s="28"/>
      <c r="J831" s="28"/>
    </row>
    <row r="832" spans="1:10" x14ac:dyDescent="0.3">
      <c r="A832" s="28"/>
      <c r="B832" s="28" t="s">
        <v>2074</v>
      </c>
      <c r="C832" s="28" t="s">
        <v>2075</v>
      </c>
      <c r="D832" s="28" t="s">
        <v>2061</v>
      </c>
      <c r="E832" s="28" t="str">
        <f t="shared" si="15"/>
        <v>2.9</v>
      </c>
      <c r="F832" s="28">
        <v>83</v>
      </c>
      <c r="G832" s="28" t="s">
        <v>646</v>
      </c>
      <c r="H832" s="28" t="s">
        <v>44</v>
      </c>
      <c r="I832" s="28"/>
      <c r="J832" s="28"/>
    </row>
    <row r="833" spans="1:10" x14ac:dyDescent="0.3">
      <c r="A833" s="28"/>
      <c r="B833" s="28" t="s">
        <v>2076</v>
      </c>
      <c r="C833" s="28" t="s">
        <v>2077</v>
      </c>
      <c r="D833" s="28" t="s">
        <v>2061</v>
      </c>
      <c r="E833" s="28" t="str">
        <f t="shared" si="15"/>
        <v>2.9</v>
      </c>
      <c r="F833" s="28">
        <v>72</v>
      </c>
      <c r="G833" s="28" t="s">
        <v>2078</v>
      </c>
      <c r="H833" s="28" t="s">
        <v>44</v>
      </c>
      <c r="I833" s="28"/>
      <c r="J833" s="28"/>
    </row>
    <row r="834" spans="1:10" x14ac:dyDescent="0.3">
      <c r="A834" s="28"/>
      <c r="B834" s="28" t="s">
        <v>2079</v>
      </c>
      <c r="C834" s="28" t="s">
        <v>2080</v>
      </c>
      <c r="D834" s="28" t="s">
        <v>2061</v>
      </c>
      <c r="E834" s="28" t="str">
        <f t="shared" si="15"/>
        <v>2.9</v>
      </c>
      <c r="F834" s="28">
        <v>78</v>
      </c>
      <c r="G834" s="28" t="s">
        <v>122</v>
      </c>
      <c r="H834" s="28" t="s">
        <v>97</v>
      </c>
      <c r="I834" s="28"/>
      <c r="J834" s="28"/>
    </row>
    <row r="835" spans="1:10" x14ac:dyDescent="0.3">
      <c r="A835" s="28"/>
      <c r="B835" s="28" t="s">
        <v>2081</v>
      </c>
      <c r="C835" s="28" t="s">
        <v>2082</v>
      </c>
      <c r="D835" s="28" t="s">
        <v>2061</v>
      </c>
      <c r="E835" s="28" t="str">
        <f t="shared" si="15"/>
        <v>2.9</v>
      </c>
      <c r="F835" s="28">
        <v>81</v>
      </c>
      <c r="G835" s="28" t="s">
        <v>2083</v>
      </c>
      <c r="H835" s="28" t="s">
        <v>44</v>
      </c>
      <c r="I835" s="28"/>
      <c r="J835" s="28"/>
    </row>
    <row r="836" spans="1:10" x14ac:dyDescent="0.3">
      <c r="A836" s="28"/>
      <c r="B836" s="28" t="s">
        <v>2084</v>
      </c>
      <c r="C836" s="28" t="s">
        <v>2085</v>
      </c>
      <c r="D836" s="28" t="s">
        <v>2061</v>
      </c>
      <c r="E836" s="28" t="str">
        <f t="shared" si="15"/>
        <v>2.9</v>
      </c>
      <c r="F836" s="28">
        <v>68</v>
      </c>
      <c r="G836" s="28" t="s">
        <v>2086</v>
      </c>
      <c r="H836" s="28" t="s">
        <v>6</v>
      </c>
      <c r="I836" s="28"/>
      <c r="J836" s="28"/>
    </row>
    <row r="837" spans="1:10" x14ac:dyDescent="0.3">
      <c r="A837" s="28"/>
      <c r="B837" s="28" t="s">
        <v>2087</v>
      </c>
      <c r="C837" s="28" t="s">
        <v>2088</v>
      </c>
      <c r="D837" s="28" t="s">
        <v>2061</v>
      </c>
      <c r="E837" s="28" t="str">
        <f t="shared" si="15"/>
        <v>2.9</v>
      </c>
      <c r="F837" s="28">
        <v>25</v>
      </c>
      <c r="G837" s="28" t="s">
        <v>2089</v>
      </c>
      <c r="H837" s="28" t="s">
        <v>908</v>
      </c>
      <c r="I837" s="28"/>
      <c r="J837" s="28"/>
    </row>
    <row r="838" spans="1:10" x14ac:dyDescent="0.3">
      <c r="A838" s="28"/>
      <c r="B838" s="28" t="s">
        <v>2090</v>
      </c>
      <c r="C838" s="28" t="s">
        <v>2091</v>
      </c>
      <c r="D838" s="28" t="s">
        <v>2061</v>
      </c>
      <c r="E838" s="28" t="str">
        <f t="shared" si="15"/>
        <v>2.9</v>
      </c>
      <c r="F838" s="28">
        <v>70</v>
      </c>
      <c r="G838" s="28" t="s">
        <v>48</v>
      </c>
      <c r="H838" s="28" t="s">
        <v>44</v>
      </c>
      <c r="I838" s="28"/>
      <c r="J838" s="28"/>
    </row>
    <row r="839" spans="1:10" x14ac:dyDescent="0.3">
      <c r="A839" s="28"/>
      <c r="B839" s="28" t="s">
        <v>2092</v>
      </c>
      <c r="C839" s="28" t="s">
        <v>2093</v>
      </c>
      <c r="D839" s="28" t="s">
        <v>2061</v>
      </c>
      <c r="E839" s="28" t="str">
        <f t="shared" si="15"/>
        <v>2.9</v>
      </c>
      <c r="F839" s="28">
        <v>87</v>
      </c>
      <c r="G839" s="28" t="s">
        <v>2094</v>
      </c>
      <c r="H839" s="28" t="s">
        <v>44</v>
      </c>
      <c r="I839" s="28"/>
      <c r="J839" s="28"/>
    </row>
    <row r="840" spans="1:10" x14ac:dyDescent="0.3">
      <c r="A840" s="28"/>
      <c r="B840" s="28" t="s">
        <v>2095</v>
      </c>
      <c r="C840" s="28" t="s">
        <v>2096</v>
      </c>
      <c r="D840" s="28" t="s">
        <v>2061</v>
      </c>
      <c r="E840" s="28" t="str">
        <f t="shared" ref="E840:E903" si="16">MID(D840,2,3)</f>
        <v>2.9</v>
      </c>
      <c r="F840" s="28">
        <v>61</v>
      </c>
      <c r="G840" s="28" t="s">
        <v>2097</v>
      </c>
      <c r="H840" s="28" t="s">
        <v>2041</v>
      </c>
      <c r="I840" s="28"/>
      <c r="J840" s="28"/>
    </row>
    <row r="841" spans="1:10" x14ac:dyDescent="0.3">
      <c r="A841" s="28"/>
      <c r="B841" s="28" t="s">
        <v>2098</v>
      </c>
      <c r="C841" s="28" t="s">
        <v>2099</v>
      </c>
      <c r="D841" s="28" t="s">
        <v>2061</v>
      </c>
      <c r="E841" s="28" t="str">
        <f t="shared" si="16"/>
        <v>2.9</v>
      </c>
      <c r="F841" s="28">
        <v>44</v>
      </c>
      <c r="G841" s="28" t="s">
        <v>1396</v>
      </c>
      <c r="H841" s="28" t="s">
        <v>44</v>
      </c>
      <c r="I841" s="28"/>
      <c r="J841" s="28"/>
    </row>
    <row r="842" spans="1:10" x14ac:dyDescent="0.3">
      <c r="A842" s="28"/>
      <c r="B842" s="28"/>
      <c r="C842" s="28"/>
      <c r="D842" s="28"/>
      <c r="E842" s="28" t="str">
        <f t="shared" si="16"/>
        <v/>
      </c>
      <c r="F842" s="28"/>
      <c r="G842" s="28"/>
      <c r="H842" s="28"/>
      <c r="I842" s="28"/>
      <c r="J842" s="28"/>
    </row>
    <row r="843" spans="1:10" x14ac:dyDescent="0.3">
      <c r="A843" s="28"/>
      <c r="B843" s="28" t="s">
        <v>2100</v>
      </c>
      <c r="C843" s="28" t="s">
        <v>2101</v>
      </c>
      <c r="D843" s="28" t="s">
        <v>2061</v>
      </c>
      <c r="E843" s="28" t="str">
        <f t="shared" si="16"/>
        <v>2.9</v>
      </c>
      <c r="F843" s="28">
        <v>64</v>
      </c>
      <c r="G843" s="28" t="s">
        <v>63</v>
      </c>
      <c r="H843" s="28" t="s">
        <v>844</v>
      </c>
      <c r="I843" s="28"/>
      <c r="J843" s="28"/>
    </row>
    <row r="844" spans="1:10" x14ac:dyDescent="0.3">
      <c r="A844" s="28"/>
      <c r="B844" s="28" t="s">
        <v>2102</v>
      </c>
      <c r="C844" s="28" t="s">
        <v>2103</v>
      </c>
      <c r="D844" s="28" t="s">
        <v>2061</v>
      </c>
      <c r="E844" s="28" t="str">
        <f t="shared" si="16"/>
        <v>2.9</v>
      </c>
      <c r="F844" s="28">
        <v>43</v>
      </c>
      <c r="G844" s="28" t="s">
        <v>2104</v>
      </c>
      <c r="H844" s="28" t="s">
        <v>316</v>
      </c>
      <c r="I844" s="28"/>
      <c r="J844" s="28"/>
    </row>
    <row r="845" spans="1:10" x14ac:dyDescent="0.3">
      <c r="A845" s="28"/>
      <c r="B845" s="28" t="s">
        <v>2105</v>
      </c>
      <c r="C845" s="28" t="s">
        <v>2106</v>
      </c>
      <c r="D845" s="28" t="s">
        <v>2061</v>
      </c>
      <c r="E845" s="28" t="str">
        <f t="shared" si="16"/>
        <v>2.9</v>
      </c>
      <c r="F845" s="28">
        <v>60</v>
      </c>
      <c r="G845" s="28" t="s">
        <v>620</v>
      </c>
      <c r="H845" s="28" t="s">
        <v>97</v>
      </c>
      <c r="I845" s="28"/>
      <c r="J845" s="28"/>
    </row>
    <row r="846" spans="1:10" x14ac:dyDescent="0.3">
      <c r="A846" s="28"/>
      <c r="B846" s="28" t="s">
        <v>2107</v>
      </c>
      <c r="C846" s="28" t="s">
        <v>972</v>
      </c>
      <c r="D846" s="28" t="s">
        <v>2061</v>
      </c>
      <c r="E846" s="28" t="str">
        <f t="shared" si="16"/>
        <v>2.9</v>
      </c>
      <c r="F846" s="28">
        <v>58</v>
      </c>
      <c r="G846" s="28" t="s">
        <v>2108</v>
      </c>
      <c r="H846" s="28" t="s">
        <v>44</v>
      </c>
      <c r="I846" s="28"/>
      <c r="J846" s="28"/>
    </row>
    <row r="847" spans="1:10" x14ac:dyDescent="0.3">
      <c r="A847" s="28"/>
      <c r="B847" s="28" t="s">
        <v>2109</v>
      </c>
      <c r="C847" s="28" t="s">
        <v>2110</v>
      </c>
      <c r="D847" s="28" t="s">
        <v>2061</v>
      </c>
      <c r="E847" s="28" t="str">
        <f t="shared" si="16"/>
        <v>2.9</v>
      </c>
      <c r="F847" s="28">
        <v>69</v>
      </c>
      <c r="G847" s="28" t="s">
        <v>2111</v>
      </c>
      <c r="H847" s="28" t="s">
        <v>44</v>
      </c>
      <c r="I847" s="28"/>
      <c r="J847" s="28"/>
    </row>
    <row r="848" spans="1:10" x14ac:dyDescent="0.3">
      <c r="A848" s="28"/>
      <c r="B848" s="28" t="s">
        <v>2112</v>
      </c>
      <c r="C848" s="28" t="s">
        <v>2113</v>
      </c>
      <c r="D848" s="28" t="s">
        <v>2061</v>
      </c>
      <c r="E848" s="28" t="str">
        <f t="shared" si="16"/>
        <v>2.9</v>
      </c>
      <c r="F848" s="28">
        <v>62</v>
      </c>
      <c r="G848" s="28" t="s">
        <v>435</v>
      </c>
      <c r="H848" s="28" t="s">
        <v>10</v>
      </c>
      <c r="I848" s="28"/>
      <c r="J848" s="28"/>
    </row>
    <row r="849" spans="1:10" x14ac:dyDescent="0.3">
      <c r="A849" s="28"/>
      <c r="B849" s="28" t="s">
        <v>2114</v>
      </c>
      <c r="C849" s="28" t="s">
        <v>2115</v>
      </c>
      <c r="D849" s="28" t="s">
        <v>2061</v>
      </c>
      <c r="E849" s="28" t="str">
        <f t="shared" si="16"/>
        <v>2.9</v>
      </c>
      <c r="F849" s="28">
        <v>78</v>
      </c>
      <c r="G849" s="28" t="s">
        <v>620</v>
      </c>
      <c r="H849" s="28" t="s">
        <v>273</v>
      </c>
      <c r="I849" s="28"/>
      <c r="J849" s="28"/>
    </row>
    <row r="850" spans="1:10" x14ac:dyDescent="0.3">
      <c r="A850" s="28"/>
      <c r="B850" s="28" t="s">
        <v>2116</v>
      </c>
      <c r="C850" s="28" t="s">
        <v>2117</v>
      </c>
      <c r="D850" s="28" t="s">
        <v>2061</v>
      </c>
      <c r="E850" s="28" t="str">
        <f t="shared" si="16"/>
        <v>2.9</v>
      </c>
      <c r="F850" s="28">
        <v>66</v>
      </c>
      <c r="G850" s="28" t="s">
        <v>1365</v>
      </c>
      <c r="H850" s="28" t="s">
        <v>834</v>
      </c>
      <c r="I850" s="28"/>
      <c r="J850" s="28"/>
    </row>
    <row r="851" spans="1:10" x14ac:dyDescent="0.3">
      <c r="A851" s="28"/>
      <c r="B851" s="28" t="s">
        <v>2118</v>
      </c>
      <c r="C851" s="28" t="s">
        <v>2119</v>
      </c>
      <c r="D851" s="28" t="s">
        <v>2061</v>
      </c>
      <c r="E851" s="28" t="str">
        <f t="shared" si="16"/>
        <v>2.9</v>
      </c>
      <c r="F851" s="28">
        <v>85</v>
      </c>
      <c r="G851" s="28" t="s">
        <v>1228</v>
      </c>
      <c r="H851" s="28" t="s">
        <v>44</v>
      </c>
      <c r="I851" s="28"/>
      <c r="J851" s="28"/>
    </row>
    <row r="852" spans="1:10" x14ac:dyDescent="0.3">
      <c r="A852" s="28"/>
      <c r="B852" s="28" t="s">
        <v>2120</v>
      </c>
      <c r="C852" s="28" t="s">
        <v>2121</v>
      </c>
      <c r="D852" s="28" t="s">
        <v>2061</v>
      </c>
      <c r="E852" s="28" t="str">
        <f t="shared" si="16"/>
        <v>2.9</v>
      </c>
      <c r="F852" s="28">
        <v>77</v>
      </c>
      <c r="G852" s="28" t="s">
        <v>2122</v>
      </c>
      <c r="H852" s="28" t="s">
        <v>44</v>
      </c>
      <c r="I852" s="28"/>
      <c r="J852" s="28"/>
    </row>
    <row r="853" spans="1:10" x14ac:dyDescent="0.3">
      <c r="A853" s="28"/>
      <c r="B853" s="28"/>
      <c r="C853" s="28"/>
      <c r="D853" s="28"/>
      <c r="E853" s="28" t="str">
        <f t="shared" si="16"/>
        <v/>
      </c>
      <c r="F853" s="28"/>
      <c r="G853" s="28"/>
      <c r="H853" s="28"/>
      <c r="I853" s="28"/>
      <c r="J853" s="28"/>
    </row>
    <row r="854" spans="1:10" x14ac:dyDescent="0.3">
      <c r="A854" s="28"/>
      <c r="B854" s="28" t="s">
        <v>2123</v>
      </c>
      <c r="C854" s="28" t="s">
        <v>2124</v>
      </c>
      <c r="D854" s="28" t="s">
        <v>2061</v>
      </c>
      <c r="E854" s="28" t="str">
        <f t="shared" si="16"/>
        <v>2.9</v>
      </c>
      <c r="F854" s="28">
        <v>55</v>
      </c>
      <c r="G854" s="28" t="s">
        <v>2125</v>
      </c>
      <c r="H854" s="28" t="s">
        <v>44</v>
      </c>
      <c r="I854" s="28"/>
      <c r="J854" s="28"/>
    </row>
    <row r="855" spans="1:10" x14ac:dyDescent="0.3">
      <c r="A855" s="28"/>
      <c r="B855" s="28" t="s">
        <v>2126</v>
      </c>
      <c r="C855" s="28" t="s">
        <v>2127</v>
      </c>
      <c r="D855" s="28" t="s">
        <v>2061</v>
      </c>
      <c r="E855" s="28" t="str">
        <f t="shared" si="16"/>
        <v>2.9</v>
      </c>
      <c r="F855" s="28">
        <v>74</v>
      </c>
      <c r="G855" s="28" t="s">
        <v>2128</v>
      </c>
      <c r="H855" s="28" t="s">
        <v>44</v>
      </c>
      <c r="I855" s="28"/>
      <c r="J855" s="28"/>
    </row>
    <row r="856" spans="1:10" x14ac:dyDescent="0.3">
      <c r="A856" s="28"/>
      <c r="B856" s="28" t="s">
        <v>2129</v>
      </c>
      <c r="C856" s="28" t="s">
        <v>2130</v>
      </c>
      <c r="D856" s="28" t="s">
        <v>2061</v>
      </c>
      <c r="E856" s="28" t="str">
        <f t="shared" si="16"/>
        <v>2.9</v>
      </c>
      <c r="F856" s="28">
        <v>65</v>
      </c>
      <c r="G856" s="28" t="s">
        <v>2131</v>
      </c>
      <c r="H856" s="28" t="s">
        <v>996</v>
      </c>
      <c r="I856" s="28"/>
      <c r="J856" s="28"/>
    </row>
    <row r="857" spans="1:10" x14ac:dyDescent="0.3">
      <c r="A857" s="28"/>
      <c r="B857" s="28" t="s">
        <v>2132</v>
      </c>
      <c r="C857" s="28" t="s">
        <v>2133</v>
      </c>
      <c r="D857" s="28" t="s">
        <v>2061</v>
      </c>
      <c r="E857" s="28" t="str">
        <f t="shared" si="16"/>
        <v>2.9</v>
      </c>
      <c r="F857" s="28">
        <v>68</v>
      </c>
      <c r="G857" s="28" t="s">
        <v>1365</v>
      </c>
      <c r="H857" s="28" t="s">
        <v>834</v>
      </c>
      <c r="I857" s="28"/>
      <c r="J857" s="28"/>
    </row>
    <row r="858" spans="1:10" x14ac:dyDescent="0.3">
      <c r="A858" s="28"/>
      <c r="B858" s="28" t="s">
        <v>2134</v>
      </c>
      <c r="C858" s="28" t="s">
        <v>2135</v>
      </c>
      <c r="D858" s="28" t="s">
        <v>2136</v>
      </c>
      <c r="E858" s="28" t="str">
        <f t="shared" si="16"/>
        <v>2.8</v>
      </c>
      <c r="F858" s="28">
        <v>64</v>
      </c>
      <c r="G858" s="28" t="s">
        <v>76</v>
      </c>
      <c r="H858" s="28" t="s">
        <v>44</v>
      </c>
      <c r="I858" s="28"/>
      <c r="J858" s="28"/>
    </row>
    <row r="859" spans="1:10" x14ac:dyDescent="0.3">
      <c r="A859" s="28"/>
      <c r="B859" s="28" t="s">
        <v>2137</v>
      </c>
      <c r="C859" s="28" t="s">
        <v>2138</v>
      </c>
      <c r="D859" s="28" t="s">
        <v>2136</v>
      </c>
      <c r="E859" s="28" t="str">
        <f t="shared" si="16"/>
        <v>2.8</v>
      </c>
      <c r="F859" s="28">
        <v>65</v>
      </c>
      <c r="G859" s="28" t="s">
        <v>2139</v>
      </c>
      <c r="H859" s="28" t="s">
        <v>44</v>
      </c>
      <c r="I859" s="28"/>
      <c r="J859" s="28"/>
    </row>
    <row r="860" spans="1:10" x14ac:dyDescent="0.3">
      <c r="A860" s="28"/>
      <c r="B860" s="28" t="s">
        <v>2140</v>
      </c>
      <c r="C860" s="28" t="s">
        <v>2141</v>
      </c>
      <c r="D860" s="28" t="s">
        <v>2136</v>
      </c>
      <c r="E860" s="28" t="str">
        <f t="shared" si="16"/>
        <v>2.8</v>
      </c>
      <c r="F860" s="28">
        <v>83</v>
      </c>
      <c r="G860" s="28" t="s">
        <v>1444</v>
      </c>
      <c r="H860" s="28" t="s">
        <v>44</v>
      </c>
      <c r="I860" s="28"/>
      <c r="J860" s="28"/>
    </row>
    <row r="861" spans="1:10" x14ac:dyDescent="0.3">
      <c r="A861" s="28"/>
      <c r="B861" s="28" t="s">
        <v>2142</v>
      </c>
      <c r="C861" s="28" t="s">
        <v>2143</v>
      </c>
      <c r="D861" s="28" t="s">
        <v>2136</v>
      </c>
      <c r="E861" s="28" t="str">
        <f t="shared" si="16"/>
        <v>2.8</v>
      </c>
      <c r="F861" s="28">
        <v>49</v>
      </c>
      <c r="G861" s="28" t="s">
        <v>268</v>
      </c>
      <c r="H861" s="28" t="s">
        <v>44</v>
      </c>
      <c r="I861" s="28"/>
      <c r="J861" s="28"/>
    </row>
    <row r="862" spans="1:10" x14ac:dyDescent="0.3">
      <c r="A862" s="28"/>
      <c r="B862" s="28" t="s">
        <v>2144</v>
      </c>
      <c r="C862" s="28" t="s">
        <v>2145</v>
      </c>
      <c r="D862" s="28" t="s">
        <v>2136</v>
      </c>
      <c r="E862" s="28" t="str">
        <f t="shared" si="16"/>
        <v>2.8</v>
      </c>
      <c r="F862" s="28">
        <v>69</v>
      </c>
      <c r="G862" s="28" t="s">
        <v>150</v>
      </c>
      <c r="H862" s="28" t="s">
        <v>3</v>
      </c>
      <c r="I862" s="28"/>
      <c r="J862" s="28"/>
    </row>
    <row r="863" spans="1:10" x14ac:dyDescent="0.3">
      <c r="A863" s="28"/>
      <c r="B863" s="28" t="s">
        <v>2146</v>
      </c>
      <c r="C863" s="28" t="s">
        <v>2147</v>
      </c>
      <c r="D863" s="28" t="s">
        <v>2136</v>
      </c>
      <c r="E863" s="28" t="str">
        <f t="shared" si="16"/>
        <v>2.8</v>
      </c>
      <c r="F863" s="28">
        <v>73</v>
      </c>
      <c r="G863" s="28" t="s">
        <v>150</v>
      </c>
      <c r="H863" s="28" t="s">
        <v>3</v>
      </c>
      <c r="I863" s="28"/>
      <c r="J863" s="28"/>
    </row>
    <row r="864" spans="1:10" x14ac:dyDescent="0.3">
      <c r="A864" s="28"/>
      <c r="B864" s="28"/>
      <c r="C864" s="28"/>
      <c r="D864" s="28"/>
      <c r="E864" s="28" t="str">
        <f t="shared" si="16"/>
        <v/>
      </c>
      <c r="F864" s="28"/>
      <c r="G864" s="28"/>
      <c r="H864" s="28"/>
      <c r="I864" s="28"/>
      <c r="J864" s="28"/>
    </row>
    <row r="865" spans="1:10" x14ac:dyDescent="0.3">
      <c r="A865" s="28"/>
      <c r="B865" s="28" t="s">
        <v>2148</v>
      </c>
      <c r="C865" s="28" t="s">
        <v>2149</v>
      </c>
      <c r="D865" s="28" t="s">
        <v>2136</v>
      </c>
      <c r="E865" s="28" t="str">
        <f t="shared" si="16"/>
        <v>2.8</v>
      </c>
      <c r="F865" s="28">
        <v>61</v>
      </c>
      <c r="G865" s="28" t="s">
        <v>1365</v>
      </c>
      <c r="H865" s="28" t="s">
        <v>834</v>
      </c>
      <c r="I865" s="28"/>
      <c r="J865" s="28"/>
    </row>
    <row r="866" spans="1:10" x14ac:dyDescent="0.3">
      <c r="A866" s="28"/>
      <c r="B866" s="28" t="s">
        <v>2150</v>
      </c>
      <c r="C866" s="28" t="s">
        <v>2151</v>
      </c>
      <c r="D866" s="28" t="s">
        <v>2136</v>
      </c>
      <c r="E866" s="28" t="str">
        <f t="shared" si="16"/>
        <v>2.8</v>
      </c>
      <c r="F866" s="28">
        <v>64</v>
      </c>
      <c r="G866" s="28" t="s">
        <v>519</v>
      </c>
      <c r="H866" s="28" t="s">
        <v>4</v>
      </c>
      <c r="I866" s="28"/>
      <c r="J866" s="28"/>
    </row>
    <row r="867" spans="1:10" x14ac:dyDescent="0.3">
      <c r="A867" s="28"/>
      <c r="B867" s="28" t="s">
        <v>2152</v>
      </c>
      <c r="C867" s="28" t="s">
        <v>2153</v>
      </c>
      <c r="D867" s="28" t="s">
        <v>2136</v>
      </c>
      <c r="E867" s="28" t="str">
        <f t="shared" si="16"/>
        <v>2.8</v>
      </c>
      <c r="F867" s="28">
        <v>77</v>
      </c>
      <c r="G867" s="28" t="s">
        <v>2154</v>
      </c>
      <c r="H867" s="28" t="s">
        <v>97</v>
      </c>
      <c r="I867" s="28"/>
      <c r="J867" s="28"/>
    </row>
    <row r="868" spans="1:10" x14ac:dyDescent="0.3">
      <c r="A868" s="28"/>
      <c r="B868" s="28" t="s">
        <v>2155</v>
      </c>
      <c r="C868" s="28" t="s">
        <v>2156</v>
      </c>
      <c r="D868" s="28" t="s">
        <v>2136</v>
      </c>
      <c r="E868" s="28" t="str">
        <f t="shared" si="16"/>
        <v>2.8</v>
      </c>
      <c r="F868" s="28">
        <v>80</v>
      </c>
      <c r="G868" s="28" t="s">
        <v>122</v>
      </c>
      <c r="H868" s="28" t="s">
        <v>44</v>
      </c>
      <c r="I868" s="28"/>
      <c r="J868" s="28"/>
    </row>
    <row r="869" spans="1:10" x14ac:dyDescent="0.3">
      <c r="A869" s="28"/>
      <c r="B869" s="28" t="s">
        <v>2157</v>
      </c>
      <c r="C869" s="28" t="s">
        <v>2158</v>
      </c>
      <c r="D869" s="28" t="s">
        <v>2136</v>
      </c>
      <c r="E869" s="28" t="str">
        <f t="shared" si="16"/>
        <v>2.8</v>
      </c>
      <c r="F869" s="28" t="s">
        <v>8</v>
      </c>
      <c r="G869" s="28" t="s">
        <v>145</v>
      </c>
      <c r="H869" s="28" t="s">
        <v>97</v>
      </c>
      <c r="I869" s="28"/>
      <c r="J869" s="28"/>
    </row>
    <row r="870" spans="1:10" x14ac:dyDescent="0.3">
      <c r="A870" s="28"/>
      <c r="B870" s="28" t="s">
        <v>2159</v>
      </c>
      <c r="C870" s="28" t="s">
        <v>2160</v>
      </c>
      <c r="D870" s="28" t="s">
        <v>2136</v>
      </c>
      <c r="E870" s="28" t="str">
        <f t="shared" si="16"/>
        <v>2.8</v>
      </c>
      <c r="F870" s="28">
        <v>69</v>
      </c>
      <c r="G870" s="28" t="s">
        <v>2161</v>
      </c>
      <c r="H870" s="28" t="s">
        <v>44</v>
      </c>
      <c r="I870" s="28"/>
      <c r="J870" s="28"/>
    </row>
    <row r="871" spans="1:10" x14ac:dyDescent="0.3">
      <c r="A871" s="28"/>
      <c r="B871" s="28" t="s">
        <v>2162</v>
      </c>
      <c r="C871" s="28" t="s">
        <v>2163</v>
      </c>
      <c r="D871" s="28" t="s">
        <v>2136</v>
      </c>
      <c r="E871" s="28" t="str">
        <f t="shared" si="16"/>
        <v>2.8</v>
      </c>
      <c r="F871" s="28">
        <v>77</v>
      </c>
      <c r="G871" s="28" t="s">
        <v>2164</v>
      </c>
      <c r="H871" s="28" t="s">
        <v>44</v>
      </c>
      <c r="I871" s="28"/>
      <c r="J871" s="28"/>
    </row>
    <row r="872" spans="1:10" x14ac:dyDescent="0.3">
      <c r="A872" s="28"/>
      <c r="B872" s="28" t="s">
        <v>2165</v>
      </c>
      <c r="C872" s="28" t="s">
        <v>2166</v>
      </c>
      <c r="D872" s="28" t="s">
        <v>2136</v>
      </c>
      <c r="E872" s="28" t="str">
        <f t="shared" si="16"/>
        <v>2.8</v>
      </c>
      <c r="F872" s="28">
        <v>65</v>
      </c>
      <c r="G872" s="28" t="s">
        <v>2167</v>
      </c>
      <c r="H872" s="28" t="s">
        <v>2168</v>
      </c>
      <c r="I872" s="28"/>
      <c r="J872" s="28"/>
    </row>
    <row r="873" spans="1:10" x14ac:dyDescent="0.3">
      <c r="A873" s="28"/>
      <c r="B873" s="28" t="s">
        <v>2169</v>
      </c>
      <c r="C873" s="28" t="s">
        <v>2170</v>
      </c>
      <c r="D873" s="28" t="s">
        <v>2136</v>
      </c>
      <c r="E873" s="28" t="str">
        <f t="shared" si="16"/>
        <v>2.8</v>
      </c>
      <c r="F873" s="28">
        <v>55</v>
      </c>
      <c r="G873" s="28" t="s">
        <v>620</v>
      </c>
      <c r="H873" s="28" t="s">
        <v>5</v>
      </c>
      <c r="I873" s="28"/>
      <c r="J873" s="28"/>
    </row>
    <row r="874" spans="1:10" x14ac:dyDescent="0.3">
      <c r="A874" s="28"/>
      <c r="B874" s="28" t="s">
        <v>2169</v>
      </c>
      <c r="C874" s="28" t="s">
        <v>2171</v>
      </c>
      <c r="D874" s="28" t="s">
        <v>2136</v>
      </c>
      <c r="E874" s="28" t="str">
        <f t="shared" si="16"/>
        <v>2.8</v>
      </c>
      <c r="F874" s="28">
        <v>53</v>
      </c>
      <c r="G874" s="28" t="s">
        <v>620</v>
      </c>
      <c r="H874" s="28" t="s">
        <v>5</v>
      </c>
      <c r="I874" s="28"/>
      <c r="J874" s="28"/>
    </row>
    <row r="875" spans="1:10" x14ac:dyDescent="0.3">
      <c r="A875" s="28"/>
      <c r="B875" s="28"/>
      <c r="C875" s="28"/>
      <c r="D875" s="28"/>
      <c r="E875" s="28" t="str">
        <f t="shared" si="16"/>
        <v/>
      </c>
      <c r="F875" s="28"/>
      <c r="G875" s="28"/>
      <c r="H875" s="28"/>
      <c r="I875" s="28"/>
      <c r="J875" s="28"/>
    </row>
    <row r="876" spans="1:10" x14ac:dyDescent="0.3">
      <c r="A876" s="28"/>
      <c r="B876" s="28" t="s">
        <v>2172</v>
      </c>
      <c r="C876" s="28" t="s">
        <v>2173</v>
      </c>
      <c r="D876" s="28" t="s">
        <v>2136</v>
      </c>
      <c r="E876" s="28" t="str">
        <f t="shared" si="16"/>
        <v>2.8</v>
      </c>
      <c r="F876" s="28">
        <v>57</v>
      </c>
      <c r="G876" s="28" t="s">
        <v>199</v>
      </c>
      <c r="H876" s="28" t="s">
        <v>44</v>
      </c>
      <c r="I876" s="28"/>
      <c r="J876" s="28"/>
    </row>
    <row r="877" spans="1:10" x14ac:dyDescent="0.3">
      <c r="A877" s="28"/>
      <c r="B877" s="28" t="s">
        <v>2174</v>
      </c>
      <c r="C877" s="28" t="s">
        <v>2175</v>
      </c>
      <c r="D877" s="28" t="s">
        <v>2136</v>
      </c>
      <c r="E877" s="28" t="str">
        <f t="shared" si="16"/>
        <v>2.8</v>
      </c>
      <c r="F877" s="28">
        <v>94</v>
      </c>
      <c r="G877" s="28" t="s">
        <v>122</v>
      </c>
      <c r="H877" s="28" t="s">
        <v>146</v>
      </c>
      <c r="I877" s="28"/>
      <c r="J877" s="28"/>
    </row>
    <row r="878" spans="1:10" x14ac:dyDescent="0.3">
      <c r="A878" s="28"/>
      <c r="B878" s="28" t="s">
        <v>2176</v>
      </c>
      <c r="C878" s="28" t="s">
        <v>2177</v>
      </c>
      <c r="D878" s="28" t="s">
        <v>2136</v>
      </c>
      <c r="E878" s="28" t="str">
        <f t="shared" si="16"/>
        <v>2.8</v>
      </c>
      <c r="F878" s="28">
        <v>56</v>
      </c>
      <c r="G878" s="28" t="s">
        <v>122</v>
      </c>
      <c r="H878" s="28" t="s">
        <v>10</v>
      </c>
      <c r="I878" s="28"/>
      <c r="J878" s="28"/>
    </row>
    <row r="879" spans="1:10" x14ac:dyDescent="0.3">
      <c r="A879" s="28"/>
      <c r="B879" s="28" t="s">
        <v>2178</v>
      </c>
      <c r="C879" s="28" t="s">
        <v>2179</v>
      </c>
      <c r="D879" s="28" t="s">
        <v>2136</v>
      </c>
      <c r="E879" s="28" t="str">
        <f t="shared" si="16"/>
        <v>2.8</v>
      </c>
      <c r="F879" s="28">
        <v>66</v>
      </c>
      <c r="G879" s="28" t="s">
        <v>145</v>
      </c>
      <c r="H879" s="28" t="s">
        <v>996</v>
      </c>
      <c r="I879" s="28"/>
      <c r="J879" s="28"/>
    </row>
    <row r="880" spans="1:10" x14ac:dyDescent="0.3">
      <c r="A880" s="28"/>
      <c r="B880" s="28" t="s">
        <v>2180</v>
      </c>
      <c r="C880" s="28" t="s">
        <v>2181</v>
      </c>
      <c r="D880" s="28" t="s">
        <v>2136</v>
      </c>
      <c r="E880" s="28" t="str">
        <f t="shared" si="16"/>
        <v>2.8</v>
      </c>
      <c r="F880" s="28">
        <v>74</v>
      </c>
      <c r="G880" s="28" t="s">
        <v>173</v>
      </c>
      <c r="H880" s="28" t="s">
        <v>44</v>
      </c>
      <c r="I880" s="28"/>
      <c r="J880" s="28"/>
    </row>
    <row r="881" spans="1:10" x14ac:dyDescent="0.3">
      <c r="A881" s="28"/>
      <c r="B881" s="28" t="s">
        <v>2182</v>
      </c>
      <c r="C881" s="28" t="s">
        <v>2183</v>
      </c>
      <c r="D881" s="28" t="s">
        <v>2136</v>
      </c>
      <c r="E881" s="28" t="str">
        <f t="shared" si="16"/>
        <v>2.8</v>
      </c>
      <c r="F881" s="28">
        <v>64</v>
      </c>
      <c r="G881" s="28" t="s">
        <v>122</v>
      </c>
      <c r="H881" s="28" t="s">
        <v>438</v>
      </c>
      <c r="I881" s="28"/>
      <c r="J881" s="28"/>
    </row>
    <row r="882" spans="1:10" x14ac:dyDescent="0.3">
      <c r="A882" s="28"/>
      <c r="B882" s="28" t="s">
        <v>2184</v>
      </c>
      <c r="C882" s="28" t="s">
        <v>2185</v>
      </c>
      <c r="D882" s="28" t="s">
        <v>2136</v>
      </c>
      <c r="E882" s="28" t="str">
        <f t="shared" si="16"/>
        <v>2.8</v>
      </c>
      <c r="F882" s="28">
        <v>58</v>
      </c>
      <c r="G882" s="28" t="s">
        <v>268</v>
      </c>
      <c r="H882" s="28" t="s">
        <v>97</v>
      </c>
      <c r="I882" s="28"/>
      <c r="J882" s="28"/>
    </row>
    <row r="883" spans="1:10" x14ac:dyDescent="0.3">
      <c r="A883" s="28"/>
      <c r="B883" s="28" t="s">
        <v>2186</v>
      </c>
      <c r="C883" s="28" t="s">
        <v>2187</v>
      </c>
      <c r="D883" s="28" t="s">
        <v>2136</v>
      </c>
      <c r="E883" s="28" t="str">
        <f t="shared" si="16"/>
        <v>2.8</v>
      </c>
      <c r="F883" s="28">
        <v>50</v>
      </c>
      <c r="G883" s="28" t="s">
        <v>2188</v>
      </c>
      <c r="H883" s="28" t="s">
        <v>161</v>
      </c>
      <c r="I883" s="28"/>
      <c r="J883" s="28"/>
    </row>
    <row r="884" spans="1:10" x14ac:dyDescent="0.3">
      <c r="A884" s="28"/>
      <c r="B884" s="28" t="s">
        <v>2189</v>
      </c>
      <c r="C884" s="28" t="s">
        <v>2190</v>
      </c>
      <c r="D884" s="28" t="s">
        <v>2136</v>
      </c>
      <c r="E884" s="28" t="str">
        <f t="shared" si="16"/>
        <v>2.8</v>
      </c>
      <c r="F884" s="28">
        <v>72</v>
      </c>
      <c r="G884" s="28" t="s">
        <v>755</v>
      </c>
      <c r="H884" s="28" t="s">
        <v>44</v>
      </c>
      <c r="I884" s="28"/>
      <c r="J884" s="28"/>
    </row>
    <row r="885" spans="1:10" x14ac:dyDescent="0.3">
      <c r="A885" s="28"/>
      <c r="B885" s="28" t="s">
        <v>2191</v>
      </c>
      <c r="C885" s="28" t="s">
        <v>2192</v>
      </c>
      <c r="D885" s="28" t="s">
        <v>2136</v>
      </c>
      <c r="E885" s="28" t="str">
        <f t="shared" si="16"/>
        <v>2.8</v>
      </c>
      <c r="F885" s="28">
        <v>54</v>
      </c>
      <c r="G885" s="28" t="s">
        <v>448</v>
      </c>
      <c r="H885" s="28" t="s">
        <v>10</v>
      </c>
      <c r="I885" s="28"/>
      <c r="J885" s="28"/>
    </row>
    <row r="886" spans="1:10" x14ac:dyDescent="0.3">
      <c r="A886" s="28"/>
      <c r="B886" s="28"/>
      <c r="C886" s="28"/>
      <c r="D886" s="28"/>
      <c r="E886" s="28" t="str">
        <f t="shared" si="16"/>
        <v/>
      </c>
      <c r="F886" s="28"/>
      <c r="G886" s="28"/>
      <c r="H886" s="28"/>
      <c r="I886" s="28"/>
      <c r="J886" s="28"/>
    </row>
    <row r="887" spans="1:10" x14ac:dyDescent="0.3">
      <c r="A887" s="28"/>
      <c r="B887" s="28" t="s">
        <v>2193</v>
      </c>
      <c r="C887" s="28" t="s">
        <v>2194</v>
      </c>
      <c r="D887" s="28" t="s">
        <v>2136</v>
      </c>
      <c r="E887" s="28" t="str">
        <f t="shared" si="16"/>
        <v>2.8</v>
      </c>
      <c r="F887" s="28">
        <v>63</v>
      </c>
      <c r="G887" s="28" t="s">
        <v>122</v>
      </c>
      <c r="H887" s="28" t="s">
        <v>97</v>
      </c>
      <c r="I887" s="28"/>
      <c r="J887" s="28"/>
    </row>
    <row r="888" spans="1:10" x14ac:dyDescent="0.3">
      <c r="A888" s="28"/>
      <c r="B888" s="28" t="s">
        <v>2195</v>
      </c>
      <c r="C888" s="28" t="s">
        <v>2196</v>
      </c>
      <c r="D888" s="28" t="s">
        <v>2136</v>
      </c>
      <c r="E888" s="28" t="str">
        <f t="shared" si="16"/>
        <v>2.8</v>
      </c>
      <c r="F888" s="28" t="s">
        <v>8</v>
      </c>
      <c r="G888" s="28" t="s">
        <v>2197</v>
      </c>
      <c r="H888" s="28" t="s">
        <v>44</v>
      </c>
      <c r="I888" s="28"/>
      <c r="J888" s="28"/>
    </row>
    <row r="889" spans="1:10" x14ac:dyDescent="0.3">
      <c r="A889" s="28"/>
      <c r="B889" s="28" t="s">
        <v>2198</v>
      </c>
      <c r="C889" s="28" t="s">
        <v>2199</v>
      </c>
      <c r="D889" s="28" t="s">
        <v>2136</v>
      </c>
      <c r="E889" s="28" t="str">
        <f t="shared" si="16"/>
        <v>2.8</v>
      </c>
      <c r="F889" s="28">
        <v>49</v>
      </c>
      <c r="G889" s="28" t="s">
        <v>2200</v>
      </c>
      <c r="H889" s="28" t="s">
        <v>10</v>
      </c>
      <c r="I889" s="28"/>
      <c r="J889" s="28"/>
    </row>
    <row r="890" spans="1:10" x14ac:dyDescent="0.3">
      <c r="A890" s="28"/>
      <c r="B890" s="28" t="s">
        <v>2201</v>
      </c>
      <c r="C890" s="28" t="s">
        <v>2202</v>
      </c>
      <c r="D890" s="28" t="s">
        <v>2136</v>
      </c>
      <c r="E890" s="28" t="str">
        <f t="shared" si="16"/>
        <v>2.8</v>
      </c>
      <c r="F890" s="28">
        <v>69</v>
      </c>
      <c r="G890" s="28" t="s">
        <v>755</v>
      </c>
      <c r="H890" s="28" t="s">
        <v>44</v>
      </c>
      <c r="I890" s="28"/>
      <c r="J890" s="28"/>
    </row>
    <row r="891" spans="1:10" x14ac:dyDescent="0.3">
      <c r="A891" s="28"/>
      <c r="B891" s="28" t="s">
        <v>2203</v>
      </c>
      <c r="C891" s="28" t="s">
        <v>2204</v>
      </c>
      <c r="D891" s="28" t="s">
        <v>2136</v>
      </c>
      <c r="E891" s="28" t="str">
        <f t="shared" si="16"/>
        <v>2.8</v>
      </c>
      <c r="F891" s="28">
        <v>71</v>
      </c>
      <c r="G891" s="28" t="s">
        <v>2205</v>
      </c>
      <c r="H891" s="28" t="s">
        <v>10</v>
      </c>
      <c r="I891" s="28"/>
      <c r="J891" s="28"/>
    </row>
    <row r="892" spans="1:10" x14ac:dyDescent="0.3">
      <c r="A892" s="28"/>
      <c r="B892" s="28" t="s">
        <v>2206</v>
      </c>
      <c r="C892" s="28" t="s">
        <v>2207</v>
      </c>
      <c r="D892" s="28" t="s">
        <v>2136</v>
      </c>
      <c r="E892" s="28" t="str">
        <f t="shared" si="16"/>
        <v>2.8</v>
      </c>
      <c r="F892" s="28">
        <v>69</v>
      </c>
      <c r="G892" s="28" t="s">
        <v>268</v>
      </c>
      <c r="H892" s="28" t="s">
        <v>327</v>
      </c>
      <c r="I892" s="28"/>
      <c r="J892" s="28"/>
    </row>
    <row r="893" spans="1:10" x14ac:dyDescent="0.3">
      <c r="A893" s="28"/>
      <c r="B893" s="28" t="s">
        <v>2208</v>
      </c>
      <c r="C893" s="28" t="s">
        <v>2209</v>
      </c>
      <c r="D893" s="28" t="s">
        <v>2210</v>
      </c>
      <c r="E893" s="28" t="str">
        <f t="shared" si="16"/>
        <v>2.7</v>
      </c>
      <c r="F893" s="28">
        <v>73</v>
      </c>
      <c r="G893" s="28" t="s">
        <v>368</v>
      </c>
      <c r="H893" s="28" t="s">
        <v>3</v>
      </c>
      <c r="I893" s="28"/>
      <c r="J893" s="28"/>
    </row>
    <row r="894" spans="1:10" x14ac:dyDescent="0.3">
      <c r="A894" s="28"/>
      <c r="B894" s="28" t="s">
        <v>2211</v>
      </c>
      <c r="C894" s="28" t="s">
        <v>2212</v>
      </c>
      <c r="D894" s="28" t="s">
        <v>2210</v>
      </c>
      <c r="E894" s="28" t="str">
        <f t="shared" si="16"/>
        <v>2.7</v>
      </c>
      <c r="F894" s="28">
        <v>69</v>
      </c>
      <c r="G894" s="28" t="s">
        <v>755</v>
      </c>
      <c r="H894" s="28" t="s">
        <v>44</v>
      </c>
      <c r="I894" s="28"/>
      <c r="J894" s="28"/>
    </row>
    <row r="895" spans="1:10" x14ac:dyDescent="0.3">
      <c r="A895" s="28"/>
      <c r="B895" s="28" t="s">
        <v>2213</v>
      </c>
      <c r="C895" s="28" t="s">
        <v>2214</v>
      </c>
      <c r="D895" s="28" t="s">
        <v>2210</v>
      </c>
      <c r="E895" s="28" t="str">
        <f t="shared" si="16"/>
        <v>2.7</v>
      </c>
      <c r="F895" s="28">
        <v>69</v>
      </c>
      <c r="G895" s="28" t="s">
        <v>1877</v>
      </c>
      <c r="H895" s="28" t="s">
        <v>44</v>
      </c>
      <c r="I895" s="28"/>
      <c r="J895" s="28"/>
    </row>
    <row r="896" spans="1:10" x14ac:dyDescent="0.3">
      <c r="A896" s="28"/>
      <c r="B896" s="28" t="s">
        <v>2215</v>
      </c>
      <c r="C896" s="28" t="s">
        <v>2216</v>
      </c>
      <c r="D896" s="28" t="s">
        <v>2210</v>
      </c>
      <c r="E896" s="28" t="str">
        <f t="shared" si="16"/>
        <v>2.7</v>
      </c>
      <c r="F896" s="28">
        <v>59</v>
      </c>
      <c r="G896" s="28" t="s">
        <v>2217</v>
      </c>
      <c r="H896" s="28" t="s">
        <v>44</v>
      </c>
      <c r="I896" s="28"/>
      <c r="J896" s="28"/>
    </row>
    <row r="897" spans="1:10" x14ac:dyDescent="0.3">
      <c r="A897" s="28"/>
      <c r="B897" s="28"/>
      <c r="C897" s="28"/>
      <c r="D897" s="28"/>
      <c r="E897" s="28" t="str">
        <f t="shared" si="16"/>
        <v/>
      </c>
      <c r="F897" s="28"/>
      <c r="G897" s="28"/>
      <c r="H897" s="28"/>
      <c r="I897" s="28"/>
      <c r="J897" s="28"/>
    </row>
    <row r="898" spans="1:10" x14ac:dyDescent="0.3">
      <c r="A898" s="28"/>
      <c r="B898" s="28" t="s">
        <v>2218</v>
      </c>
      <c r="C898" s="28" t="s">
        <v>2219</v>
      </c>
      <c r="D898" s="28" t="s">
        <v>2210</v>
      </c>
      <c r="E898" s="28" t="str">
        <f t="shared" si="16"/>
        <v>2.7</v>
      </c>
      <c r="F898" s="28">
        <v>78</v>
      </c>
      <c r="G898" s="28" t="s">
        <v>1661</v>
      </c>
      <c r="H898" s="28" t="s">
        <v>3</v>
      </c>
      <c r="I898" s="28"/>
      <c r="J898" s="28"/>
    </row>
    <row r="899" spans="1:10" x14ac:dyDescent="0.3">
      <c r="A899" s="28"/>
      <c r="B899" s="28" t="s">
        <v>2220</v>
      </c>
      <c r="C899" s="28" t="s">
        <v>2221</v>
      </c>
      <c r="D899" s="28" t="s">
        <v>2210</v>
      </c>
      <c r="E899" s="28" t="str">
        <f t="shared" si="16"/>
        <v>2.7</v>
      </c>
      <c r="F899" s="28">
        <v>58</v>
      </c>
      <c r="G899" s="28" t="s">
        <v>320</v>
      </c>
      <c r="H899" s="28" t="s">
        <v>2041</v>
      </c>
      <c r="I899" s="28"/>
      <c r="J899" s="28"/>
    </row>
    <row r="900" spans="1:10" x14ac:dyDescent="0.3">
      <c r="A900" s="28"/>
      <c r="B900" s="28" t="s">
        <v>2222</v>
      </c>
      <c r="C900" s="28" t="s">
        <v>2223</v>
      </c>
      <c r="D900" s="28" t="s">
        <v>2210</v>
      </c>
      <c r="E900" s="28" t="str">
        <f t="shared" si="16"/>
        <v>2.7</v>
      </c>
      <c r="F900" s="28">
        <v>71</v>
      </c>
      <c r="G900" s="28" t="s">
        <v>2224</v>
      </c>
      <c r="H900" s="28" t="s">
        <v>4</v>
      </c>
      <c r="I900" s="28"/>
      <c r="J900" s="28"/>
    </row>
    <row r="901" spans="1:10" x14ac:dyDescent="0.3">
      <c r="A901" s="28"/>
      <c r="B901" s="28" t="s">
        <v>2225</v>
      </c>
      <c r="C901" s="28" t="s">
        <v>2226</v>
      </c>
      <c r="D901" s="28" t="s">
        <v>2210</v>
      </c>
      <c r="E901" s="28" t="str">
        <f t="shared" si="16"/>
        <v>2.7</v>
      </c>
      <c r="F901" s="28">
        <v>72</v>
      </c>
      <c r="G901" s="28" t="s">
        <v>2227</v>
      </c>
      <c r="H901" s="28" t="s">
        <v>2168</v>
      </c>
      <c r="I901" s="28"/>
      <c r="J901" s="28"/>
    </row>
    <row r="902" spans="1:10" x14ac:dyDescent="0.3">
      <c r="A902" s="28"/>
      <c r="B902" s="28" t="s">
        <v>2228</v>
      </c>
      <c r="C902" s="28" t="s">
        <v>2229</v>
      </c>
      <c r="D902" s="28" t="s">
        <v>2210</v>
      </c>
      <c r="E902" s="28" t="str">
        <f t="shared" si="16"/>
        <v>2.7</v>
      </c>
      <c r="F902" s="28">
        <v>62</v>
      </c>
      <c r="G902" s="28" t="s">
        <v>2230</v>
      </c>
      <c r="H902" s="28" t="s">
        <v>1888</v>
      </c>
      <c r="I902" s="28"/>
      <c r="J902" s="28"/>
    </row>
    <row r="903" spans="1:10" x14ac:dyDescent="0.3">
      <c r="A903" s="28"/>
      <c r="B903" s="28" t="s">
        <v>2231</v>
      </c>
      <c r="C903" s="28" t="s">
        <v>2232</v>
      </c>
      <c r="D903" s="28" t="s">
        <v>2210</v>
      </c>
      <c r="E903" s="28" t="str">
        <f t="shared" si="16"/>
        <v>2.7</v>
      </c>
      <c r="F903" s="28">
        <v>66</v>
      </c>
      <c r="G903" s="28" t="s">
        <v>2233</v>
      </c>
      <c r="H903" s="28" t="s">
        <v>44</v>
      </c>
      <c r="I903" s="28"/>
      <c r="J903" s="28"/>
    </row>
    <row r="904" spans="1:10" x14ac:dyDescent="0.3">
      <c r="A904" s="28"/>
      <c r="B904" s="28" t="s">
        <v>2231</v>
      </c>
      <c r="C904" s="28" t="s">
        <v>2234</v>
      </c>
      <c r="D904" s="28" t="s">
        <v>2210</v>
      </c>
      <c r="E904" s="28" t="str">
        <f t="shared" ref="E904:E967" si="17">MID(D904,2,3)</f>
        <v>2.7</v>
      </c>
      <c r="F904" s="28">
        <v>93</v>
      </c>
      <c r="G904" s="28" t="s">
        <v>2233</v>
      </c>
      <c r="H904" s="28" t="s">
        <v>44</v>
      </c>
      <c r="I904" s="28"/>
      <c r="J904" s="28"/>
    </row>
    <row r="905" spans="1:10" x14ac:dyDescent="0.3">
      <c r="A905" s="28"/>
      <c r="B905" s="28" t="s">
        <v>2235</v>
      </c>
      <c r="C905" s="28" t="s">
        <v>2236</v>
      </c>
      <c r="D905" s="28" t="s">
        <v>2210</v>
      </c>
      <c r="E905" s="28" t="str">
        <f t="shared" si="17"/>
        <v>2.7</v>
      </c>
      <c r="F905" s="28">
        <v>54</v>
      </c>
      <c r="G905" s="28" t="s">
        <v>2237</v>
      </c>
      <c r="H905" s="28" t="s">
        <v>161</v>
      </c>
      <c r="I905" s="28"/>
      <c r="J905" s="28"/>
    </row>
    <row r="906" spans="1:10" x14ac:dyDescent="0.3">
      <c r="A906" s="28"/>
      <c r="B906" s="28" t="s">
        <v>2238</v>
      </c>
      <c r="C906" s="28" t="s">
        <v>2239</v>
      </c>
      <c r="D906" s="28" t="s">
        <v>2210</v>
      </c>
      <c r="E906" s="28" t="str">
        <f t="shared" si="17"/>
        <v>2.7</v>
      </c>
      <c r="F906" s="28">
        <v>59</v>
      </c>
      <c r="G906" s="28" t="s">
        <v>2240</v>
      </c>
      <c r="H906" s="28" t="s">
        <v>44</v>
      </c>
      <c r="I906" s="28"/>
      <c r="J906" s="28"/>
    </row>
    <row r="907" spans="1:10" x14ac:dyDescent="0.3">
      <c r="A907" s="28"/>
      <c r="B907" s="28" t="s">
        <v>2241</v>
      </c>
      <c r="C907" s="28" t="s">
        <v>2242</v>
      </c>
      <c r="D907" s="28" t="s">
        <v>2210</v>
      </c>
      <c r="E907" s="28" t="str">
        <f t="shared" si="17"/>
        <v>2.7</v>
      </c>
      <c r="F907" s="28">
        <v>64</v>
      </c>
      <c r="G907" s="28" t="s">
        <v>2243</v>
      </c>
      <c r="H907" s="28" t="s">
        <v>44</v>
      </c>
      <c r="I907" s="28"/>
      <c r="J907" s="28"/>
    </row>
    <row r="908" spans="1:10" x14ac:dyDescent="0.3">
      <c r="A908" s="28"/>
      <c r="B908" s="28"/>
      <c r="C908" s="28"/>
      <c r="D908" s="28"/>
      <c r="E908" s="28" t="str">
        <f t="shared" si="17"/>
        <v/>
      </c>
      <c r="F908" s="28"/>
      <c r="G908" s="28"/>
      <c r="H908" s="28"/>
      <c r="I908" s="28"/>
      <c r="J908" s="28"/>
    </row>
    <row r="909" spans="1:10" x14ac:dyDescent="0.3">
      <c r="A909" s="28"/>
      <c r="B909" s="28" t="s">
        <v>2244</v>
      </c>
      <c r="C909" s="28" t="s">
        <v>2245</v>
      </c>
      <c r="D909" s="28" t="s">
        <v>2210</v>
      </c>
      <c r="E909" s="28" t="str">
        <f t="shared" si="17"/>
        <v>2.7</v>
      </c>
      <c r="F909" s="28">
        <v>63</v>
      </c>
      <c r="G909" s="28" t="s">
        <v>2246</v>
      </c>
      <c r="H909" s="28" t="s">
        <v>44</v>
      </c>
      <c r="I909" s="28"/>
      <c r="J909" s="28"/>
    </row>
    <row r="910" spans="1:10" x14ac:dyDescent="0.3">
      <c r="A910" s="28"/>
      <c r="B910" s="28" t="s">
        <v>2247</v>
      </c>
      <c r="C910" s="28" t="s">
        <v>2248</v>
      </c>
      <c r="D910" s="28" t="s">
        <v>2210</v>
      </c>
      <c r="E910" s="28" t="str">
        <f t="shared" si="17"/>
        <v>2.7</v>
      </c>
      <c r="F910" s="28">
        <v>75</v>
      </c>
      <c r="G910" s="28" t="s">
        <v>620</v>
      </c>
      <c r="H910" s="28" t="s">
        <v>146</v>
      </c>
      <c r="I910" s="28"/>
      <c r="J910" s="28"/>
    </row>
    <row r="911" spans="1:10" x14ac:dyDescent="0.3">
      <c r="A911" s="28"/>
      <c r="B911" s="28" t="s">
        <v>2249</v>
      </c>
      <c r="C911" s="28" t="s">
        <v>2250</v>
      </c>
      <c r="D911" s="28" t="s">
        <v>2210</v>
      </c>
      <c r="E911" s="28" t="str">
        <f t="shared" si="17"/>
        <v>2.7</v>
      </c>
      <c r="F911" s="28">
        <v>67</v>
      </c>
      <c r="G911" s="28" t="s">
        <v>769</v>
      </c>
      <c r="H911" s="28" t="s">
        <v>97</v>
      </c>
      <c r="I911" s="28"/>
      <c r="J911" s="28"/>
    </row>
    <row r="912" spans="1:10" x14ac:dyDescent="0.3">
      <c r="A912" s="28"/>
      <c r="B912" s="28" t="s">
        <v>2251</v>
      </c>
      <c r="C912" s="28" t="s">
        <v>2252</v>
      </c>
      <c r="D912" s="28" t="s">
        <v>2210</v>
      </c>
      <c r="E912" s="28" t="str">
        <f t="shared" si="17"/>
        <v>2.7</v>
      </c>
      <c r="F912" s="28">
        <v>76</v>
      </c>
      <c r="G912" s="28" t="s">
        <v>769</v>
      </c>
      <c r="H912" s="28" t="s">
        <v>97</v>
      </c>
      <c r="I912" s="28"/>
      <c r="J912" s="28"/>
    </row>
    <row r="913" spans="1:10" x14ac:dyDescent="0.3">
      <c r="A913" s="28"/>
      <c r="B913" s="28" t="s">
        <v>2251</v>
      </c>
      <c r="C913" s="28" t="s">
        <v>2253</v>
      </c>
      <c r="D913" s="28" t="s">
        <v>2210</v>
      </c>
      <c r="E913" s="28" t="str">
        <f t="shared" si="17"/>
        <v>2.7</v>
      </c>
      <c r="F913" s="28">
        <v>70</v>
      </c>
      <c r="G913" s="28" t="s">
        <v>769</v>
      </c>
      <c r="H913" s="28" t="s">
        <v>97</v>
      </c>
      <c r="I913" s="28"/>
      <c r="J913" s="28"/>
    </row>
    <row r="914" spans="1:10" x14ac:dyDescent="0.3">
      <c r="A914" s="28"/>
      <c r="B914" s="28" t="s">
        <v>2251</v>
      </c>
      <c r="C914" s="28" t="s">
        <v>2254</v>
      </c>
      <c r="D914" s="28" t="s">
        <v>2210</v>
      </c>
      <c r="E914" s="28" t="str">
        <f t="shared" si="17"/>
        <v>2.7</v>
      </c>
      <c r="F914" s="28">
        <v>68</v>
      </c>
      <c r="G914" s="28" t="s">
        <v>769</v>
      </c>
      <c r="H914" s="28" t="s">
        <v>97</v>
      </c>
      <c r="I914" s="28"/>
      <c r="J914" s="28"/>
    </row>
    <row r="915" spans="1:10" x14ac:dyDescent="0.3">
      <c r="A915" s="28"/>
      <c r="B915" s="28" t="s">
        <v>2251</v>
      </c>
      <c r="C915" s="28" t="s">
        <v>2255</v>
      </c>
      <c r="D915" s="28" t="s">
        <v>2210</v>
      </c>
      <c r="E915" s="28" t="str">
        <f t="shared" si="17"/>
        <v>2.7</v>
      </c>
      <c r="F915" s="28">
        <v>68</v>
      </c>
      <c r="G915" s="28" t="s">
        <v>769</v>
      </c>
      <c r="H915" s="28" t="s">
        <v>97</v>
      </c>
      <c r="I915" s="28"/>
      <c r="J915" s="28"/>
    </row>
    <row r="916" spans="1:10" x14ac:dyDescent="0.3">
      <c r="A916" s="28"/>
      <c r="B916" s="28" t="s">
        <v>2256</v>
      </c>
      <c r="C916" s="28" t="s">
        <v>2257</v>
      </c>
      <c r="D916" s="28" t="s">
        <v>2210</v>
      </c>
      <c r="E916" s="28" t="str">
        <f t="shared" si="17"/>
        <v>2.7</v>
      </c>
      <c r="F916" s="28">
        <v>64</v>
      </c>
      <c r="G916" s="28" t="s">
        <v>72</v>
      </c>
      <c r="H916" s="28" t="s">
        <v>44</v>
      </c>
      <c r="I916" s="28"/>
      <c r="J916" s="28"/>
    </row>
    <row r="917" spans="1:10" x14ac:dyDescent="0.3">
      <c r="A917" s="28"/>
      <c r="B917" s="28" t="s">
        <v>2258</v>
      </c>
      <c r="C917" s="28" t="s">
        <v>2259</v>
      </c>
      <c r="D917" s="28" t="s">
        <v>2210</v>
      </c>
      <c r="E917" s="28" t="str">
        <f t="shared" si="17"/>
        <v>2.7</v>
      </c>
      <c r="F917" s="28">
        <v>69</v>
      </c>
      <c r="G917" s="28" t="s">
        <v>2260</v>
      </c>
      <c r="H917" s="28" t="s">
        <v>44</v>
      </c>
      <c r="I917" s="28"/>
      <c r="J917" s="28"/>
    </row>
    <row r="918" spans="1:10" x14ac:dyDescent="0.3">
      <c r="A918" s="28"/>
      <c r="B918" s="28" t="s">
        <v>2261</v>
      </c>
      <c r="C918" s="28" t="s">
        <v>2262</v>
      </c>
      <c r="D918" s="28" t="s">
        <v>2210</v>
      </c>
      <c r="E918" s="28" t="str">
        <f t="shared" si="17"/>
        <v>2.7</v>
      </c>
      <c r="F918" s="28">
        <v>51</v>
      </c>
      <c r="G918" s="28" t="s">
        <v>2263</v>
      </c>
      <c r="H918" s="28" t="s">
        <v>10</v>
      </c>
      <c r="I918" s="28"/>
      <c r="J918" s="28"/>
    </row>
    <row r="919" spans="1:10" x14ac:dyDescent="0.3">
      <c r="A919" s="28"/>
      <c r="B919" s="28"/>
      <c r="C919" s="28"/>
      <c r="D919" s="28"/>
      <c r="E919" s="28" t="str">
        <f t="shared" si="17"/>
        <v/>
      </c>
      <c r="F919" s="28"/>
      <c r="G919" s="28"/>
      <c r="H919" s="28"/>
      <c r="I919" s="28"/>
      <c r="J919" s="28"/>
    </row>
    <row r="920" spans="1:10" x14ac:dyDescent="0.3">
      <c r="A920" s="28"/>
      <c r="B920" s="28" t="s">
        <v>2264</v>
      </c>
      <c r="C920" s="28" t="s">
        <v>2265</v>
      </c>
      <c r="D920" s="28" t="s">
        <v>2210</v>
      </c>
      <c r="E920" s="28" t="str">
        <f t="shared" si="17"/>
        <v>2.7</v>
      </c>
      <c r="F920" s="28">
        <v>58</v>
      </c>
      <c r="G920" s="28" t="s">
        <v>2266</v>
      </c>
      <c r="H920" s="28" t="s">
        <v>10</v>
      </c>
      <c r="I920" s="28"/>
      <c r="J920" s="28"/>
    </row>
    <row r="921" spans="1:10" x14ac:dyDescent="0.3">
      <c r="A921" s="28"/>
      <c r="B921" s="28" t="s">
        <v>2267</v>
      </c>
      <c r="C921" s="28" t="s">
        <v>2268</v>
      </c>
      <c r="D921" s="28" t="s">
        <v>2210</v>
      </c>
      <c r="E921" s="28" t="str">
        <f t="shared" si="17"/>
        <v>2.7</v>
      </c>
      <c r="F921" s="28">
        <v>34</v>
      </c>
      <c r="G921" s="28" t="s">
        <v>2269</v>
      </c>
      <c r="H921" s="28" t="s">
        <v>161</v>
      </c>
      <c r="I921" s="28"/>
      <c r="J921" s="28"/>
    </row>
    <row r="922" spans="1:10" x14ac:dyDescent="0.3">
      <c r="A922" s="28"/>
      <c r="B922" s="28" t="s">
        <v>2270</v>
      </c>
      <c r="C922" s="28" t="s">
        <v>2271</v>
      </c>
      <c r="D922" s="28" t="s">
        <v>2210</v>
      </c>
      <c r="E922" s="28" t="str">
        <f t="shared" si="17"/>
        <v>2.7</v>
      </c>
      <c r="F922" s="28">
        <v>59</v>
      </c>
      <c r="G922" s="28" t="s">
        <v>1020</v>
      </c>
      <c r="H922" s="28" t="s">
        <v>44</v>
      </c>
      <c r="I922" s="28"/>
      <c r="J922" s="28"/>
    </row>
    <row r="923" spans="1:10" x14ac:dyDescent="0.3">
      <c r="A923" s="28"/>
      <c r="B923" s="28" t="s">
        <v>2272</v>
      </c>
      <c r="C923" s="28" t="s">
        <v>2273</v>
      </c>
      <c r="D923" s="28" t="s">
        <v>2210</v>
      </c>
      <c r="E923" s="28" t="str">
        <f t="shared" si="17"/>
        <v>2.7</v>
      </c>
      <c r="F923" s="28">
        <v>39</v>
      </c>
      <c r="G923" s="28" t="s">
        <v>72</v>
      </c>
      <c r="H923" s="28" t="s">
        <v>44</v>
      </c>
      <c r="I923" s="28"/>
      <c r="J923" s="28"/>
    </row>
    <row r="924" spans="1:10" x14ac:dyDescent="0.3">
      <c r="A924" s="28"/>
      <c r="B924" s="28" t="s">
        <v>2274</v>
      </c>
      <c r="C924" s="28" t="s">
        <v>2275</v>
      </c>
      <c r="D924" s="28" t="s">
        <v>2210</v>
      </c>
      <c r="E924" s="28" t="str">
        <f t="shared" si="17"/>
        <v>2.7</v>
      </c>
      <c r="F924" s="28" t="s">
        <v>8</v>
      </c>
      <c r="G924" s="28" t="s">
        <v>2276</v>
      </c>
      <c r="H924" s="28" t="s">
        <v>97</v>
      </c>
      <c r="I924" s="28"/>
      <c r="J924" s="28"/>
    </row>
    <row r="925" spans="1:10" x14ac:dyDescent="0.3">
      <c r="A925" s="28"/>
      <c r="B925" s="28" t="s">
        <v>2277</v>
      </c>
      <c r="C925" s="28" t="s">
        <v>2278</v>
      </c>
      <c r="D925" s="28" t="s">
        <v>2210</v>
      </c>
      <c r="E925" s="28" t="str">
        <f t="shared" si="17"/>
        <v>2.7</v>
      </c>
      <c r="F925" s="28">
        <v>83</v>
      </c>
      <c r="G925" s="28" t="s">
        <v>2279</v>
      </c>
      <c r="H925" s="28" t="s">
        <v>44</v>
      </c>
      <c r="I925" s="28"/>
      <c r="J925" s="28"/>
    </row>
    <row r="926" spans="1:10" x14ac:dyDescent="0.3">
      <c r="A926" s="28"/>
      <c r="B926" s="28" t="s">
        <v>2280</v>
      </c>
      <c r="C926" s="28" t="s">
        <v>2281</v>
      </c>
      <c r="D926" s="28" t="s">
        <v>2210</v>
      </c>
      <c r="E926" s="28" t="str">
        <f t="shared" si="17"/>
        <v>2.7</v>
      </c>
      <c r="F926" s="28">
        <v>71</v>
      </c>
      <c r="G926" s="28" t="s">
        <v>374</v>
      </c>
      <c r="H926" s="28" t="s">
        <v>4</v>
      </c>
      <c r="I926" s="28"/>
      <c r="J926" s="28"/>
    </row>
    <row r="927" spans="1:10" x14ac:dyDescent="0.3">
      <c r="A927" s="28"/>
      <c r="B927" s="28" t="s">
        <v>2282</v>
      </c>
      <c r="C927" s="28" t="s">
        <v>2283</v>
      </c>
      <c r="D927" s="28" t="s">
        <v>2210</v>
      </c>
      <c r="E927" s="28" t="str">
        <f t="shared" si="17"/>
        <v>2.7</v>
      </c>
      <c r="F927" s="28">
        <v>88</v>
      </c>
      <c r="G927" s="28" t="s">
        <v>2284</v>
      </c>
      <c r="H927" s="28" t="s">
        <v>497</v>
      </c>
      <c r="I927" s="28"/>
      <c r="J927" s="28"/>
    </row>
    <row r="928" spans="1:10" x14ac:dyDescent="0.3">
      <c r="A928" s="28"/>
      <c r="B928" s="28" t="s">
        <v>2285</v>
      </c>
      <c r="C928" s="28" t="s">
        <v>2286</v>
      </c>
      <c r="D928" s="28" t="s">
        <v>2210</v>
      </c>
      <c r="E928" s="28" t="str">
        <f t="shared" si="17"/>
        <v>2.7</v>
      </c>
      <c r="F928" s="28">
        <v>55</v>
      </c>
      <c r="G928" s="28" t="s">
        <v>68</v>
      </c>
      <c r="H928" s="28" t="s">
        <v>10</v>
      </c>
      <c r="I928" s="28"/>
      <c r="J928" s="28"/>
    </row>
    <row r="929" spans="1:10" x14ac:dyDescent="0.3">
      <c r="A929" s="28"/>
      <c r="B929" s="28" t="s">
        <v>2287</v>
      </c>
      <c r="C929" s="28" t="s">
        <v>2288</v>
      </c>
      <c r="D929" s="28" t="s">
        <v>2210</v>
      </c>
      <c r="E929" s="28" t="str">
        <f t="shared" si="17"/>
        <v>2.7</v>
      </c>
      <c r="F929" s="28">
        <v>57</v>
      </c>
      <c r="G929" s="28" t="s">
        <v>122</v>
      </c>
      <c r="H929" s="28" t="s">
        <v>6</v>
      </c>
      <c r="I929" s="28"/>
      <c r="J929" s="28"/>
    </row>
    <row r="930" spans="1:10" x14ac:dyDescent="0.3">
      <c r="A930" s="28"/>
      <c r="B930" s="28"/>
      <c r="C930" s="28"/>
      <c r="D930" s="28"/>
      <c r="E930" s="28" t="str">
        <f t="shared" si="17"/>
        <v/>
      </c>
      <c r="F930" s="28"/>
      <c r="G930" s="28"/>
      <c r="H930" s="28"/>
      <c r="I930" s="28"/>
      <c r="J930" s="28"/>
    </row>
    <row r="931" spans="1:10" x14ac:dyDescent="0.3">
      <c r="A931" s="28"/>
      <c r="B931" s="28" t="s">
        <v>2289</v>
      </c>
      <c r="C931" s="28" t="s">
        <v>2290</v>
      </c>
      <c r="D931" s="28" t="s">
        <v>2210</v>
      </c>
      <c r="E931" s="28" t="str">
        <f t="shared" si="17"/>
        <v>2.7</v>
      </c>
      <c r="F931" s="28">
        <v>73</v>
      </c>
      <c r="G931" s="28" t="s">
        <v>2291</v>
      </c>
      <c r="H931" s="28" t="s">
        <v>273</v>
      </c>
      <c r="I931" s="28"/>
      <c r="J931" s="28"/>
    </row>
    <row r="932" spans="1:10" x14ac:dyDescent="0.3">
      <c r="A932" s="28"/>
      <c r="B932" s="28" t="s">
        <v>2292</v>
      </c>
      <c r="C932" s="28" t="s">
        <v>2293</v>
      </c>
      <c r="D932" s="28" t="s">
        <v>2210</v>
      </c>
      <c r="E932" s="28" t="str">
        <f t="shared" si="17"/>
        <v>2.7</v>
      </c>
      <c r="F932" s="28">
        <v>57</v>
      </c>
      <c r="G932" s="28" t="s">
        <v>199</v>
      </c>
      <c r="H932" s="28" t="s">
        <v>44</v>
      </c>
      <c r="I932" s="28"/>
      <c r="J932" s="28"/>
    </row>
    <row r="933" spans="1:10" x14ac:dyDescent="0.3">
      <c r="A933" s="28"/>
      <c r="B933" s="28" t="s">
        <v>2294</v>
      </c>
      <c r="C933" s="28" t="s">
        <v>2295</v>
      </c>
      <c r="D933" s="28" t="s">
        <v>2210</v>
      </c>
      <c r="E933" s="28" t="str">
        <f t="shared" si="17"/>
        <v>2.7</v>
      </c>
      <c r="F933" s="28">
        <v>74</v>
      </c>
      <c r="G933" s="28" t="s">
        <v>722</v>
      </c>
      <c r="H933" s="28" t="s">
        <v>4</v>
      </c>
      <c r="I933" s="28"/>
      <c r="J933" s="28"/>
    </row>
    <row r="934" spans="1:10" x14ac:dyDescent="0.3">
      <c r="A934" s="28"/>
      <c r="B934" s="28" t="s">
        <v>2296</v>
      </c>
      <c r="C934" s="28" t="s">
        <v>2297</v>
      </c>
      <c r="D934" s="28" t="s">
        <v>2210</v>
      </c>
      <c r="E934" s="28" t="str">
        <f t="shared" si="17"/>
        <v>2.7</v>
      </c>
      <c r="F934" s="28">
        <v>57</v>
      </c>
      <c r="G934" s="28" t="s">
        <v>2298</v>
      </c>
      <c r="H934" s="28" t="s">
        <v>44</v>
      </c>
      <c r="I934" s="28"/>
      <c r="J934" s="28"/>
    </row>
    <row r="935" spans="1:10" x14ac:dyDescent="0.3">
      <c r="A935" s="28"/>
      <c r="B935" s="28" t="s">
        <v>2299</v>
      </c>
      <c r="C935" s="28" t="s">
        <v>2300</v>
      </c>
      <c r="D935" s="28" t="s">
        <v>2210</v>
      </c>
      <c r="E935" s="28" t="str">
        <f t="shared" si="17"/>
        <v>2.7</v>
      </c>
      <c r="F935" s="28">
        <v>57</v>
      </c>
      <c r="G935" s="28" t="s">
        <v>130</v>
      </c>
      <c r="H935" s="28" t="s">
        <v>10</v>
      </c>
      <c r="I935" s="28"/>
      <c r="J935" s="28"/>
    </row>
    <row r="936" spans="1:10" x14ac:dyDescent="0.3">
      <c r="A936" s="28"/>
      <c r="B936" s="28" t="s">
        <v>2301</v>
      </c>
      <c r="C936" s="28" t="s">
        <v>2302</v>
      </c>
      <c r="D936" s="28" t="s">
        <v>2210</v>
      </c>
      <c r="E936" s="28" t="str">
        <f t="shared" si="17"/>
        <v>2.7</v>
      </c>
      <c r="F936" s="28">
        <v>70</v>
      </c>
      <c r="G936" s="28" t="s">
        <v>2303</v>
      </c>
      <c r="H936" s="28" t="s">
        <v>5</v>
      </c>
      <c r="I936" s="28"/>
      <c r="J936" s="28"/>
    </row>
    <row r="937" spans="1:10" x14ac:dyDescent="0.3">
      <c r="A937" s="28"/>
      <c r="B937" s="28" t="s">
        <v>2304</v>
      </c>
      <c r="C937" s="28" t="s">
        <v>2305</v>
      </c>
      <c r="D937" s="28" t="s">
        <v>2210</v>
      </c>
      <c r="E937" s="28" t="str">
        <f t="shared" si="17"/>
        <v>2.7</v>
      </c>
      <c r="F937" s="28">
        <v>49</v>
      </c>
      <c r="G937" s="28" t="s">
        <v>543</v>
      </c>
      <c r="H937" s="28" t="s">
        <v>10</v>
      </c>
      <c r="I937" s="28"/>
      <c r="J937" s="28"/>
    </row>
    <row r="938" spans="1:10" x14ac:dyDescent="0.3">
      <c r="A938" s="28"/>
      <c r="B938" s="28" t="s">
        <v>2306</v>
      </c>
      <c r="C938" s="28" t="s">
        <v>2307</v>
      </c>
      <c r="D938" s="28" t="s">
        <v>2308</v>
      </c>
      <c r="E938" s="28" t="str">
        <f t="shared" si="17"/>
        <v>2.6</v>
      </c>
      <c r="F938" s="28">
        <v>65</v>
      </c>
      <c r="G938" s="28" t="s">
        <v>1695</v>
      </c>
      <c r="H938" s="28" t="s">
        <v>438</v>
      </c>
      <c r="I938" s="28"/>
      <c r="J938" s="28"/>
    </row>
    <row r="939" spans="1:10" x14ac:dyDescent="0.3">
      <c r="A939" s="28"/>
      <c r="B939" s="28" t="s">
        <v>2309</v>
      </c>
      <c r="C939" s="28" t="s">
        <v>2310</v>
      </c>
      <c r="D939" s="28" t="s">
        <v>2308</v>
      </c>
      <c r="E939" s="28" t="str">
        <f t="shared" si="17"/>
        <v>2.6</v>
      </c>
      <c r="F939" s="28">
        <v>65</v>
      </c>
      <c r="G939" s="28" t="s">
        <v>2311</v>
      </c>
      <c r="H939" s="28" t="s">
        <v>7</v>
      </c>
      <c r="I939" s="28"/>
      <c r="J939" s="28"/>
    </row>
    <row r="940" spans="1:10" x14ac:dyDescent="0.3">
      <c r="A940" s="28"/>
      <c r="B940" s="28" t="s">
        <v>2312</v>
      </c>
      <c r="C940" s="28" t="s">
        <v>2313</v>
      </c>
      <c r="D940" s="28" t="s">
        <v>2308</v>
      </c>
      <c r="E940" s="28" t="str">
        <f t="shared" si="17"/>
        <v>2.6</v>
      </c>
      <c r="F940" s="28">
        <v>67</v>
      </c>
      <c r="G940" s="28" t="s">
        <v>122</v>
      </c>
      <c r="H940" s="28" t="s">
        <v>146</v>
      </c>
      <c r="I940" s="28"/>
      <c r="J940" s="28"/>
    </row>
    <row r="941" spans="1:10" x14ac:dyDescent="0.3">
      <c r="A941" s="28"/>
      <c r="B941" s="28"/>
      <c r="C941" s="28"/>
      <c r="D941" s="28"/>
      <c r="E941" s="28" t="str">
        <f t="shared" si="17"/>
        <v/>
      </c>
      <c r="F941" s="28"/>
      <c r="G941" s="28"/>
      <c r="H941" s="28"/>
      <c r="I941" s="28"/>
      <c r="J941" s="28"/>
    </row>
    <row r="942" spans="1:10" x14ac:dyDescent="0.3">
      <c r="A942" s="28"/>
      <c r="B942" s="28" t="s">
        <v>2314</v>
      </c>
      <c r="C942" s="28" t="s">
        <v>2315</v>
      </c>
      <c r="D942" s="28" t="s">
        <v>2308</v>
      </c>
      <c r="E942" s="28" t="str">
        <f t="shared" si="17"/>
        <v>2.6</v>
      </c>
      <c r="F942" s="28">
        <v>87</v>
      </c>
      <c r="G942" s="28" t="s">
        <v>2298</v>
      </c>
      <c r="H942" s="28" t="s">
        <v>44</v>
      </c>
      <c r="I942" s="28"/>
      <c r="J942" s="28"/>
    </row>
    <row r="943" spans="1:10" x14ac:dyDescent="0.3">
      <c r="A943" s="28"/>
      <c r="B943" s="28" t="s">
        <v>2316</v>
      </c>
      <c r="C943" s="28" t="s">
        <v>2317</v>
      </c>
      <c r="D943" s="28" t="s">
        <v>2308</v>
      </c>
      <c r="E943" s="28" t="str">
        <f t="shared" si="17"/>
        <v>2.6</v>
      </c>
      <c r="F943" s="28">
        <v>64</v>
      </c>
      <c r="G943" s="28" t="s">
        <v>620</v>
      </c>
      <c r="H943" s="28" t="s">
        <v>44</v>
      </c>
      <c r="I943" s="28"/>
      <c r="J943" s="28"/>
    </row>
    <row r="944" spans="1:10" x14ac:dyDescent="0.3">
      <c r="A944" s="28"/>
      <c r="B944" s="28" t="s">
        <v>2318</v>
      </c>
      <c r="C944" s="28" t="s">
        <v>2319</v>
      </c>
      <c r="D944" s="28" t="s">
        <v>2308</v>
      </c>
      <c r="E944" s="28" t="str">
        <f t="shared" si="17"/>
        <v>2.6</v>
      </c>
      <c r="F944" s="28">
        <v>68</v>
      </c>
      <c r="G944" s="28" t="s">
        <v>189</v>
      </c>
      <c r="H944" s="28" t="s">
        <v>834</v>
      </c>
      <c r="I944" s="28"/>
      <c r="J944" s="28"/>
    </row>
    <row r="945" spans="1:10" x14ac:dyDescent="0.3">
      <c r="A945" s="28"/>
      <c r="B945" s="28" t="s">
        <v>2320</v>
      </c>
      <c r="C945" s="28" t="s">
        <v>2321</v>
      </c>
      <c r="D945" s="28" t="s">
        <v>2308</v>
      </c>
      <c r="E945" s="28" t="str">
        <f t="shared" si="17"/>
        <v>2.6</v>
      </c>
      <c r="F945" s="28">
        <v>50</v>
      </c>
      <c r="G945" s="28" t="s">
        <v>1105</v>
      </c>
      <c r="H945" s="28" t="s">
        <v>44</v>
      </c>
      <c r="I945" s="28"/>
      <c r="J945" s="28"/>
    </row>
    <row r="946" spans="1:10" x14ac:dyDescent="0.3">
      <c r="A946" s="28"/>
      <c r="B946" s="28" t="s">
        <v>2322</v>
      </c>
      <c r="C946" s="28" t="s">
        <v>2323</v>
      </c>
      <c r="D946" s="28" t="s">
        <v>2308</v>
      </c>
      <c r="E946" s="28" t="str">
        <f t="shared" si="17"/>
        <v>2.6</v>
      </c>
      <c r="F946" s="28">
        <v>48</v>
      </c>
      <c r="G946" s="28" t="s">
        <v>1713</v>
      </c>
      <c r="H946" s="28" t="s">
        <v>273</v>
      </c>
      <c r="I946" s="28"/>
      <c r="J946" s="28"/>
    </row>
    <row r="947" spans="1:10" x14ac:dyDescent="0.3">
      <c r="A947" s="28"/>
      <c r="B947" s="28" t="s">
        <v>2324</v>
      </c>
      <c r="C947" s="28" t="s">
        <v>2325</v>
      </c>
      <c r="D947" s="28" t="s">
        <v>2308</v>
      </c>
      <c r="E947" s="28" t="str">
        <f t="shared" si="17"/>
        <v>2.6</v>
      </c>
      <c r="F947" s="28">
        <v>81</v>
      </c>
      <c r="G947" s="28" t="s">
        <v>2326</v>
      </c>
      <c r="H947" s="28" t="s">
        <v>3</v>
      </c>
      <c r="I947" s="28"/>
      <c r="J947" s="28"/>
    </row>
    <row r="948" spans="1:10" x14ac:dyDescent="0.3">
      <c r="A948" s="28"/>
      <c r="B948" s="28" t="s">
        <v>2324</v>
      </c>
      <c r="C948" s="28" t="s">
        <v>2327</v>
      </c>
      <c r="D948" s="28" t="s">
        <v>2308</v>
      </c>
      <c r="E948" s="28" t="str">
        <f t="shared" si="17"/>
        <v>2.6</v>
      </c>
      <c r="F948" s="28">
        <v>83</v>
      </c>
      <c r="G948" s="28" t="s">
        <v>2326</v>
      </c>
      <c r="H948" s="28" t="s">
        <v>3</v>
      </c>
      <c r="I948" s="28"/>
      <c r="J948" s="28"/>
    </row>
    <row r="949" spans="1:10" x14ac:dyDescent="0.3">
      <c r="A949" s="28"/>
      <c r="B949" s="28" t="s">
        <v>2328</v>
      </c>
      <c r="C949" s="28" t="s">
        <v>2329</v>
      </c>
      <c r="D949" s="28" t="s">
        <v>2308</v>
      </c>
      <c r="E949" s="28" t="str">
        <f t="shared" si="17"/>
        <v>2.6</v>
      </c>
      <c r="F949" s="28">
        <v>69</v>
      </c>
      <c r="G949" s="28" t="s">
        <v>122</v>
      </c>
      <c r="H949" s="28" t="s">
        <v>44</v>
      </c>
      <c r="I949" s="28"/>
      <c r="J949" s="28"/>
    </row>
    <row r="950" spans="1:10" x14ac:dyDescent="0.3">
      <c r="A950" s="28"/>
      <c r="B950" s="28" t="s">
        <v>2330</v>
      </c>
      <c r="C950" s="28" t="s">
        <v>2331</v>
      </c>
      <c r="D950" s="28" t="s">
        <v>2308</v>
      </c>
      <c r="E950" s="28" t="str">
        <f t="shared" si="17"/>
        <v>2.6</v>
      </c>
      <c r="F950" s="28">
        <v>40</v>
      </c>
      <c r="G950" s="28" t="s">
        <v>2332</v>
      </c>
      <c r="H950" s="28" t="s">
        <v>97</v>
      </c>
      <c r="I950" s="28"/>
      <c r="J950" s="28"/>
    </row>
    <row r="951" spans="1:10" x14ac:dyDescent="0.3">
      <c r="A951" s="28"/>
      <c r="B951" s="28" t="s">
        <v>2333</v>
      </c>
      <c r="C951" s="28" t="s">
        <v>2334</v>
      </c>
      <c r="D951" s="28" t="s">
        <v>2308</v>
      </c>
      <c r="E951" s="28" t="str">
        <f t="shared" si="17"/>
        <v>2.6</v>
      </c>
      <c r="F951" s="28">
        <v>74</v>
      </c>
      <c r="G951" s="28" t="s">
        <v>2335</v>
      </c>
      <c r="H951" s="28" t="s">
        <v>44</v>
      </c>
      <c r="I951" s="28"/>
      <c r="J951" s="28"/>
    </row>
    <row r="952" spans="1:10" x14ac:dyDescent="0.3">
      <c r="A952" s="28"/>
      <c r="B952" s="28"/>
      <c r="C952" s="28"/>
      <c r="D952" s="28"/>
      <c r="E952" s="28" t="str">
        <f t="shared" si="17"/>
        <v/>
      </c>
      <c r="F952" s="28"/>
      <c r="G952" s="28"/>
      <c r="H952" s="28"/>
      <c r="I952" s="28"/>
      <c r="J952" s="28"/>
    </row>
    <row r="953" spans="1:10" x14ac:dyDescent="0.3">
      <c r="A953" s="28"/>
      <c r="B953" s="28" t="s">
        <v>2336</v>
      </c>
      <c r="C953" s="28" t="s">
        <v>2337</v>
      </c>
      <c r="D953" s="28" t="s">
        <v>2308</v>
      </c>
      <c r="E953" s="28" t="str">
        <f t="shared" si="17"/>
        <v>2.6</v>
      </c>
      <c r="F953" s="28">
        <v>52</v>
      </c>
      <c r="G953" s="28" t="s">
        <v>2338</v>
      </c>
      <c r="H953" s="28" t="s">
        <v>10</v>
      </c>
      <c r="I953" s="28"/>
      <c r="J953" s="28"/>
    </row>
    <row r="954" spans="1:10" x14ac:dyDescent="0.3">
      <c r="A954" s="28"/>
      <c r="B954" s="28" t="s">
        <v>2339</v>
      </c>
      <c r="C954" s="28" t="s">
        <v>2340</v>
      </c>
      <c r="D954" s="28" t="s">
        <v>2308</v>
      </c>
      <c r="E954" s="28" t="str">
        <f t="shared" si="17"/>
        <v>2.6</v>
      </c>
      <c r="F954" s="28">
        <v>75</v>
      </c>
      <c r="G954" s="28" t="s">
        <v>2161</v>
      </c>
      <c r="H954" s="28" t="s">
        <v>334</v>
      </c>
      <c r="I954" s="28"/>
      <c r="J954" s="28"/>
    </row>
    <row r="955" spans="1:10" x14ac:dyDescent="0.3">
      <c r="A955" s="28"/>
      <c r="B955" s="28" t="s">
        <v>2341</v>
      </c>
      <c r="C955" s="28" t="s">
        <v>2342</v>
      </c>
      <c r="D955" s="28" t="s">
        <v>2308</v>
      </c>
      <c r="E955" s="28" t="str">
        <f t="shared" si="17"/>
        <v>2.6</v>
      </c>
      <c r="F955" s="28">
        <v>61</v>
      </c>
      <c r="G955" s="28" t="s">
        <v>2343</v>
      </c>
      <c r="H955" s="28" t="s">
        <v>10</v>
      </c>
      <c r="I955" s="28"/>
      <c r="J955" s="28"/>
    </row>
    <row r="956" spans="1:10" x14ac:dyDescent="0.3">
      <c r="A956" s="28"/>
      <c r="B956" s="28" t="s">
        <v>2344</v>
      </c>
      <c r="C956" s="28" t="s">
        <v>2345</v>
      </c>
      <c r="D956" s="28" t="s">
        <v>2308</v>
      </c>
      <c r="E956" s="28" t="str">
        <f t="shared" si="17"/>
        <v>2.6</v>
      </c>
      <c r="F956" s="28">
        <v>68</v>
      </c>
      <c r="G956" s="28" t="s">
        <v>142</v>
      </c>
      <c r="H956" s="28" t="s">
        <v>97</v>
      </c>
      <c r="I956" s="28"/>
      <c r="J956" s="28"/>
    </row>
    <row r="957" spans="1:10" x14ac:dyDescent="0.3">
      <c r="A957" s="28"/>
      <c r="B957" s="28" t="s">
        <v>2346</v>
      </c>
      <c r="C957" s="28" t="s">
        <v>2347</v>
      </c>
      <c r="D957" s="28" t="s">
        <v>2308</v>
      </c>
      <c r="E957" s="28" t="str">
        <f t="shared" si="17"/>
        <v>2.6</v>
      </c>
      <c r="F957" s="28">
        <v>84</v>
      </c>
      <c r="G957" s="28" t="s">
        <v>2348</v>
      </c>
      <c r="H957" s="28" t="s">
        <v>10</v>
      </c>
      <c r="I957" s="28"/>
      <c r="J957" s="28"/>
    </row>
    <row r="958" spans="1:10" x14ac:dyDescent="0.3">
      <c r="A958" s="28"/>
      <c r="B958" s="28" t="s">
        <v>2349</v>
      </c>
      <c r="C958" s="28" t="s">
        <v>2350</v>
      </c>
      <c r="D958" s="28" t="s">
        <v>2308</v>
      </c>
      <c r="E958" s="28" t="str">
        <f t="shared" si="17"/>
        <v>2.6</v>
      </c>
      <c r="F958" s="28">
        <v>60</v>
      </c>
      <c r="G958" s="28" t="s">
        <v>708</v>
      </c>
      <c r="H958" s="28" t="s">
        <v>97</v>
      </c>
      <c r="I958" s="28"/>
      <c r="J958" s="28"/>
    </row>
    <row r="959" spans="1:10" x14ac:dyDescent="0.3">
      <c r="A959" s="28"/>
      <c r="B959" s="28" t="s">
        <v>2351</v>
      </c>
      <c r="C959" s="28" t="s">
        <v>2352</v>
      </c>
      <c r="D959" s="28" t="s">
        <v>2308</v>
      </c>
      <c r="E959" s="28" t="str">
        <f t="shared" si="17"/>
        <v>2.6</v>
      </c>
      <c r="F959" s="28">
        <v>81</v>
      </c>
      <c r="G959" s="28" t="s">
        <v>2353</v>
      </c>
      <c r="H959" s="28" t="s">
        <v>5</v>
      </c>
      <c r="I959" s="28"/>
      <c r="J959" s="28"/>
    </row>
    <row r="960" spans="1:10" x14ac:dyDescent="0.3">
      <c r="A960" s="28"/>
      <c r="B960" s="28" t="s">
        <v>2354</v>
      </c>
      <c r="C960" s="28" t="s">
        <v>2355</v>
      </c>
      <c r="D960" s="28" t="s">
        <v>2308</v>
      </c>
      <c r="E960" s="28" t="str">
        <f t="shared" si="17"/>
        <v>2.6</v>
      </c>
      <c r="F960" s="28">
        <v>55</v>
      </c>
      <c r="G960" s="28" t="s">
        <v>122</v>
      </c>
      <c r="H960" s="28" t="s">
        <v>10</v>
      </c>
      <c r="I960" s="28"/>
      <c r="J960" s="28"/>
    </row>
    <row r="961" spans="1:10" x14ac:dyDescent="0.3">
      <c r="A961" s="28"/>
      <c r="B961" s="28" t="s">
        <v>2356</v>
      </c>
      <c r="C961" s="28" t="s">
        <v>2357</v>
      </c>
      <c r="D961" s="28" t="s">
        <v>2308</v>
      </c>
      <c r="E961" s="28" t="str">
        <f t="shared" si="17"/>
        <v>2.6</v>
      </c>
      <c r="F961" s="28">
        <v>66</v>
      </c>
      <c r="G961" s="28" t="s">
        <v>620</v>
      </c>
      <c r="H961" s="28" t="s">
        <v>10</v>
      </c>
      <c r="I961" s="28"/>
      <c r="J961" s="28"/>
    </row>
    <row r="962" spans="1:10" x14ac:dyDescent="0.3">
      <c r="A962" s="28"/>
      <c r="B962" s="28" t="s">
        <v>2358</v>
      </c>
      <c r="C962" s="28" t="s">
        <v>2359</v>
      </c>
      <c r="D962" s="28" t="s">
        <v>2308</v>
      </c>
      <c r="E962" s="28" t="str">
        <f t="shared" si="17"/>
        <v>2.6</v>
      </c>
      <c r="F962" s="28">
        <v>70</v>
      </c>
      <c r="G962" s="28" t="s">
        <v>1273</v>
      </c>
      <c r="H962" s="28" t="s">
        <v>4</v>
      </c>
      <c r="I962" s="28"/>
      <c r="J962" s="28"/>
    </row>
    <row r="963" spans="1:10" x14ac:dyDescent="0.3">
      <c r="A963" s="28"/>
      <c r="B963" s="28"/>
      <c r="C963" s="28"/>
      <c r="D963" s="28"/>
      <c r="E963" s="28" t="str">
        <f t="shared" si="17"/>
        <v/>
      </c>
      <c r="F963" s="28"/>
      <c r="G963" s="28"/>
      <c r="H963" s="28"/>
      <c r="I963" s="28"/>
      <c r="J963" s="28"/>
    </row>
    <row r="964" spans="1:10" x14ac:dyDescent="0.3">
      <c r="A964" s="28"/>
      <c r="B964" s="28" t="s">
        <v>2360</v>
      </c>
      <c r="C964" s="28" t="s">
        <v>2361</v>
      </c>
      <c r="D964" s="28" t="s">
        <v>2308</v>
      </c>
      <c r="E964" s="28" t="str">
        <f t="shared" si="17"/>
        <v>2.6</v>
      </c>
      <c r="F964" s="28">
        <v>69</v>
      </c>
      <c r="G964" s="28" t="s">
        <v>2362</v>
      </c>
      <c r="H964" s="28" t="s">
        <v>10</v>
      </c>
      <c r="I964" s="28"/>
      <c r="J964" s="28"/>
    </row>
    <row r="965" spans="1:10" x14ac:dyDescent="0.3">
      <c r="A965" s="28"/>
      <c r="B965" s="28" t="s">
        <v>2360</v>
      </c>
      <c r="C965" s="28" t="s">
        <v>2363</v>
      </c>
      <c r="D965" s="28" t="s">
        <v>2308</v>
      </c>
      <c r="E965" s="28" t="str">
        <f t="shared" si="17"/>
        <v>2.6</v>
      </c>
      <c r="F965" s="28">
        <v>48</v>
      </c>
      <c r="G965" s="28" t="s">
        <v>2364</v>
      </c>
      <c r="H965" s="28" t="s">
        <v>10</v>
      </c>
      <c r="I965" s="28"/>
      <c r="J965" s="28"/>
    </row>
    <row r="966" spans="1:10" x14ac:dyDescent="0.3">
      <c r="A966" s="28"/>
      <c r="B966" s="28" t="s">
        <v>2365</v>
      </c>
      <c r="C966" s="28" t="s">
        <v>2366</v>
      </c>
      <c r="D966" s="28" t="s">
        <v>2308</v>
      </c>
      <c r="E966" s="28" t="str">
        <f t="shared" si="17"/>
        <v>2.6</v>
      </c>
      <c r="F966" s="28">
        <v>74</v>
      </c>
      <c r="G966" s="28" t="s">
        <v>2367</v>
      </c>
      <c r="H966" s="28" t="s">
        <v>44</v>
      </c>
      <c r="I966" s="28"/>
      <c r="J966" s="28"/>
    </row>
    <row r="967" spans="1:10" x14ac:dyDescent="0.3">
      <c r="A967" s="28"/>
      <c r="B967" s="28" t="s">
        <v>2368</v>
      </c>
      <c r="C967" s="28" t="s">
        <v>2369</v>
      </c>
      <c r="D967" s="28" t="s">
        <v>2308</v>
      </c>
      <c r="E967" s="28" t="str">
        <f t="shared" si="17"/>
        <v>2.6</v>
      </c>
      <c r="F967" s="28">
        <v>69</v>
      </c>
      <c r="G967" s="28" t="s">
        <v>189</v>
      </c>
      <c r="H967" s="28" t="s">
        <v>2</v>
      </c>
      <c r="I967" s="28"/>
      <c r="J967" s="28"/>
    </row>
    <row r="968" spans="1:10" x14ac:dyDescent="0.3">
      <c r="A968" s="28"/>
      <c r="B968" s="28" t="s">
        <v>2370</v>
      </c>
      <c r="C968" s="28" t="s">
        <v>2371</v>
      </c>
      <c r="D968" s="28" t="s">
        <v>2308</v>
      </c>
      <c r="E968" s="28" t="str">
        <f t="shared" ref="E968:E1031" si="18">MID(D968,2,3)</f>
        <v>2.6</v>
      </c>
      <c r="F968" s="28">
        <v>49</v>
      </c>
      <c r="G968" s="28" t="s">
        <v>173</v>
      </c>
      <c r="H968" s="28" t="s">
        <v>166</v>
      </c>
      <c r="I968" s="28"/>
      <c r="J968" s="28"/>
    </row>
    <row r="969" spans="1:10" x14ac:dyDescent="0.3">
      <c r="A969" s="28"/>
      <c r="B969" s="28" t="s">
        <v>2372</v>
      </c>
      <c r="C969" s="28" t="s">
        <v>2373</v>
      </c>
      <c r="D969" s="28" t="s">
        <v>2308</v>
      </c>
      <c r="E969" s="28" t="str">
        <f t="shared" si="18"/>
        <v>2.6</v>
      </c>
      <c r="F969" s="28">
        <v>61</v>
      </c>
      <c r="G969" s="28" t="s">
        <v>2374</v>
      </c>
      <c r="H969" s="28" t="s">
        <v>44</v>
      </c>
      <c r="I969" s="28"/>
      <c r="J969" s="28"/>
    </row>
    <row r="970" spans="1:10" x14ac:dyDescent="0.3">
      <c r="A970" s="28"/>
      <c r="B970" s="28" t="s">
        <v>2375</v>
      </c>
      <c r="C970" s="28" t="s">
        <v>2376</v>
      </c>
      <c r="D970" s="28" t="s">
        <v>2308</v>
      </c>
      <c r="E970" s="28" t="str">
        <f t="shared" si="18"/>
        <v>2.6</v>
      </c>
      <c r="F970" s="28">
        <v>83</v>
      </c>
      <c r="G970" s="28" t="s">
        <v>652</v>
      </c>
      <c r="H970" s="28" t="s">
        <v>3</v>
      </c>
      <c r="I970" s="28"/>
      <c r="J970" s="28"/>
    </row>
    <row r="971" spans="1:10" x14ac:dyDescent="0.3">
      <c r="A971" s="28"/>
      <c r="B971" s="28" t="s">
        <v>2377</v>
      </c>
      <c r="C971" s="28" t="s">
        <v>2378</v>
      </c>
      <c r="D971" s="28" t="s">
        <v>2308</v>
      </c>
      <c r="E971" s="28" t="str">
        <f t="shared" si="18"/>
        <v>2.6</v>
      </c>
      <c r="F971" s="28">
        <v>77</v>
      </c>
      <c r="G971" s="28" t="s">
        <v>268</v>
      </c>
      <c r="H971" s="28" t="s">
        <v>1</v>
      </c>
      <c r="I971" s="28"/>
      <c r="J971" s="28"/>
    </row>
    <row r="972" spans="1:10" x14ac:dyDescent="0.3">
      <c r="A972" s="28"/>
      <c r="B972" s="28" t="s">
        <v>2379</v>
      </c>
      <c r="C972" s="28" t="s">
        <v>2380</v>
      </c>
      <c r="D972" s="28" t="s">
        <v>2308</v>
      </c>
      <c r="E972" s="28" t="str">
        <f t="shared" si="18"/>
        <v>2.6</v>
      </c>
      <c r="F972" s="28">
        <v>59</v>
      </c>
      <c r="G972" s="28" t="s">
        <v>2381</v>
      </c>
      <c r="H972" s="28" t="s">
        <v>6</v>
      </c>
      <c r="I972" s="28"/>
      <c r="J972" s="28"/>
    </row>
    <row r="973" spans="1:10" x14ac:dyDescent="0.3">
      <c r="A973" s="28"/>
      <c r="B973" s="28" t="s">
        <v>2382</v>
      </c>
      <c r="C973" s="28" t="s">
        <v>2383</v>
      </c>
      <c r="D973" s="28" t="s">
        <v>2308</v>
      </c>
      <c r="E973" s="28" t="str">
        <f t="shared" si="18"/>
        <v>2.6</v>
      </c>
      <c r="F973" s="28">
        <v>57</v>
      </c>
      <c r="G973" s="28" t="s">
        <v>2384</v>
      </c>
      <c r="H973" s="28" t="s">
        <v>44</v>
      </c>
      <c r="I973" s="28"/>
      <c r="J973" s="28"/>
    </row>
    <row r="974" spans="1:10" x14ac:dyDescent="0.3">
      <c r="A974" s="28"/>
      <c r="B974" s="28"/>
      <c r="C974" s="28"/>
      <c r="D974" s="28"/>
      <c r="E974" s="28" t="str">
        <f t="shared" si="18"/>
        <v/>
      </c>
      <c r="F974" s="28"/>
      <c r="G974" s="28"/>
      <c r="H974" s="28"/>
      <c r="I974" s="28"/>
      <c r="J974" s="28"/>
    </row>
    <row r="975" spans="1:10" x14ac:dyDescent="0.3">
      <c r="A975" s="28"/>
      <c r="B975" s="28" t="s">
        <v>2385</v>
      </c>
      <c r="C975" s="28" t="s">
        <v>2386</v>
      </c>
      <c r="D975" s="28" t="s">
        <v>2308</v>
      </c>
      <c r="E975" s="28" t="str">
        <f t="shared" si="18"/>
        <v>2.6</v>
      </c>
      <c r="F975" s="28">
        <v>83</v>
      </c>
      <c r="G975" s="28" t="s">
        <v>2387</v>
      </c>
      <c r="H975" s="28" t="s">
        <v>44</v>
      </c>
      <c r="I975" s="28"/>
      <c r="J975" s="28"/>
    </row>
    <row r="976" spans="1:10" x14ac:dyDescent="0.3">
      <c r="A976" s="28"/>
      <c r="B976" s="28" t="s">
        <v>2388</v>
      </c>
      <c r="C976" s="28" t="s">
        <v>2389</v>
      </c>
      <c r="D976" s="28" t="s">
        <v>2308</v>
      </c>
      <c r="E976" s="28" t="str">
        <f t="shared" si="18"/>
        <v>2.6</v>
      </c>
      <c r="F976" s="28">
        <v>67</v>
      </c>
      <c r="G976" s="28" t="s">
        <v>2390</v>
      </c>
      <c r="H976" s="28" t="s">
        <v>44</v>
      </c>
      <c r="I976" s="28"/>
      <c r="J976" s="28"/>
    </row>
    <row r="977" spans="1:10" x14ac:dyDescent="0.3">
      <c r="A977" s="28"/>
      <c r="B977" s="28" t="s">
        <v>2391</v>
      </c>
      <c r="C977" s="28" t="s">
        <v>2392</v>
      </c>
      <c r="D977" s="28" t="s">
        <v>2308</v>
      </c>
      <c r="E977" s="28" t="str">
        <f t="shared" si="18"/>
        <v>2.6</v>
      </c>
      <c r="F977" s="28">
        <v>75</v>
      </c>
      <c r="G977" s="28" t="s">
        <v>2393</v>
      </c>
      <c r="H977" s="28" t="s">
        <v>3</v>
      </c>
      <c r="I977" s="28"/>
      <c r="J977" s="28"/>
    </row>
    <row r="978" spans="1:10" x14ac:dyDescent="0.3">
      <c r="A978" s="28"/>
      <c r="B978" s="28" t="s">
        <v>2394</v>
      </c>
      <c r="C978" s="28" t="s">
        <v>2395</v>
      </c>
      <c r="D978" s="28" t="s">
        <v>2308</v>
      </c>
      <c r="E978" s="28" t="str">
        <f t="shared" si="18"/>
        <v>2.6</v>
      </c>
      <c r="F978" s="28">
        <v>67</v>
      </c>
      <c r="G978" s="28" t="s">
        <v>2396</v>
      </c>
      <c r="H978" s="28" t="s">
        <v>161</v>
      </c>
      <c r="I978" s="28"/>
      <c r="J978" s="28"/>
    </row>
    <row r="979" spans="1:10" x14ac:dyDescent="0.3">
      <c r="A979" s="28"/>
      <c r="B979" s="28" t="s">
        <v>2397</v>
      </c>
      <c r="C979" s="28" t="s">
        <v>2398</v>
      </c>
      <c r="D979" s="28" t="s">
        <v>2399</v>
      </c>
      <c r="E979" s="28" t="str">
        <f t="shared" si="18"/>
        <v>2.5</v>
      </c>
      <c r="F979" s="28">
        <v>51</v>
      </c>
      <c r="G979" s="28" t="s">
        <v>715</v>
      </c>
      <c r="H979" s="28" t="s">
        <v>10</v>
      </c>
      <c r="I979" s="28"/>
      <c r="J979" s="28"/>
    </row>
    <row r="980" spans="1:10" x14ac:dyDescent="0.3">
      <c r="A980" s="28"/>
      <c r="B980" s="28" t="s">
        <v>2400</v>
      </c>
      <c r="C980" s="28" t="s">
        <v>2401</v>
      </c>
      <c r="D980" s="28" t="s">
        <v>2399</v>
      </c>
      <c r="E980" s="28" t="str">
        <f t="shared" si="18"/>
        <v>2.5</v>
      </c>
      <c r="F980" s="28">
        <v>51</v>
      </c>
      <c r="G980" s="28" t="s">
        <v>2402</v>
      </c>
      <c r="H980" s="28" t="s">
        <v>44</v>
      </c>
      <c r="I980" s="28"/>
      <c r="J980" s="28"/>
    </row>
    <row r="981" spans="1:10" x14ac:dyDescent="0.3">
      <c r="A981" s="28"/>
      <c r="B981" s="28" t="s">
        <v>2403</v>
      </c>
      <c r="C981" s="28" t="s">
        <v>2404</v>
      </c>
      <c r="D981" s="28" t="s">
        <v>2399</v>
      </c>
      <c r="E981" s="28" t="str">
        <f t="shared" si="18"/>
        <v>2.5</v>
      </c>
      <c r="F981" s="28">
        <v>68</v>
      </c>
      <c r="G981" s="28" t="s">
        <v>2405</v>
      </c>
      <c r="H981" s="28" t="s">
        <v>44</v>
      </c>
      <c r="I981" s="28"/>
      <c r="J981" s="28"/>
    </row>
    <row r="982" spans="1:10" x14ac:dyDescent="0.3">
      <c r="A982" s="28"/>
      <c r="B982" s="28" t="s">
        <v>2406</v>
      </c>
      <c r="C982" s="28" t="s">
        <v>2407</v>
      </c>
      <c r="D982" s="28" t="s">
        <v>2399</v>
      </c>
      <c r="E982" s="28" t="str">
        <f t="shared" si="18"/>
        <v>2.5</v>
      </c>
      <c r="F982" s="28">
        <v>68</v>
      </c>
      <c r="G982" s="28" t="s">
        <v>2408</v>
      </c>
      <c r="H982" s="28" t="s">
        <v>44</v>
      </c>
      <c r="I982" s="28"/>
      <c r="J982" s="28"/>
    </row>
    <row r="983" spans="1:10" x14ac:dyDescent="0.3">
      <c r="A983" s="28"/>
      <c r="B983" s="28" t="s">
        <v>2409</v>
      </c>
      <c r="C983" s="28" t="s">
        <v>2410</v>
      </c>
      <c r="D983" s="28" t="s">
        <v>2399</v>
      </c>
      <c r="E983" s="28" t="str">
        <f t="shared" si="18"/>
        <v>2.5</v>
      </c>
      <c r="F983" s="28">
        <v>62</v>
      </c>
      <c r="G983" s="28" t="s">
        <v>1365</v>
      </c>
      <c r="H983" s="28" t="s">
        <v>834</v>
      </c>
      <c r="I983" s="28"/>
      <c r="J983" s="28"/>
    </row>
    <row r="984" spans="1:10" x14ac:dyDescent="0.3">
      <c r="A984" s="28"/>
      <c r="B984" s="28" t="s">
        <v>2411</v>
      </c>
      <c r="C984" s="28" t="s">
        <v>2412</v>
      </c>
      <c r="D984" s="28" t="s">
        <v>2399</v>
      </c>
      <c r="E984" s="28" t="str">
        <f t="shared" si="18"/>
        <v>2.5</v>
      </c>
      <c r="F984" s="28">
        <v>65</v>
      </c>
      <c r="G984" s="28" t="s">
        <v>2413</v>
      </c>
      <c r="H984" s="28" t="s">
        <v>44</v>
      </c>
      <c r="I984" s="28"/>
      <c r="J984" s="28"/>
    </row>
    <row r="985" spans="1:10" x14ac:dyDescent="0.3">
      <c r="A985" s="28"/>
      <c r="B985" s="28"/>
      <c r="C985" s="28"/>
      <c r="D985" s="28"/>
      <c r="E985" s="28" t="str">
        <f t="shared" si="18"/>
        <v/>
      </c>
      <c r="F985" s="28"/>
      <c r="G985" s="28"/>
      <c r="H985" s="28"/>
      <c r="I985" s="28"/>
      <c r="J985" s="28"/>
    </row>
    <row r="986" spans="1:10" x14ac:dyDescent="0.3">
      <c r="A986" s="28"/>
      <c r="B986" s="28" t="s">
        <v>2414</v>
      </c>
      <c r="C986" s="28" t="s">
        <v>2415</v>
      </c>
      <c r="D986" s="28" t="s">
        <v>2399</v>
      </c>
      <c r="E986" s="28" t="str">
        <f t="shared" si="18"/>
        <v>2.5</v>
      </c>
      <c r="F986" s="28">
        <v>91</v>
      </c>
      <c r="G986" s="28" t="s">
        <v>2416</v>
      </c>
      <c r="H986" s="28" t="s">
        <v>515</v>
      </c>
      <c r="I986" s="28"/>
      <c r="J986" s="28"/>
    </row>
    <row r="987" spans="1:10" x14ac:dyDescent="0.3">
      <c r="A987" s="28"/>
      <c r="B987" s="28" t="s">
        <v>2417</v>
      </c>
      <c r="C987" s="28" t="s">
        <v>2418</v>
      </c>
      <c r="D987" s="28" t="s">
        <v>2399</v>
      </c>
      <c r="E987" s="28" t="str">
        <f t="shared" si="18"/>
        <v>2.5</v>
      </c>
      <c r="F987" s="28">
        <v>82</v>
      </c>
      <c r="G987" s="28" t="s">
        <v>1502</v>
      </c>
      <c r="H987" s="28" t="s">
        <v>44</v>
      </c>
      <c r="I987" s="28"/>
      <c r="J987" s="28"/>
    </row>
    <row r="988" spans="1:10" x14ac:dyDescent="0.3">
      <c r="A988" s="28"/>
      <c r="B988" s="28" t="s">
        <v>2419</v>
      </c>
      <c r="C988" s="28" t="s">
        <v>2420</v>
      </c>
      <c r="D988" s="28" t="s">
        <v>2399</v>
      </c>
      <c r="E988" s="28" t="str">
        <f t="shared" si="18"/>
        <v>2.5</v>
      </c>
      <c r="F988" s="28" t="s">
        <v>8</v>
      </c>
      <c r="G988" s="28" t="s">
        <v>2421</v>
      </c>
      <c r="H988" s="28" t="s">
        <v>1073</v>
      </c>
      <c r="I988" s="28"/>
      <c r="J988" s="28"/>
    </row>
    <row r="989" spans="1:10" x14ac:dyDescent="0.3">
      <c r="A989" s="28"/>
      <c r="B989" s="28" t="s">
        <v>2422</v>
      </c>
      <c r="C989" s="28" t="s">
        <v>2423</v>
      </c>
      <c r="D989" s="28" t="s">
        <v>2399</v>
      </c>
      <c r="E989" s="28" t="str">
        <f t="shared" si="18"/>
        <v>2.5</v>
      </c>
      <c r="F989" s="28">
        <v>60</v>
      </c>
      <c r="G989" s="28" t="s">
        <v>2390</v>
      </c>
      <c r="H989" s="28" t="s">
        <v>44</v>
      </c>
      <c r="I989" s="28"/>
      <c r="J989" s="28"/>
    </row>
    <row r="990" spans="1:10" x14ac:dyDescent="0.3">
      <c r="A990" s="28"/>
      <c r="B990" s="28" t="s">
        <v>2424</v>
      </c>
      <c r="C990" s="28" t="s">
        <v>2425</v>
      </c>
      <c r="D990" s="28" t="s">
        <v>2399</v>
      </c>
      <c r="E990" s="28" t="str">
        <f t="shared" si="18"/>
        <v>2.5</v>
      </c>
      <c r="F990" s="28">
        <v>55</v>
      </c>
      <c r="G990" s="28" t="s">
        <v>620</v>
      </c>
      <c r="H990" s="28" t="s">
        <v>10</v>
      </c>
      <c r="I990" s="28"/>
      <c r="J990" s="28"/>
    </row>
    <row r="991" spans="1:10" x14ac:dyDescent="0.3">
      <c r="A991" s="28"/>
      <c r="B991" s="28" t="s">
        <v>2426</v>
      </c>
      <c r="C991" s="28" t="s">
        <v>2427</v>
      </c>
      <c r="D991" s="28" t="s">
        <v>2399</v>
      </c>
      <c r="E991" s="28" t="str">
        <f t="shared" si="18"/>
        <v>2.5</v>
      </c>
      <c r="F991" s="28">
        <v>73</v>
      </c>
      <c r="G991" s="28" t="s">
        <v>1444</v>
      </c>
      <c r="H991" s="28" t="s">
        <v>166</v>
      </c>
      <c r="I991" s="28"/>
      <c r="J991" s="28"/>
    </row>
    <row r="992" spans="1:10" x14ac:dyDescent="0.3">
      <c r="A992" s="28"/>
      <c r="B992" s="28" t="s">
        <v>2428</v>
      </c>
      <c r="C992" s="28" t="s">
        <v>2429</v>
      </c>
      <c r="D992" s="28" t="s">
        <v>2399</v>
      </c>
      <c r="E992" s="28" t="str">
        <f t="shared" si="18"/>
        <v>2.5</v>
      </c>
      <c r="F992" s="28">
        <v>81</v>
      </c>
      <c r="G992" s="28" t="s">
        <v>122</v>
      </c>
      <c r="H992" s="28" t="s">
        <v>44</v>
      </c>
      <c r="I992" s="28"/>
      <c r="J992" s="28"/>
    </row>
    <row r="993" spans="1:10" x14ac:dyDescent="0.3">
      <c r="A993" s="28"/>
      <c r="B993" s="28" t="s">
        <v>2430</v>
      </c>
      <c r="C993" s="28" t="s">
        <v>2431</v>
      </c>
      <c r="D993" s="28" t="s">
        <v>2399</v>
      </c>
      <c r="E993" s="28" t="str">
        <f t="shared" si="18"/>
        <v>2.5</v>
      </c>
      <c r="F993" s="28">
        <v>59</v>
      </c>
      <c r="G993" s="28" t="s">
        <v>268</v>
      </c>
      <c r="H993" s="28" t="s">
        <v>161</v>
      </c>
      <c r="I993" s="28"/>
      <c r="J993" s="28"/>
    </row>
    <row r="994" spans="1:10" x14ac:dyDescent="0.3">
      <c r="A994" s="28"/>
      <c r="B994" s="28" t="s">
        <v>2432</v>
      </c>
      <c r="C994" s="28" t="s">
        <v>2433</v>
      </c>
      <c r="D994" s="28" t="s">
        <v>2399</v>
      </c>
      <c r="E994" s="28" t="str">
        <f t="shared" si="18"/>
        <v>2.5</v>
      </c>
      <c r="F994" s="28">
        <v>55</v>
      </c>
      <c r="G994" s="28" t="s">
        <v>122</v>
      </c>
      <c r="H994" s="28" t="s">
        <v>10</v>
      </c>
      <c r="I994" s="28"/>
      <c r="J994" s="28"/>
    </row>
    <row r="995" spans="1:10" x14ac:dyDescent="0.3">
      <c r="A995" s="28"/>
      <c r="B995" s="28" t="s">
        <v>2434</v>
      </c>
      <c r="C995" s="28" t="s">
        <v>2435</v>
      </c>
      <c r="D995" s="28" t="s">
        <v>2399</v>
      </c>
      <c r="E995" s="28" t="str">
        <f t="shared" si="18"/>
        <v>2.5</v>
      </c>
      <c r="F995" s="28">
        <v>83</v>
      </c>
      <c r="G995" s="28" t="s">
        <v>2436</v>
      </c>
      <c r="H995" s="28" t="s">
        <v>5</v>
      </c>
      <c r="I995" s="28"/>
      <c r="J995" s="28"/>
    </row>
    <row r="996" spans="1:10" x14ac:dyDescent="0.3">
      <c r="A996" s="28"/>
      <c r="B996" s="28"/>
      <c r="C996" s="28"/>
      <c r="D996" s="28"/>
      <c r="E996" s="28" t="str">
        <f t="shared" si="18"/>
        <v/>
      </c>
      <c r="F996" s="28"/>
      <c r="G996" s="28"/>
      <c r="H996" s="28"/>
      <c r="I996" s="28"/>
      <c r="J996" s="28"/>
    </row>
    <row r="997" spans="1:10" x14ac:dyDescent="0.3">
      <c r="A997" s="28"/>
      <c r="B997" s="28" t="s">
        <v>2437</v>
      </c>
      <c r="C997" s="28" t="s">
        <v>2438</v>
      </c>
      <c r="D997" s="28" t="s">
        <v>2399</v>
      </c>
      <c r="E997" s="28" t="str">
        <f t="shared" si="18"/>
        <v>2.5</v>
      </c>
      <c r="F997" s="28">
        <v>80</v>
      </c>
      <c r="G997" s="28" t="s">
        <v>2439</v>
      </c>
      <c r="H997" s="28" t="s">
        <v>364</v>
      </c>
      <c r="I997" s="28"/>
      <c r="J997" s="28"/>
    </row>
    <row r="998" spans="1:10" x14ac:dyDescent="0.3">
      <c r="A998" s="28"/>
      <c r="B998" s="28" t="s">
        <v>2440</v>
      </c>
      <c r="C998" s="28" t="s">
        <v>2441</v>
      </c>
      <c r="D998" s="28" t="s">
        <v>2399</v>
      </c>
      <c r="E998" s="28" t="str">
        <f t="shared" si="18"/>
        <v>2.5</v>
      </c>
      <c r="F998" s="28">
        <v>63</v>
      </c>
      <c r="G998" s="28" t="s">
        <v>359</v>
      </c>
      <c r="H998" s="28" t="s">
        <v>10</v>
      </c>
      <c r="I998" s="28"/>
      <c r="J998" s="28"/>
    </row>
    <row r="999" spans="1:10" x14ac:dyDescent="0.3">
      <c r="A999" s="28"/>
      <c r="B999" s="28" t="s">
        <v>2442</v>
      </c>
      <c r="C999" s="28" t="s">
        <v>2443</v>
      </c>
      <c r="D999" s="28" t="s">
        <v>2399</v>
      </c>
      <c r="E999" s="28" t="str">
        <f t="shared" si="18"/>
        <v>2.5</v>
      </c>
      <c r="F999" s="28">
        <v>46</v>
      </c>
      <c r="G999" s="28" t="s">
        <v>2444</v>
      </c>
      <c r="H999" s="28" t="s">
        <v>10</v>
      </c>
      <c r="I999" s="28"/>
      <c r="J999" s="28"/>
    </row>
    <row r="1000" spans="1:10" x14ac:dyDescent="0.3">
      <c r="A1000" s="28"/>
      <c r="B1000" s="28" t="s">
        <v>2445</v>
      </c>
      <c r="C1000" s="28" t="s">
        <v>2446</v>
      </c>
      <c r="D1000" s="28" t="s">
        <v>2399</v>
      </c>
      <c r="E1000" s="28" t="str">
        <f t="shared" si="18"/>
        <v>2.5</v>
      </c>
      <c r="F1000" s="28">
        <v>63</v>
      </c>
      <c r="G1000" s="28" t="s">
        <v>68</v>
      </c>
      <c r="H1000" s="28" t="s">
        <v>7</v>
      </c>
      <c r="I1000" s="28"/>
      <c r="J1000" s="28"/>
    </row>
    <row r="1001" spans="1:10" x14ac:dyDescent="0.3">
      <c r="A1001" s="28"/>
      <c r="B1001" s="28" t="s">
        <v>2447</v>
      </c>
      <c r="C1001" s="28" t="s">
        <v>2448</v>
      </c>
      <c r="D1001" s="28" t="s">
        <v>2399</v>
      </c>
      <c r="E1001" s="28" t="str">
        <f t="shared" si="18"/>
        <v>2.5</v>
      </c>
      <c r="F1001" s="28">
        <v>65</v>
      </c>
      <c r="G1001" s="28" t="s">
        <v>268</v>
      </c>
      <c r="H1001" s="28" t="s">
        <v>438</v>
      </c>
      <c r="I1001" s="28"/>
      <c r="J1001" s="28"/>
    </row>
    <row r="1002" spans="1:10" x14ac:dyDescent="0.3">
      <c r="A1002" s="28"/>
      <c r="B1002" s="28" t="s">
        <v>2449</v>
      </c>
      <c r="C1002" s="28" t="s">
        <v>2450</v>
      </c>
      <c r="D1002" s="28" t="s">
        <v>2399</v>
      </c>
      <c r="E1002" s="28" t="str">
        <f t="shared" si="18"/>
        <v>2.5</v>
      </c>
      <c r="F1002" s="28">
        <v>65</v>
      </c>
      <c r="G1002" s="28" t="s">
        <v>1020</v>
      </c>
      <c r="H1002" s="28" t="s">
        <v>44</v>
      </c>
      <c r="I1002" s="28"/>
      <c r="J1002" s="28"/>
    </row>
    <row r="1003" spans="1:10" x14ac:dyDescent="0.3">
      <c r="A1003" s="28"/>
      <c r="B1003" s="28" t="s">
        <v>2451</v>
      </c>
      <c r="C1003" s="28" t="s">
        <v>2452</v>
      </c>
      <c r="D1003" s="28" t="s">
        <v>2399</v>
      </c>
      <c r="E1003" s="28" t="str">
        <f t="shared" si="18"/>
        <v>2.5</v>
      </c>
      <c r="F1003" s="28">
        <v>74</v>
      </c>
      <c r="G1003" s="28" t="s">
        <v>63</v>
      </c>
      <c r="H1003" s="28" t="s">
        <v>2453</v>
      </c>
      <c r="I1003" s="28"/>
      <c r="J1003" s="28"/>
    </row>
    <row r="1004" spans="1:10" x14ac:dyDescent="0.3">
      <c r="A1004" s="28"/>
      <c r="B1004" s="28" t="s">
        <v>2454</v>
      </c>
      <c r="C1004" s="28" t="s">
        <v>2455</v>
      </c>
      <c r="D1004" s="28" t="s">
        <v>2399</v>
      </c>
      <c r="E1004" s="28" t="str">
        <f t="shared" si="18"/>
        <v>2.5</v>
      </c>
      <c r="F1004" s="28">
        <v>74</v>
      </c>
      <c r="G1004" s="28" t="s">
        <v>122</v>
      </c>
      <c r="H1004" s="28" t="s">
        <v>9</v>
      </c>
      <c r="I1004" s="28"/>
      <c r="J1004" s="28"/>
    </row>
    <row r="1005" spans="1:10" x14ac:dyDescent="0.3">
      <c r="A1005" s="28"/>
      <c r="B1005" s="28" t="s">
        <v>2456</v>
      </c>
      <c r="C1005" s="28" t="s">
        <v>2457</v>
      </c>
      <c r="D1005" s="28" t="s">
        <v>2399</v>
      </c>
      <c r="E1005" s="28" t="str">
        <f t="shared" si="18"/>
        <v>2.5</v>
      </c>
      <c r="F1005" s="28">
        <v>63</v>
      </c>
      <c r="G1005" s="28" t="s">
        <v>165</v>
      </c>
      <c r="H1005" s="28" t="s">
        <v>166</v>
      </c>
      <c r="I1005" s="28"/>
      <c r="J1005" s="28"/>
    </row>
    <row r="1006" spans="1:10" x14ac:dyDescent="0.3">
      <c r="A1006" s="28"/>
      <c r="B1006" s="28" t="s">
        <v>2458</v>
      </c>
      <c r="C1006" s="28" t="s">
        <v>2459</v>
      </c>
      <c r="D1006" s="28" t="s">
        <v>2399</v>
      </c>
      <c r="E1006" s="28" t="str">
        <f t="shared" si="18"/>
        <v>2.5</v>
      </c>
      <c r="F1006" s="28">
        <v>64</v>
      </c>
      <c r="G1006" s="28" t="s">
        <v>620</v>
      </c>
      <c r="H1006" s="28" t="s">
        <v>10</v>
      </c>
      <c r="I1006" s="28"/>
      <c r="J1006" s="28"/>
    </row>
    <row r="1007" spans="1:10" x14ac:dyDescent="0.3">
      <c r="A1007" s="28"/>
      <c r="B1007" s="28"/>
      <c r="C1007" s="28"/>
      <c r="D1007" s="28"/>
      <c r="E1007" s="28" t="str">
        <f t="shared" si="18"/>
        <v/>
      </c>
      <c r="F1007" s="28"/>
      <c r="G1007" s="28"/>
      <c r="H1007" s="28"/>
      <c r="I1007" s="28"/>
      <c r="J1007" s="28"/>
    </row>
    <row r="1008" spans="1:10" x14ac:dyDescent="0.3">
      <c r="A1008" s="28"/>
      <c r="B1008" s="28" t="s">
        <v>2460</v>
      </c>
      <c r="C1008" s="28" t="s">
        <v>2461</v>
      </c>
      <c r="D1008" s="28" t="s">
        <v>2399</v>
      </c>
      <c r="E1008" s="28" t="str">
        <f t="shared" si="18"/>
        <v>2.5</v>
      </c>
      <c r="F1008" s="28">
        <v>55</v>
      </c>
      <c r="G1008" s="28" t="s">
        <v>145</v>
      </c>
      <c r="H1008" s="28" t="s">
        <v>9</v>
      </c>
      <c r="I1008" s="28"/>
      <c r="J1008" s="28"/>
    </row>
    <row r="1009" spans="1:10" x14ac:dyDescent="0.3">
      <c r="A1009" s="28"/>
      <c r="B1009" s="28" t="s">
        <v>2462</v>
      </c>
      <c r="C1009" s="28" t="s">
        <v>2463</v>
      </c>
      <c r="D1009" s="28" t="s">
        <v>2399</v>
      </c>
      <c r="E1009" s="28" t="str">
        <f t="shared" si="18"/>
        <v>2.5</v>
      </c>
      <c r="F1009" s="28">
        <v>74</v>
      </c>
      <c r="G1009" s="28" t="s">
        <v>833</v>
      </c>
      <c r="H1009" s="28" t="s">
        <v>438</v>
      </c>
      <c r="I1009" s="28"/>
      <c r="J1009" s="28"/>
    </row>
    <row r="1010" spans="1:10" x14ac:dyDescent="0.3">
      <c r="A1010" s="28"/>
      <c r="B1010" s="28" t="s">
        <v>2464</v>
      </c>
      <c r="C1010" s="28" t="s">
        <v>2465</v>
      </c>
      <c r="D1010" s="28" t="s">
        <v>2399</v>
      </c>
      <c r="E1010" s="28" t="str">
        <f t="shared" si="18"/>
        <v>2.5</v>
      </c>
      <c r="F1010" s="28">
        <v>79</v>
      </c>
      <c r="G1010" s="28" t="s">
        <v>396</v>
      </c>
      <c r="H1010" s="28" t="s">
        <v>235</v>
      </c>
      <c r="I1010" s="28"/>
      <c r="J1010" s="28"/>
    </row>
    <row r="1011" spans="1:10" x14ac:dyDescent="0.3">
      <c r="A1011" s="28"/>
      <c r="B1011" s="28" t="s">
        <v>2466</v>
      </c>
      <c r="C1011" s="28" t="s">
        <v>2467</v>
      </c>
      <c r="D1011" s="28" t="s">
        <v>2399</v>
      </c>
      <c r="E1011" s="28" t="str">
        <f t="shared" si="18"/>
        <v>2.5</v>
      </c>
      <c r="F1011" s="28">
        <v>74</v>
      </c>
      <c r="G1011" s="28" t="s">
        <v>2468</v>
      </c>
      <c r="H1011" s="28" t="s">
        <v>4</v>
      </c>
      <c r="I1011" s="28"/>
      <c r="J1011" s="28"/>
    </row>
    <row r="1012" spans="1:10" x14ac:dyDescent="0.3">
      <c r="A1012" s="28"/>
      <c r="B1012" s="28" t="s">
        <v>2469</v>
      </c>
      <c r="C1012" s="28" t="s">
        <v>2470</v>
      </c>
      <c r="D1012" s="28" t="s">
        <v>2399</v>
      </c>
      <c r="E1012" s="28" t="str">
        <f t="shared" si="18"/>
        <v>2.5</v>
      </c>
      <c r="F1012" s="28">
        <v>63</v>
      </c>
      <c r="G1012" s="28" t="s">
        <v>2471</v>
      </c>
      <c r="H1012" s="28" t="s">
        <v>3</v>
      </c>
      <c r="I1012" s="28"/>
      <c r="J1012" s="28"/>
    </row>
    <row r="1013" spans="1:10" x14ac:dyDescent="0.3">
      <c r="A1013" s="28"/>
      <c r="B1013" s="28" t="s">
        <v>2472</v>
      </c>
      <c r="C1013" s="28" t="s">
        <v>2473</v>
      </c>
      <c r="D1013" s="28" t="s">
        <v>2399</v>
      </c>
      <c r="E1013" s="28" t="str">
        <f t="shared" si="18"/>
        <v>2.5</v>
      </c>
      <c r="F1013" s="28">
        <v>48</v>
      </c>
      <c r="G1013" s="28" t="s">
        <v>1630</v>
      </c>
      <c r="H1013" s="28" t="s">
        <v>44</v>
      </c>
      <c r="I1013" s="28"/>
      <c r="J1013" s="28"/>
    </row>
    <row r="1014" spans="1:10" x14ac:dyDescent="0.3">
      <c r="A1014" s="28"/>
      <c r="B1014" s="28" t="s">
        <v>2474</v>
      </c>
      <c r="C1014" s="28" t="s">
        <v>2475</v>
      </c>
      <c r="D1014" s="28" t="s">
        <v>2399</v>
      </c>
      <c r="E1014" s="28" t="str">
        <f t="shared" si="18"/>
        <v>2.5</v>
      </c>
      <c r="F1014" s="28">
        <v>77</v>
      </c>
      <c r="G1014" s="28" t="s">
        <v>783</v>
      </c>
      <c r="H1014" s="28" t="s">
        <v>44</v>
      </c>
      <c r="I1014" s="28"/>
      <c r="J1014" s="28"/>
    </row>
    <row r="1015" spans="1:10" x14ac:dyDescent="0.3">
      <c r="A1015" s="28"/>
      <c r="B1015" s="28" t="s">
        <v>2476</v>
      </c>
      <c r="C1015" s="28" t="s">
        <v>2477</v>
      </c>
      <c r="D1015" s="28" t="s">
        <v>2399</v>
      </c>
      <c r="E1015" s="28" t="str">
        <f t="shared" si="18"/>
        <v>2.5</v>
      </c>
      <c r="F1015" s="28">
        <v>49</v>
      </c>
      <c r="G1015" s="28" t="s">
        <v>2478</v>
      </c>
      <c r="H1015" s="28" t="s">
        <v>44</v>
      </c>
      <c r="I1015" s="28"/>
      <c r="J1015" s="28"/>
    </row>
    <row r="1016" spans="1:10" x14ac:dyDescent="0.3">
      <c r="A1016" s="28"/>
      <c r="B1016" s="28" t="s">
        <v>2479</v>
      </c>
      <c r="C1016" s="28" t="s">
        <v>2480</v>
      </c>
      <c r="D1016" s="28" t="s">
        <v>2399</v>
      </c>
      <c r="E1016" s="28" t="str">
        <f t="shared" si="18"/>
        <v>2.5</v>
      </c>
      <c r="F1016" s="28">
        <v>51</v>
      </c>
      <c r="G1016" s="28" t="s">
        <v>1266</v>
      </c>
      <c r="H1016" s="28" t="s">
        <v>313</v>
      </c>
      <c r="I1016" s="28"/>
      <c r="J1016" s="28"/>
    </row>
    <row r="1017" spans="1:10" x14ac:dyDescent="0.3">
      <c r="A1017" s="28"/>
      <c r="B1017" s="28" t="s">
        <v>2481</v>
      </c>
      <c r="C1017" s="28" t="s">
        <v>2482</v>
      </c>
      <c r="D1017" s="28" t="s">
        <v>2399</v>
      </c>
      <c r="E1017" s="28" t="str">
        <f t="shared" si="18"/>
        <v>2.5</v>
      </c>
      <c r="F1017" s="28">
        <v>58</v>
      </c>
      <c r="G1017" s="28" t="s">
        <v>63</v>
      </c>
      <c r="H1017" s="28" t="s">
        <v>2483</v>
      </c>
      <c r="I1017" s="28"/>
      <c r="J1017" s="28"/>
    </row>
    <row r="1018" spans="1:10" x14ac:dyDescent="0.3">
      <c r="A1018" s="28"/>
      <c r="B1018" s="28"/>
      <c r="C1018" s="28"/>
      <c r="D1018" s="28"/>
      <c r="E1018" s="28" t="str">
        <f t="shared" si="18"/>
        <v/>
      </c>
      <c r="F1018" s="28"/>
      <c r="G1018" s="28"/>
      <c r="H1018" s="28"/>
      <c r="I1018" s="28"/>
      <c r="J1018" s="28"/>
    </row>
    <row r="1019" spans="1:10" x14ac:dyDescent="0.3">
      <c r="A1019" s="28"/>
      <c r="B1019" s="28" t="s">
        <v>2484</v>
      </c>
      <c r="C1019" s="28" t="s">
        <v>2485</v>
      </c>
      <c r="D1019" s="28" t="s">
        <v>2399</v>
      </c>
      <c r="E1019" s="28" t="str">
        <f t="shared" si="18"/>
        <v>2.5</v>
      </c>
      <c r="F1019" s="28">
        <v>72</v>
      </c>
      <c r="G1019" s="28" t="s">
        <v>268</v>
      </c>
      <c r="H1019" s="28" t="s">
        <v>44</v>
      </c>
      <c r="I1019" s="28"/>
      <c r="J1019" s="28"/>
    </row>
    <row r="1020" spans="1:10" x14ac:dyDescent="0.3">
      <c r="A1020" s="28"/>
      <c r="B1020" s="28" t="s">
        <v>2486</v>
      </c>
      <c r="C1020" s="28" t="s">
        <v>2487</v>
      </c>
      <c r="D1020" s="28" t="s">
        <v>2399</v>
      </c>
      <c r="E1020" s="28" t="str">
        <f t="shared" si="18"/>
        <v>2.5</v>
      </c>
      <c r="F1020" s="28">
        <v>71</v>
      </c>
      <c r="G1020" s="28" t="s">
        <v>142</v>
      </c>
      <c r="H1020" s="28" t="s">
        <v>166</v>
      </c>
      <c r="I1020" s="28"/>
      <c r="J1020" s="28"/>
    </row>
    <row r="1021" spans="1:10" x14ac:dyDescent="0.3">
      <c r="A1021" s="28"/>
      <c r="B1021" s="28" t="s">
        <v>2488</v>
      </c>
      <c r="C1021" s="28" t="s">
        <v>2489</v>
      </c>
      <c r="D1021" s="28" t="s">
        <v>2399</v>
      </c>
      <c r="E1021" s="28" t="str">
        <f t="shared" si="18"/>
        <v>2.5</v>
      </c>
      <c r="F1021" s="28">
        <v>76</v>
      </c>
      <c r="G1021" s="28" t="s">
        <v>2490</v>
      </c>
      <c r="H1021" s="28" t="s">
        <v>44</v>
      </c>
      <c r="I1021" s="28"/>
      <c r="J1021" s="28"/>
    </row>
    <row r="1022" spans="1:10" x14ac:dyDescent="0.3">
      <c r="A1022" s="28"/>
      <c r="B1022" s="28" t="s">
        <v>2491</v>
      </c>
      <c r="C1022" s="28" t="s">
        <v>2492</v>
      </c>
      <c r="D1022" s="28" t="s">
        <v>2399</v>
      </c>
      <c r="E1022" s="28" t="str">
        <f t="shared" si="18"/>
        <v>2.5</v>
      </c>
      <c r="F1022" s="28">
        <v>63</v>
      </c>
      <c r="G1022" s="28" t="s">
        <v>63</v>
      </c>
      <c r="H1022" s="28" t="s">
        <v>2453</v>
      </c>
      <c r="I1022" s="28"/>
      <c r="J1022" s="28"/>
    </row>
    <row r="1023" spans="1:10" x14ac:dyDescent="0.3">
      <c r="A1023" s="28"/>
      <c r="B1023" s="28" t="s">
        <v>2493</v>
      </c>
      <c r="C1023" s="28" t="s">
        <v>2494</v>
      </c>
      <c r="D1023" s="28" t="s">
        <v>2399</v>
      </c>
      <c r="E1023" s="28" t="str">
        <f t="shared" si="18"/>
        <v>2.5</v>
      </c>
      <c r="F1023" s="28">
        <v>62</v>
      </c>
      <c r="G1023" s="28" t="s">
        <v>932</v>
      </c>
      <c r="H1023" s="28" t="s">
        <v>44</v>
      </c>
      <c r="I1023" s="28"/>
      <c r="J1023" s="28"/>
    </row>
    <row r="1024" spans="1:10" x14ac:dyDescent="0.3">
      <c r="A1024" s="28"/>
      <c r="B1024" s="28" t="s">
        <v>2495</v>
      </c>
      <c r="C1024" s="28" t="s">
        <v>2496</v>
      </c>
      <c r="D1024" s="28" t="s">
        <v>2399</v>
      </c>
      <c r="E1024" s="28" t="str">
        <f t="shared" si="18"/>
        <v>2.5</v>
      </c>
      <c r="F1024" s="28">
        <v>63</v>
      </c>
      <c r="G1024" s="28" t="s">
        <v>142</v>
      </c>
      <c r="H1024" s="28" t="s">
        <v>166</v>
      </c>
      <c r="I1024" s="28"/>
      <c r="J1024" s="28"/>
    </row>
    <row r="1025" spans="1:10" x14ac:dyDescent="0.3">
      <c r="A1025" s="28"/>
      <c r="B1025" s="28" t="s">
        <v>2497</v>
      </c>
      <c r="C1025" s="28" t="s">
        <v>2498</v>
      </c>
      <c r="D1025" s="28" t="s">
        <v>2499</v>
      </c>
      <c r="E1025" s="28" t="str">
        <f t="shared" si="18"/>
        <v>2.4</v>
      </c>
      <c r="F1025" s="28">
        <v>64</v>
      </c>
      <c r="G1025" s="28" t="s">
        <v>2500</v>
      </c>
      <c r="H1025" s="28" t="s">
        <v>515</v>
      </c>
      <c r="I1025" s="28"/>
      <c r="J1025" s="28"/>
    </row>
    <row r="1026" spans="1:10" x14ac:dyDescent="0.3">
      <c r="A1026" s="28"/>
      <c r="B1026" s="28" t="s">
        <v>2501</v>
      </c>
      <c r="C1026" s="28" t="s">
        <v>2502</v>
      </c>
      <c r="D1026" s="28" t="s">
        <v>2499</v>
      </c>
      <c r="E1026" s="28" t="str">
        <f t="shared" si="18"/>
        <v>2.4</v>
      </c>
      <c r="F1026" s="28">
        <v>50</v>
      </c>
      <c r="G1026" s="28" t="s">
        <v>122</v>
      </c>
      <c r="H1026" s="28" t="s">
        <v>161</v>
      </c>
      <c r="I1026" s="28"/>
      <c r="J1026" s="28"/>
    </row>
    <row r="1027" spans="1:10" x14ac:dyDescent="0.3">
      <c r="A1027" s="28"/>
      <c r="B1027" s="28" t="s">
        <v>2503</v>
      </c>
      <c r="C1027" s="28" t="s">
        <v>2504</v>
      </c>
      <c r="D1027" s="28" t="s">
        <v>2499</v>
      </c>
      <c r="E1027" s="28" t="str">
        <f t="shared" si="18"/>
        <v>2.4</v>
      </c>
      <c r="F1027" s="28">
        <v>80</v>
      </c>
      <c r="G1027" s="28" t="s">
        <v>122</v>
      </c>
      <c r="H1027" s="28" t="s">
        <v>44</v>
      </c>
      <c r="I1027" s="28"/>
      <c r="J1027" s="28"/>
    </row>
    <row r="1028" spans="1:10" x14ac:dyDescent="0.3">
      <c r="A1028" s="28"/>
      <c r="B1028" s="28" t="s">
        <v>2505</v>
      </c>
      <c r="C1028" s="28" t="s">
        <v>2506</v>
      </c>
      <c r="D1028" s="28" t="s">
        <v>2499</v>
      </c>
      <c r="E1028" s="28" t="str">
        <f t="shared" si="18"/>
        <v>2.4</v>
      </c>
      <c r="F1028" s="28">
        <v>41</v>
      </c>
      <c r="G1028" s="28" t="s">
        <v>2507</v>
      </c>
      <c r="H1028" s="28" t="s">
        <v>4</v>
      </c>
      <c r="I1028" s="28"/>
      <c r="J1028" s="28"/>
    </row>
    <row r="1029" spans="1:10" x14ac:dyDescent="0.3">
      <c r="A1029" s="28"/>
      <c r="B1029" s="28"/>
      <c r="C1029" s="28"/>
      <c r="D1029" s="28"/>
      <c r="E1029" s="28" t="str">
        <f t="shared" si="18"/>
        <v/>
      </c>
      <c r="F1029" s="28"/>
      <c r="G1029" s="28"/>
      <c r="H1029" s="28"/>
      <c r="I1029" s="28"/>
      <c r="J1029" s="28"/>
    </row>
    <row r="1030" spans="1:10" x14ac:dyDescent="0.3">
      <c r="A1030" s="28"/>
      <c r="B1030" s="28" t="s">
        <v>2508</v>
      </c>
      <c r="C1030" s="28" t="s">
        <v>2509</v>
      </c>
      <c r="D1030" s="28" t="s">
        <v>2499</v>
      </c>
      <c r="E1030" s="28" t="str">
        <f t="shared" si="18"/>
        <v>2.4</v>
      </c>
      <c r="F1030" s="28">
        <v>61</v>
      </c>
      <c r="G1030" s="28" t="s">
        <v>903</v>
      </c>
      <c r="H1030" s="28" t="s">
        <v>97</v>
      </c>
      <c r="I1030" s="28"/>
      <c r="J1030" s="28"/>
    </row>
    <row r="1031" spans="1:10" x14ac:dyDescent="0.3">
      <c r="A1031" s="28"/>
      <c r="B1031" s="28" t="s">
        <v>2510</v>
      </c>
      <c r="C1031" s="28" t="s">
        <v>2511</v>
      </c>
      <c r="D1031" s="28" t="s">
        <v>2499</v>
      </c>
      <c r="E1031" s="28" t="str">
        <f t="shared" si="18"/>
        <v>2.4</v>
      </c>
      <c r="F1031" s="28">
        <v>75</v>
      </c>
      <c r="G1031" s="28" t="s">
        <v>2512</v>
      </c>
      <c r="H1031" s="28" t="s">
        <v>908</v>
      </c>
      <c r="I1031" s="28"/>
      <c r="J1031" s="28"/>
    </row>
    <row r="1032" spans="1:10" x14ac:dyDescent="0.3">
      <c r="A1032" s="28"/>
      <c r="B1032" s="28" t="s">
        <v>2513</v>
      </c>
      <c r="C1032" s="28" t="s">
        <v>2514</v>
      </c>
      <c r="D1032" s="28" t="s">
        <v>2499</v>
      </c>
      <c r="E1032" s="28" t="str">
        <f t="shared" ref="E1032:E1095" si="19">MID(D1032,2,3)</f>
        <v>2.4</v>
      </c>
      <c r="F1032" s="28">
        <v>65</v>
      </c>
      <c r="G1032" s="28" t="s">
        <v>2515</v>
      </c>
      <c r="H1032" s="28" t="s">
        <v>5</v>
      </c>
      <c r="I1032" s="28"/>
      <c r="J1032" s="28"/>
    </row>
    <row r="1033" spans="1:10" x14ac:dyDescent="0.3">
      <c r="A1033" s="28"/>
      <c r="B1033" s="28" t="s">
        <v>2516</v>
      </c>
      <c r="C1033" s="28" t="s">
        <v>2517</v>
      </c>
      <c r="D1033" s="28" t="s">
        <v>2499</v>
      </c>
      <c r="E1033" s="28" t="str">
        <f t="shared" si="19"/>
        <v>2.4</v>
      </c>
      <c r="F1033" s="28">
        <v>45</v>
      </c>
      <c r="G1033" s="28" t="s">
        <v>173</v>
      </c>
      <c r="H1033" s="28" t="s">
        <v>166</v>
      </c>
      <c r="I1033" s="28"/>
      <c r="J1033" s="28"/>
    </row>
    <row r="1034" spans="1:10" x14ac:dyDescent="0.3">
      <c r="A1034" s="28"/>
      <c r="B1034" s="28" t="s">
        <v>2518</v>
      </c>
      <c r="C1034" s="28" t="s">
        <v>2519</v>
      </c>
      <c r="D1034" s="28" t="s">
        <v>2499</v>
      </c>
      <c r="E1034" s="28" t="str">
        <f t="shared" si="19"/>
        <v>2.4</v>
      </c>
      <c r="F1034" s="28">
        <v>77</v>
      </c>
      <c r="G1034" s="28" t="s">
        <v>2520</v>
      </c>
      <c r="H1034" s="28" t="s">
        <v>44</v>
      </c>
      <c r="I1034" s="28"/>
      <c r="J1034" s="28"/>
    </row>
    <row r="1035" spans="1:10" x14ac:dyDescent="0.3">
      <c r="A1035" s="28"/>
      <c r="B1035" s="28" t="s">
        <v>2521</v>
      </c>
      <c r="C1035" s="28" t="s">
        <v>2522</v>
      </c>
      <c r="D1035" s="28" t="s">
        <v>2499</v>
      </c>
      <c r="E1035" s="28" t="str">
        <f t="shared" si="19"/>
        <v>2.4</v>
      </c>
      <c r="F1035" s="28">
        <v>70</v>
      </c>
      <c r="G1035" s="28" t="s">
        <v>2523</v>
      </c>
      <c r="H1035" s="28" t="s">
        <v>44</v>
      </c>
      <c r="I1035" s="28"/>
      <c r="J1035" s="28"/>
    </row>
    <row r="1036" spans="1:10" x14ac:dyDescent="0.3">
      <c r="A1036" s="28"/>
      <c r="B1036" s="28" t="s">
        <v>2524</v>
      </c>
      <c r="C1036" s="28" t="s">
        <v>2525</v>
      </c>
      <c r="D1036" s="28" t="s">
        <v>2499</v>
      </c>
      <c r="E1036" s="28" t="str">
        <f t="shared" si="19"/>
        <v>2.4</v>
      </c>
      <c r="F1036" s="28">
        <v>52</v>
      </c>
      <c r="G1036" s="28" t="s">
        <v>122</v>
      </c>
      <c r="H1036" s="28" t="s">
        <v>97</v>
      </c>
      <c r="I1036" s="28"/>
      <c r="J1036" s="28"/>
    </row>
    <row r="1037" spans="1:10" x14ac:dyDescent="0.3">
      <c r="A1037" s="28"/>
      <c r="B1037" s="28" t="s">
        <v>2526</v>
      </c>
      <c r="C1037" s="28" t="s">
        <v>2527</v>
      </c>
      <c r="D1037" s="28" t="s">
        <v>2499</v>
      </c>
      <c r="E1037" s="28" t="str">
        <f t="shared" si="19"/>
        <v>2.4</v>
      </c>
      <c r="F1037" s="28">
        <v>71</v>
      </c>
      <c r="G1037" s="28" t="s">
        <v>2528</v>
      </c>
      <c r="H1037" s="28" t="s">
        <v>412</v>
      </c>
      <c r="I1037" s="28"/>
      <c r="J1037" s="28"/>
    </row>
    <row r="1038" spans="1:10" x14ac:dyDescent="0.3">
      <c r="A1038" s="28"/>
      <c r="B1038" s="28" t="s">
        <v>2529</v>
      </c>
      <c r="C1038" s="28" t="s">
        <v>2530</v>
      </c>
      <c r="D1038" s="28" t="s">
        <v>2499</v>
      </c>
      <c r="E1038" s="28" t="str">
        <f t="shared" si="19"/>
        <v>2.4</v>
      </c>
      <c r="F1038" s="28">
        <v>67</v>
      </c>
      <c r="G1038" s="28" t="s">
        <v>435</v>
      </c>
      <c r="H1038" s="28" t="s">
        <v>44</v>
      </c>
      <c r="I1038" s="28"/>
      <c r="J1038" s="28"/>
    </row>
    <row r="1039" spans="1:10" x14ac:dyDescent="0.3">
      <c r="A1039" s="28"/>
      <c r="B1039" s="28" t="s">
        <v>2531</v>
      </c>
      <c r="C1039" s="28" t="s">
        <v>1159</v>
      </c>
      <c r="D1039" s="28" t="s">
        <v>2499</v>
      </c>
      <c r="E1039" s="28" t="str">
        <f t="shared" si="19"/>
        <v>2.4</v>
      </c>
      <c r="F1039" s="28">
        <v>73</v>
      </c>
      <c r="G1039" s="28" t="s">
        <v>2532</v>
      </c>
      <c r="H1039" s="28" t="s">
        <v>6</v>
      </c>
      <c r="I1039" s="28"/>
      <c r="J1039" s="28"/>
    </row>
    <row r="1040" spans="1:10" x14ac:dyDescent="0.3">
      <c r="A1040" s="28"/>
      <c r="B1040" s="28"/>
      <c r="C1040" s="28"/>
      <c r="D1040" s="28"/>
      <c r="E1040" s="28" t="str">
        <f t="shared" si="19"/>
        <v/>
      </c>
      <c r="F1040" s="28"/>
      <c r="G1040" s="28"/>
      <c r="H1040" s="28"/>
      <c r="I1040" s="28"/>
      <c r="J1040" s="28"/>
    </row>
    <row r="1041" spans="1:10" x14ac:dyDescent="0.3">
      <c r="A1041" s="28"/>
      <c r="B1041" s="28" t="s">
        <v>2533</v>
      </c>
      <c r="C1041" s="28" t="s">
        <v>2534</v>
      </c>
      <c r="D1041" s="28" t="s">
        <v>2499</v>
      </c>
      <c r="E1041" s="28" t="str">
        <f t="shared" si="19"/>
        <v>2.4</v>
      </c>
      <c r="F1041" s="28">
        <v>73</v>
      </c>
      <c r="G1041" s="28" t="s">
        <v>122</v>
      </c>
      <c r="H1041" s="28" t="s">
        <v>7</v>
      </c>
      <c r="I1041" s="28"/>
      <c r="J1041" s="28"/>
    </row>
    <row r="1042" spans="1:10" x14ac:dyDescent="0.3">
      <c r="A1042" s="28"/>
      <c r="B1042" s="28" t="s">
        <v>2535</v>
      </c>
      <c r="C1042" s="28" t="s">
        <v>2536</v>
      </c>
      <c r="D1042" s="28" t="s">
        <v>2499</v>
      </c>
      <c r="E1042" s="28" t="str">
        <f t="shared" si="19"/>
        <v>2.4</v>
      </c>
      <c r="F1042" s="28">
        <v>62</v>
      </c>
      <c r="G1042" s="28" t="s">
        <v>1095</v>
      </c>
      <c r="H1042" s="28" t="s">
        <v>44</v>
      </c>
      <c r="I1042" s="28"/>
      <c r="J1042" s="28"/>
    </row>
    <row r="1043" spans="1:10" x14ac:dyDescent="0.3">
      <c r="A1043" s="28"/>
      <c r="B1043" s="28" t="s">
        <v>2537</v>
      </c>
      <c r="C1043" s="28" t="s">
        <v>2538</v>
      </c>
      <c r="D1043" s="28" t="s">
        <v>2499</v>
      </c>
      <c r="E1043" s="28" t="str">
        <f t="shared" si="19"/>
        <v>2.4</v>
      </c>
      <c r="F1043" s="28">
        <v>65</v>
      </c>
      <c r="G1043" s="28" t="s">
        <v>142</v>
      </c>
      <c r="H1043" s="28" t="s">
        <v>166</v>
      </c>
      <c r="I1043" s="28"/>
      <c r="J1043" s="28"/>
    </row>
    <row r="1044" spans="1:10" x14ac:dyDescent="0.3">
      <c r="A1044" s="28"/>
      <c r="B1044" s="28" t="s">
        <v>2539</v>
      </c>
      <c r="C1044" s="28" t="s">
        <v>2540</v>
      </c>
      <c r="D1044" s="28" t="s">
        <v>2499</v>
      </c>
      <c r="E1044" s="28" t="str">
        <f t="shared" si="19"/>
        <v>2.4</v>
      </c>
      <c r="F1044" s="28">
        <v>58</v>
      </c>
      <c r="G1044" s="28" t="s">
        <v>740</v>
      </c>
      <c r="H1044" s="28" t="s">
        <v>44</v>
      </c>
      <c r="I1044" s="28"/>
      <c r="J1044" s="28"/>
    </row>
    <row r="1045" spans="1:10" x14ac:dyDescent="0.3">
      <c r="A1045" s="28"/>
      <c r="B1045" s="28" t="s">
        <v>2541</v>
      </c>
      <c r="C1045" s="28" t="s">
        <v>2542</v>
      </c>
      <c r="D1045" s="28" t="s">
        <v>2499</v>
      </c>
      <c r="E1045" s="28" t="str">
        <f t="shared" si="19"/>
        <v>2.4</v>
      </c>
      <c r="F1045" s="28">
        <v>65</v>
      </c>
      <c r="G1045" s="28" t="s">
        <v>2543</v>
      </c>
      <c r="H1045" s="28" t="s">
        <v>313</v>
      </c>
      <c r="I1045" s="28"/>
      <c r="J1045" s="28"/>
    </row>
    <row r="1046" spans="1:10" x14ac:dyDescent="0.3">
      <c r="A1046" s="28"/>
      <c r="B1046" s="28" t="s">
        <v>2544</v>
      </c>
      <c r="C1046" s="28" t="s">
        <v>2545</v>
      </c>
      <c r="D1046" s="28" t="s">
        <v>2499</v>
      </c>
      <c r="E1046" s="28" t="str">
        <f t="shared" si="19"/>
        <v>2.4</v>
      </c>
      <c r="F1046" s="28">
        <v>71</v>
      </c>
      <c r="G1046" s="28" t="s">
        <v>2546</v>
      </c>
      <c r="H1046" s="28" t="s">
        <v>10</v>
      </c>
      <c r="I1046" s="28"/>
      <c r="J1046" s="28"/>
    </row>
    <row r="1047" spans="1:10" x14ac:dyDescent="0.3">
      <c r="A1047" s="28"/>
      <c r="B1047" s="28" t="s">
        <v>2547</v>
      </c>
      <c r="C1047" s="28" t="s">
        <v>2548</v>
      </c>
      <c r="D1047" s="28" t="s">
        <v>2499</v>
      </c>
      <c r="E1047" s="28" t="str">
        <f t="shared" si="19"/>
        <v>2.4</v>
      </c>
      <c r="F1047" s="28">
        <v>69</v>
      </c>
      <c r="G1047" s="28" t="s">
        <v>2549</v>
      </c>
      <c r="H1047" s="28" t="s">
        <v>438</v>
      </c>
      <c r="I1047" s="28"/>
      <c r="J1047" s="28"/>
    </row>
    <row r="1048" spans="1:10" x14ac:dyDescent="0.3">
      <c r="A1048" s="28"/>
      <c r="B1048" s="28" t="s">
        <v>2550</v>
      </c>
      <c r="C1048" s="28" t="s">
        <v>2551</v>
      </c>
      <c r="D1048" s="28" t="s">
        <v>2499</v>
      </c>
      <c r="E1048" s="28" t="str">
        <f t="shared" si="19"/>
        <v>2.4</v>
      </c>
      <c r="F1048" s="28">
        <v>72</v>
      </c>
      <c r="G1048" s="28" t="s">
        <v>2552</v>
      </c>
      <c r="H1048" s="28" t="s">
        <v>5</v>
      </c>
      <c r="I1048" s="28"/>
      <c r="J1048" s="28"/>
    </row>
    <row r="1049" spans="1:10" x14ac:dyDescent="0.3">
      <c r="A1049" s="28"/>
      <c r="B1049" s="28" t="s">
        <v>2553</v>
      </c>
      <c r="C1049" s="28" t="s">
        <v>2554</v>
      </c>
      <c r="D1049" s="28" t="s">
        <v>2499</v>
      </c>
      <c r="E1049" s="28" t="str">
        <f t="shared" si="19"/>
        <v>2.4</v>
      </c>
      <c r="F1049" s="28">
        <v>65</v>
      </c>
      <c r="G1049" s="28" t="s">
        <v>1651</v>
      </c>
      <c r="H1049" s="28" t="s">
        <v>563</v>
      </c>
      <c r="I1049" s="28"/>
      <c r="J1049" s="28"/>
    </row>
    <row r="1050" spans="1:10" x14ac:dyDescent="0.3">
      <c r="A1050" s="28"/>
      <c r="B1050" s="28" t="s">
        <v>2555</v>
      </c>
      <c r="C1050" s="28" t="s">
        <v>2556</v>
      </c>
      <c r="D1050" s="28" t="s">
        <v>2499</v>
      </c>
      <c r="E1050" s="28" t="str">
        <f t="shared" si="19"/>
        <v>2.4</v>
      </c>
      <c r="F1050" s="28">
        <v>84</v>
      </c>
      <c r="G1050" s="28" t="s">
        <v>2557</v>
      </c>
      <c r="H1050" s="28" t="s">
        <v>10</v>
      </c>
      <c r="I1050" s="28"/>
      <c r="J1050" s="28"/>
    </row>
    <row r="1051" spans="1:10" x14ac:dyDescent="0.3">
      <c r="A1051" s="28"/>
      <c r="B1051" s="28"/>
      <c r="C1051" s="28"/>
      <c r="D1051" s="28"/>
      <c r="E1051" s="28" t="str">
        <f t="shared" si="19"/>
        <v/>
      </c>
      <c r="F1051" s="28"/>
      <c r="G1051" s="28"/>
      <c r="H1051" s="28"/>
      <c r="I1051" s="28"/>
      <c r="J1051" s="28"/>
    </row>
    <row r="1052" spans="1:10" x14ac:dyDescent="0.3">
      <c r="A1052" s="28"/>
      <c r="B1052" s="28" t="s">
        <v>2558</v>
      </c>
      <c r="C1052" s="28" t="s">
        <v>2559</v>
      </c>
      <c r="D1052" s="28" t="s">
        <v>2499</v>
      </c>
      <c r="E1052" s="28" t="str">
        <f t="shared" si="19"/>
        <v>2.4</v>
      </c>
      <c r="F1052" s="28">
        <v>45</v>
      </c>
      <c r="G1052" s="28" t="s">
        <v>2045</v>
      </c>
      <c r="H1052" s="28" t="s">
        <v>1</v>
      </c>
      <c r="I1052" s="28"/>
      <c r="J1052" s="28"/>
    </row>
    <row r="1053" spans="1:10" x14ac:dyDescent="0.3">
      <c r="A1053" s="28"/>
      <c r="B1053" s="28" t="s">
        <v>2560</v>
      </c>
      <c r="C1053" s="28" t="s">
        <v>2561</v>
      </c>
      <c r="D1053" s="28" t="s">
        <v>2499</v>
      </c>
      <c r="E1053" s="28" t="str">
        <f t="shared" si="19"/>
        <v>2.4</v>
      </c>
      <c r="F1053" s="28">
        <v>54</v>
      </c>
      <c r="G1053" s="28" t="s">
        <v>833</v>
      </c>
      <c r="H1053" s="28" t="s">
        <v>146</v>
      </c>
      <c r="I1053" s="28"/>
      <c r="J1053" s="28"/>
    </row>
    <row r="1054" spans="1:10" x14ac:dyDescent="0.3">
      <c r="A1054" s="28"/>
      <c r="B1054" s="28" t="s">
        <v>2562</v>
      </c>
      <c r="C1054" s="28" t="s">
        <v>2563</v>
      </c>
      <c r="D1054" s="28" t="s">
        <v>2499</v>
      </c>
      <c r="E1054" s="28" t="str">
        <f t="shared" si="19"/>
        <v>2.4</v>
      </c>
      <c r="F1054" s="28">
        <v>86</v>
      </c>
      <c r="G1054" s="28" t="s">
        <v>2564</v>
      </c>
      <c r="H1054" s="28" t="s">
        <v>44</v>
      </c>
      <c r="I1054" s="28"/>
      <c r="J1054" s="28"/>
    </row>
    <row r="1055" spans="1:10" x14ac:dyDescent="0.3">
      <c r="A1055" s="28"/>
      <c r="B1055" s="28" t="s">
        <v>2565</v>
      </c>
      <c r="C1055" s="28" t="s">
        <v>2566</v>
      </c>
      <c r="D1055" s="28" t="s">
        <v>2499</v>
      </c>
      <c r="E1055" s="28" t="str">
        <f t="shared" si="19"/>
        <v>2.4</v>
      </c>
      <c r="F1055" s="28">
        <v>62</v>
      </c>
      <c r="G1055" s="28" t="s">
        <v>199</v>
      </c>
      <c r="H1055" s="28" t="s">
        <v>44</v>
      </c>
      <c r="I1055" s="28"/>
      <c r="J1055" s="28"/>
    </row>
    <row r="1056" spans="1:10" x14ac:dyDescent="0.3">
      <c r="A1056" s="28"/>
      <c r="B1056" s="28" t="s">
        <v>2567</v>
      </c>
      <c r="C1056" s="28" t="s">
        <v>2568</v>
      </c>
      <c r="D1056" s="28" t="s">
        <v>2499</v>
      </c>
      <c r="E1056" s="28" t="str">
        <f t="shared" si="19"/>
        <v>2.4</v>
      </c>
      <c r="F1056" s="28">
        <v>72</v>
      </c>
      <c r="G1056" s="28" t="s">
        <v>170</v>
      </c>
      <c r="H1056" s="28" t="s">
        <v>97</v>
      </c>
      <c r="I1056" s="28"/>
      <c r="J1056" s="28"/>
    </row>
    <row r="1057" spans="1:10" x14ac:dyDescent="0.3">
      <c r="A1057" s="28"/>
      <c r="B1057" s="28" t="s">
        <v>2569</v>
      </c>
      <c r="C1057" s="28" t="s">
        <v>2570</v>
      </c>
      <c r="D1057" s="28" t="s">
        <v>2499</v>
      </c>
      <c r="E1057" s="28" t="str">
        <f t="shared" si="19"/>
        <v>2.4</v>
      </c>
      <c r="F1057" s="28">
        <v>53</v>
      </c>
      <c r="G1057" s="28" t="s">
        <v>2571</v>
      </c>
      <c r="H1057" s="28" t="s">
        <v>10</v>
      </c>
      <c r="I1057" s="28"/>
      <c r="J1057" s="28"/>
    </row>
    <row r="1058" spans="1:10" x14ac:dyDescent="0.3">
      <c r="A1058" s="28"/>
      <c r="B1058" s="28" t="s">
        <v>2572</v>
      </c>
      <c r="C1058" s="28" t="s">
        <v>2573</v>
      </c>
      <c r="D1058" s="28" t="s">
        <v>2499</v>
      </c>
      <c r="E1058" s="28" t="str">
        <f t="shared" si="19"/>
        <v>2.4</v>
      </c>
      <c r="F1058" s="28">
        <v>62</v>
      </c>
      <c r="G1058" s="28" t="s">
        <v>1906</v>
      </c>
      <c r="H1058" s="28" t="s">
        <v>44</v>
      </c>
      <c r="I1058" s="28"/>
      <c r="J1058" s="28"/>
    </row>
    <row r="1059" spans="1:10" x14ac:dyDescent="0.3">
      <c r="A1059" s="28"/>
      <c r="B1059" s="28" t="s">
        <v>2574</v>
      </c>
      <c r="C1059" s="28" t="s">
        <v>2575</v>
      </c>
      <c r="D1059" s="28" t="s">
        <v>2499</v>
      </c>
      <c r="E1059" s="28" t="str">
        <f t="shared" si="19"/>
        <v>2.4</v>
      </c>
      <c r="F1059" s="28">
        <v>50</v>
      </c>
      <c r="G1059" s="28" t="s">
        <v>755</v>
      </c>
      <c r="H1059" s="28" t="s">
        <v>515</v>
      </c>
      <c r="I1059" s="28"/>
      <c r="J1059" s="28"/>
    </row>
    <row r="1060" spans="1:10" x14ac:dyDescent="0.3">
      <c r="A1060" s="28"/>
      <c r="B1060" s="28" t="s">
        <v>2574</v>
      </c>
      <c r="C1060" s="28" t="s">
        <v>2576</v>
      </c>
      <c r="D1060" s="28" t="s">
        <v>2499</v>
      </c>
      <c r="E1060" s="28" t="str">
        <f t="shared" si="19"/>
        <v>2.4</v>
      </c>
      <c r="F1060" s="28">
        <v>54</v>
      </c>
      <c r="G1060" s="28" t="s">
        <v>755</v>
      </c>
      <c r="H1060" s="28" t="s">
        <v>515</v>
      </c>
      <c r="I1060" s="28"/>
      <c r="J1060" s="28"/>
    </row>
    <row r="1061" spans="1:10" x14ac:dyDescent="0.3">
      <c r="A1061" s="28"/>
      <c r="B1061" s="28" t="s">
        <v>2574</v>
      </c>
      <c r="C1061" s="28" t="s">
        <v>2577</v>
      </c>
      <c r="D1061" s="28" t="s">
        <v>2499</v>
      </c>
      <c r="E1061" s="28" t="str">
        <f t="shared" si="19"/>
        <v>2.4</v>
      </c>
      <c r="F1061" s="28">
        <v>57</v>
      </c>
      <c r="G1061" s="28" t="s">
        <v>755</v>
      </c>
      <c r="H1061" s="28" t="s">
        <v>515</v>
      </c>
      <c r="I1061" s="28"/>
      <c r="J1061" s="28"/>
    </row>
    <row r="1062" spans="1:10" x14ac:dyDescent="0.3">
      <c r="A1062" s="28"/>
      <c r="B1062" s="28"/>
      <c r="C1062" s="28"/>
      <c r="D1062" s="28"/>
      <c r="E1062" s="28" t="str">
        <f t="shared" si="19"/>
        <v/>
      </c>
      <c r="F1062" s="28"/>
      <c r="G1062" s="28"/>
      <c r="H1062" s="28"/>
      <c r="I1062" s="28"/>
      <c r="J1062" s="28"/>
    </row>
    <row r="1063" spans="1:10" x14ac:dyDescent="0.3">
      <c r="A1063" s="28"/>
      <c r="B1063" s="28" t="s">
        <v>2578</v>
      </c>
      <c r="C1063" s="28" t="s">
        <v>2579</v>
      </c>
      <c r="D1063" s="28" t="s">
        <v>2499</v>
      </c>
      <c r="E1063" s="28" t="str">
        <f t="shared" si="19"/>
        <v>2.4</v>
      </c>
      <c r="F1063" s="28">
        <v>91</v>
      </c>
      <c r="G1063" s="28" t="s">
        <v>421</v>
      </c>
      <c r="H1063" s="28" t="s">
        <v>6</v>
      </c>
      <c r="I1063" s="28"/>
      <c r="J1063" s="28"/>
    </row>
    <row r="1064" spans="1:10" x14ac:dyDescent="0.3">
      <c r="A1064" s="28"/>
      <c r="B1064" s="28" t="s">
        <v>2580</v>
      </c>
      <c r="C1064" s="28" t="s">
        <v>2581</v>
      </c>
      <c r="D1064" s="28" t="s">
        <v>2499</v>
      </c>
      <c r="E1064" s="28" t="str">
        <f t="shared" si="19"/>
        <v>2.4</v>
      </c>
      <c r="F1064" s="28">
        <v>57</v>
      </c>
      <c r="G1064" s="28" t="s">
        <v>320</v>
      </c>
      <c r="H1064" s="28" t="s">
        <v>702</v>
      </c>
      <c r="I1064" s="28"/>
      <c r="J1064" s="28"/>
    </row>
    <row r="1065" spans="1:10" x14ac:dyDescent="0.3">
      <c r="A1065" s="28"/>
      <c r="B1065" s="28" t="s">
        <v>2582</v>
      </c>
      <c r="C1065" s="28" t="s">
        <v>2583</v>
      </c>
      <c r="D1065" s="28" t="s">
        <v>2499</v>
      </c>
      <c r="E1065" s="28" t="str">
        <f t="shared" si="19"/>
        <v>2.4</v>
      </c>
      <c r="F1065" s="28">
        <v>59</v>
      </c>
      <c r="G1065" s="28" t="s">
        <v>2584</v>
      </c>
      <c r="H1065" s="28" t="s">
        <v>515</v>
      </c>
      <c r="I1065" s="28"/>
      <c r="J1065" s="28"/>
    </row>
    <row r="1066" spans="1:10" x14ac:dyDescent="0.3">
      <c r="A1066" s="28"/>
      <c r="B1066" s="28" t="s">
        <v>2585</v>
      </c>
      <c r="C1066" s="28" t="s">
        <v>2586</v>
      </c>
      <c r="D1066" s="28" t="s">
        <v>2499</v>
      </c>
      <c r="E1066" s="28" t="str">
        <f t="shared" si="19"/>
        <v>2.4</v>
      </c>
      <c r="F1066" s="28">
        <v>66</v>
      </c>
      <c r="G1066" s="28" t="s">
        <v>2587</v>
      </c>
      <c r="H1066" s="28" t="s">
        <v>9</v>
      </c>
      <c r="I1066" s="28"/>
      <c r="J1066" s="28"/>
    </row>
    <row r="1067" spans="1:10" x14ac:dyDescent="0.3">
      <c r="A1067" s="28"/>
      <c r="B1067" s="28" t="s">
        <v>2588</v>
      </c>
      <c r="C1067" s="28" t="s">
        <v>2589</v>
      </c>
      <c r="D1067" s="28" t="s">
        <v>2499</v>
      </c>
      <c r="E1067" s="28" t="str">
        <f t="shared" si="19"/>
        <v>2.4</v>
      </c>
      <c r="F1067" s="28">
        <v>45</v>
      </c>
      <c r="G1067" s="28" t="s">
        <v>2590</v>
      </c>
      <c r="H1067" s="28" t="s">
        <v>9</v>
      </c>
      <c r="I1067" s="28"/>
      <c r="J1067" s="28"/>
    </row>
    <row r="1068" spans="1:10" x14ac:dyDescent="0.3">
      <c r="A1068" s="28"/>
      <c r="B1068" s="28" t="s">
        <v>2591</v>
      </c>
      <c r="C1068" s="28" t="s">
        <v>2592</v>
      </c>
      <c r="D1068" s="28" t="s">
        <v>2593</v>
      </c>
      <c r="E1068" s="28" t="str">
        <f t="shared" si="19"/>
        <v>2.3</v>
      </c>
      <c r="F1068" s="28">
        <v>53</v>
      </c>
      <c r="G1068" s="28" t="s">
        <v>448</v>
      </c>
      <c r="H1068" s="28" t="s">
        <v>44</v>
      </c>
      <c r="I1068" s="28"/>
      <c r="J1068" s="28"/>
    </row>
    <row r="1069" spans="1:10" x14ac:dyDescent="0.3">
      <c r="A1069" s="28"/>
      <c r="B1069" s="28" t="s">
        <v>2594</v>
      </c>
      <c r="C1069" s="28" t="s">
        <v>2595</v>
      </c>
      <c r="D1069" s="28" t="s">
        <v>2593</v>
      </c>
      <c r="E1069" s="28" t="str">
        <f t="shared" si="19"/>
        <v>2.3</v>
      </c>
      <c r="F1069" s="28">
        <v>48</v>
      </c>
      <c r="G1069" s="28" t="s">
        <v>1473</v>
      </c>
      <c r="H1069" s="28" t="s">
        <v>758</v>
      </c>
      <c r="I1069" s="28"/>
      <c r="J1069" s="28"/>
    </row>
    <row r="1070" spans="1:10" x14ac:dyDescent="0.3">
      <c r="A1070" s="28"/>
      <c r="B1070" s="28" t="s">
        <v>2596</v>
      </c>
      <c r="C1070" s="28" t="s">
        <v>2597</v>
      </c>
      <c r="D1070" s="28" t="s">
        <v>2593</v>
      </c>
      <c r="E1070" s="28" t="str">
        <f t="shared" si="19"/>
        <v>2.3</v>
      </c>
      <c r="F1070" s="28">
        <v>82</v>
      </c>
      <c r="G1070" s="28" t="s">
        <v>2598</v>
      </c>
      <c r="H1070" s="28" t="s">
        <v>44</v>
      </c>
      <c r="I1070" s="28"/>
      <c r="J1070" s="28"/>
    </row>
    <row r="1071" spans="1:10" x14ac:dyDescent="0.3">
      <c r="A1071" s="28"/>
      <c r="B1071" s="28" t="s">
        <v>2599</v>
      </c>
      <c r="C1071" s="28" t="s">
        <v>2600</v>
      </c>
      <c r="D1071" s="28" t="s">
        <v>2593</v>
      </c>
      <c r="E1071" s="28" t="str">
        <f t="shared" si="19"/>
        <v>2.3</v>
      </c>
      <c r="F1071" s="28">
        <v>66</v>
      </c>
      <c r="G1071" s="28" t="s">
        <v>2601</v>
      </c>
      <c r="H1071" s="28" t="s">
        <v>702</v>
      </c>
      <c r="I1071" s="28"/>
      <c r="J1071" s="28"/>
    </row>
    <row r="1072" spans="1:10" x14ac:dyDescent="0.3">
      <c r="A1072" s="28"/>
      <c r="B1072" s="28" t="s">
        <v>2602</v>
      </c>
      <c r="C1072" s="28" t="s">
        <v>2603</v>
      </c>
      <c r="D1072" s="28" t="s">
        <v>2593</v>
      </c>
      <c r="E1072" s="28" t="str">
        <f t="shared" si="19"/>
        <v>2.3</v>
      </c>
      <c r="F1072" s="28">
        <v>65</v>
      </c>
      <c r="G1072" s="28" t="s">
        <v>1651</v>
      </c>
      <c r="H1072" s="28" t="s">
        <v>2041</v>
      </c>
      <c r="I1072" s="28"/>
      <c r="J1072" s="28"/>
    </row>
    <row r="1073" spans="1:10" x14ac:dyDescent="0.3">
      <c r="A1073" s="28"/>
      <c r="B1073" s="28"/>
      <c r="C1073" s="28"/>
      <c r="D1073" s="28"/>
      <c r="E1073" s="28" t="str">
        <f t="shared" si="19"/>
        <v/>
      </c>
      <c r="F1073" s="28"/>
      <c r="G1073" s="28"/>
      <c r="H1073" s="28"/>
      <c r="I1073" s="28"/>
      <c r="J1073" s="28"/>
    </row>
    <row r="1074" spans="1:10" x14ac:dyDescent="0.3">
      <c r="A1074" s="28"/>
      <c r="B1074" s="28" t="s">
        <v>2604</v>
      </c>
      <c r="C1074" s="28" t="s">
        <v>2605</v>
      </c>
      <c r="D1074" s="28" t="s">
        <v>2593</v>
      </c>
      <c r="E1074" s="28" t="str">
        <f t="shared" si="19"/>
        <v>2.3</v>
      </c>
      <c r="F1074" s="28">
        <v>65</v>
      </c>
      <c r="G1074" s="28" t="s">
        <v>122</v>
      </c>
      <c r="H1074" s="28" t="s">
        <v>1073</v>
      </c>
      <c r="I1074" s="28"/>
      <c r="J1074" s="28"/>
    </row>
    <row r="1075" spans="1:10" x14ac:dyDescent="0.3">
      <c r="A1075" s="28"/>
      <c r="B1075" s="28" t="s">
        <v>2606</v>
      </c>
      <c r="C1075" s="28" t="s">
        <v>2607</v>
      </c>
      <c r="D1075" s="28" t="s">
        <v>2593</v>
      </c>
      <c r="E1075" s="28" t="str">
        <f t="shared" si="19"/>
        <v>2.3</v>
      </c>
      <c r="F1075" s="28">
        <v>73</v>
      </c>
      <c r="G1075" s="28" t="s">
        <v>2161</v>
      </c>
      <c r="H1075" s="28" t="s">
        <v>44</v>
      </c>
      <c r="I1075" s="28"/>
      <c r="J1075" s="28"/>
    </row>
    <row r="1076" spans="1:10" x14ac:dyDescent="0.3">
      <c r="A1076" s="28"/>
      <c r="B1076" s="28" t="s">
        <v>2608</v>
      </c>
      <c r="C1076" s="28" t="s">
        <v>2609</v>
      </c>
      <c r="D1076" s="28" t="s">
        <v>2593</v>
      </c>
      <c r="E1076" s="28" t="str">
        <f t="shared" si="19"/>
        <v>2.3</v>
      </c>
      <c r="F1076" s="28">
        <v>69</v>
      </c>
      <c r="G1076" s="28" t="s">
        <v>2610</v>
      </c>
      <c r="H1076" s="28" t="s">
        <v>10</v>
      </c>
      <c r="I1076" s="28"/>
      <c r="J1076" s="28"/>
    </row>
    <row r="1077" spans="1:10" x14ac:dyDescent="0.3">
      <c r="A1077" s="28"/>
      <c r="B1077" s="28" t="s">
        <v>2611</v>
      </c>
      <c r="C1077" s="28" t="s">
        <v>2612</v>
      </c>
      <c r="D1077" s="28" t="s">
        <v>2593</v>
      </c>
      <c r="E1077" s="28" t="str">
        <f t="shared" si="19"/>
        <v>2.3</v>
      </c>
      <c r="F1077" s="28">
        <v>56</v>
      </c>
      <c r="G1077" s="28" t="s">
        <v>145</v>
      </c>
      <c r="H1077" s="28" t="s">
        <v>10</v>
      </c>
      <c r="I1077" s="28"/>
      <c r="J1077" s="28"/>
    </row>
    <row r="1078" spans="1:10" x14ac:dyDescent="0.3">
      <c r="A1078" s="28"/>
      <c r="B1078" s="28" t="s">
        <v>2613</v>
      </c>
      <c r="C1078" s="28" t="s">
        <v>2614</v>
      </c>
      <c r="D1078" s="28" t="s">
        <v>2593</v>
      </c>
      <c r="E1078" s="28" t="str">
        <f t="shared" si="19"/>
        <v>2.3</v>
      </c>
      <c r="F1078" s="28">
        <v>52</v>
      </c>
      <c r="G1078" s="28" t="s">
        <v>2615</v>
      </c>
      <c r="H1078" s="28" t="s">
        <v>10</v>
      </c>
      <c r="I1078" s="28"/>
      <c r="J1078" s="28"/>
    </row>
    <row r="1079" spans="1:10" x14ac:dyDescent="0.3">
      <c r="A1079" s="28"/>
      <c r="B1079" s="28" t="s">
        <v>2616</v>
      </c>
      <c r="C1079" s="28" t="s">
        <v>2617</v>
      </c>
      <c r="D1079" s="28" t="s">
        <v>2593</v>
      </c>
      <c r="E1079" s="28" t="str">
        <f t="shared" si="19"/>
        <v>2.3</v>
      </c>
      <c r="F1079" s="28">
        <v>65</v>
      </c>
      <c r="G1079" s="28" t="s">
        <v>2618</v>
      </c>
      <c r="H1079" s="28" t="s">
        <v>302</v>
      </c>
      <c r="I1079" s="28"/>
      <c r="J1079" s="28"/>
    </row>
    <row r="1080" spans="1:10" x14ac:dyDescent="0.3">
      <c r="A1080" s="28"/>
      <c r="B1080" s="28" t="s">
        <v>2619</v>
      </c>
      <c r="C1080" s="28" t="s">
        <v>2620</v>
      </c>
      <c r="D1080" s="28" t="s">
        <v>2593</v>
      </c>
      <c r="E1080" s="28" t="str">
        <f t="shared" si="19"/>
        <v>2.3</v>
      </c>
      <c r="F1080" s="28">
        <v>59</v>
      </c>
      <c r="G1080" s="28" t="s">
        <v>1020</v>
      </c>
      <c r="H1080" s="28" t="s">
        <v>44</v>
      </c>
      <c r="I1080" s="28"/>
      <c r="J1080" s="28"/>
    </row>
    <row r="1081" spans="1:10" x14ac:dyDescent="0.3">
      <c r="A1081" s="28"/>
      <c r="B1081" s="28" t="s">
        <v>2621</v>
      </c>
      <c r="C1081" s="28" t="s">
        <v>2622</v>
      </c>
      <c r="D1081" s="28" t="s">
        <v>2593</v>
      </c>
      <c r="E1081" s="28" t="str">
        <f t="shared" si="19"/>
        <v>2.3</v>
      </c>
      <c r="F1081" s="28">
        <v>35</v>
      </c>
      <c r="G1081" s="28" t="s">
        <v>2623</v>
      </c>
      <c r="H1081" s="28" t="s">
        <v>44</v>
      </c>
      <c r="I1081" s="28"/>
      <c r="J1081" s="28"/>
    </row>
    <row r="1082" spans="1:10" x14ac:dyDescent="0.3">
      <c r="A1082" s="28"/>
      <c r="B1082" s="28" t="s">
        <v>2624</v>
      </c>
      <c r="C1082" s="28" t="s">
        <v>2625</v>
      </c>
      <c r="D1082" s="28" t="s">
        <v>2593</v>
      </c>
      <c r="E1082" s="28" t="str">
        <f t="shared" si="19"/>
        <v>2.3</v>
      </c>
      <c r="F1082" s="28">
        <v>64</v>
      </c>
      <c r="G1082" s="28" t="s">
        <v>122</v>
      </c>
      <c r="H1082" s="28" t="s">
        <v>10</v>
      </c>
      <c r="I1082" s="28"/>
      <c r="J1082" s="28"/>
    </row>
    <row r="1083" spans="1:10" x14ac:dyDescent="0.3">
      <c r="A1083" s="28"/>
      <c r="B1083" s="28" t="s">
        <v>2626</v>
      </c>
      <c r="C1083" s="28" t="s">
        <v>2627</v>
      </c>
      <c r="D1083" s="28" t="s">
        <v>2593</v>
      </c>
      <c r="E1083" s="28" t="str">
        <f t="shared" si="19"/>
        <v>2.3</v>
      </c>
      <c r="F1083" s="28">
        <v>92</v>
      </c>
      <c r="G1083" s="28" t="s">
        <v>268</v>
      </c>
      <c r="H1083" s="28" t="s">
        <v>44</v>
      </c>
      <c r="I1083" s="28"/>
      <c r="J1083" s="28"/>
    </row>
    <row r="1084" spans="1:10" x14ac:dyDescent="0.3">
      <c r="A1084" s="28"/>
      <c r="B1084" s="28"/>
      <c r="C1084" s="28"/>
      <c r="D1084" s="28"/>
      <c r="E1084" s="28" t="str">
        <f t="shared" si="19"/>
        <v/>
      </c>
      <c r="F1084" s="28"/>
      <c r="G1084" s="28"/>
      <c r="H1084" s="28"/>
      <c r="I1084" s="28"/>
      <c r="J1084" s="28"/>
    </row>
    <row r="1085" spans="1:10" x14ac:dyDescent="0.3">
      <c r="A1085" s="28"/>
      <c r="B1085" s="28" t="s">
        <v>2628</v>
      </c>
      <c r="C1085" s="28" t="s">
        <v>2629</v>
      </c>
      <c r="D1085" s="28" t="s">
        <v>2593</v>
      </c>
      <c r="E1085" s="28" t="str">
        <f t="shared" si="19"/>
        <v>2.3</v>
      </c>
      <c r="F1085" s="28">
        <v>51</v>
      </c>
      <c r="G1085" s="28" t="s">
        <v>122</v>
      </c>
      <c r="H1085" s="28" t="s">
        <v>302</v>
      </c>
      <c r="I1085" s="28"/>
      <c r="J1085" s="28"/>
    </row>
    <row r="1086" spans="1:10" x14ac:dyDescent="0.3">
      <c r="A1086" s="28"/>
      <c r="B1086" s="28" t="s">
        <v>2630</v>
      </c>
      <c r="C1086" s="28" t="s">
        <v>2631</v>
      </c>
      <c r="D1086" s="28" t="s">
        <v>2593</v>
      </c>
      <c r="E1086" s="28" t="str">
        <f t="shared" si="19"/>
        <v>2.3</v>
      </c>
      <c r="F1086" s="28">
        <v>48</v>
      </c>
      <c r="G1086" s="28" t="s">
        <v>620</v>
      </c>
      <c r="H1086" s="28" t="s">
        <v>10</v>
      </c>
      <c r="I1086" s="28"/>
      <c r="J1086" s="28"/>
    </row>
    <row r="1087" spans="1:10" x14ac:dyDescent="0.3">
      <c r="A1087" s="28"/>
      <c r="B1087" s="28" t="s">
        <v>2632</v>
      </c>
      <c r="C1087" s="28" t="s">
        <v>2633</v>
      </c>
      <c r="D1087" s="28" t="s">
        <v>2593</v>
      </c>
      <c r="E1087" s="28" t="str">
        <f t="shared" si="19"/>
        <v>2.3</v>
      </c>
      <c r="F1087" s="28">
        <v>70</v>
      </c>
      <c r="G1087" s="28" t="s">
        <v>620</v>
      </c>
      <c r="H1087" s="28" t="s">
        <v>10</v>
      </c>
      <c r="I1087" s="28"/>
      <c r="J1087" s="28"/>
    </row>
    <row r="1088" spans="1:10" x14ac:dyDescent="0.3">
      <c r="A1088" s="28"/>
      <c r="B1088" s="28" t="s">
        <v>2634</v>
      </c>
      <c r="C1088" s="28" t="s">
        <v>2635</v>
      </c>
      <c r="D1088" s="28" t="s">
        <v>2593</v>
      </c>
      <c r="E1088" s="28" t="str">
        <f t="shared" si="19"/>
        <v>2.3</v>
      </c>
      <c r="F1088" s="28">
        <v>65</v>
      </c>
      <c r="G1088" s="28" t="s">
        <v>2610</v>
      </c>
      <c r="H1088" s="28" t="s">
        <v>10</v>
      </c>
      <c r="I1088" s="28"/>
      <c r="J1088" s="28"/>
    </row>
    <row r="1089" spans="1:10" x14ac:dyDescent="0.3">
      <c r="A1089" s="28"/>
      <c r="B1089" s="28" t="s">
        <v>2636</v>
      </c>
      <c r="C1089" s="28" t="s">
        <v>2637</v>
      </c>
      <c r="D1089" s="28" t="s">
        <v>2593</v>
      </c>
      <c r="E1089" s="28" t="str">
        <f t="shared" si="19"/>
        <v>2.3</v>
      </c>
      <c r="F1089" s="28">
        <v>81</v>
      </c>
      <c r="G1089" s="28" t="s">
        <v>400</v>
      </c>
      <c r="H1089" s="28" t="s">
        <v>44</v>
      </c>
      <c r="I1089" s="28"/>
      <c r="J1089" s="28"/>
    </row>
    <row r="1090" spans="1:10" x14ac:dyDescent="0.3">
      <c r="A1090" s="28"/>
      <c r="B1090" s="28" t="s">
        <v>2638</v>
      </c>
      <c r="C1090" s="28" t="s">
        <v>2639</v>
      </c>
      <c r="D1090" s="28" t="s">
        <v>2593</v>
      </c>
      <c r="E1090" s="28" t="str">
        <f t="shared" si="19"/>
        <v>2.3</v>
      </c>
      <c r="F1090" s="28">
        <v>64</v>
      </c>
      <c r="G1090" s="28" t="s">
        <v>122</v>
      </c>
      <c r="H1090" s="28" t="s">
        <v>6</v>
      </c>
      <c r="I1090" s="28"/>
      <c r="J1090" s="28"/>
    </row>
    <row r="1091" spans="1:10" x14ac:dyDescent="0.3">
      <c r="A1091" s="28"/>
      <c r="B1091" s="28" t="s">
        <v>2640</v>
      </c>
      <c r="C1091" s="28" t="s">
        <v>2641</v>
      </c>
      <c r="D1091" s="28" t="s">
        <v>2593</v>
      </c>
      <c r="E1091" s="28" t="str">
        <f t="shared" si="19"/>
        <v>2.3</v>
      </c>
      <c r="F1091" s="28">
        <v>67</v>
      </c>
      <c r="G1091" s="28" t="s">
        <v>769</v>
      </c>
      <c r="H1091" s="28" t="s">
        <v>97</v>
      </c>
      <c r="I1091" s="28"/>
      <c r="J1091" s="28"/>
    </row>
    <row r="1092" spans="1:10" x14ac:dyDescent="0.3">
      <c r="A1092" s="28"/>
      <c r="B1092" s="28" t="s">
        <v>2642</v>
      </c>
      <c r="C1092" s="28" t="s">
        <v>2643</v>
      </c>
      <c r="D1092" s="28" t="s">
        <v>2593</v>
      </c>
      <c r="E1092" s="28" t="str">
        <f t="shared" si="19"/>
        <v>2.3</v>
      </c>
      <c r="F1092" s="28">
        <v>51</v>
      </c>
      <c r="G1092" s="28" t="s">
        <v>2644</v>
      </c>
      <c r="H1092" s="28" t="s">
        <v>161</v>
      </c>
      <c r="I1092" s="28"/>
      <c r="J1092" s="28"/>
    </row>
    <row r="1093" spans="1:10" x14ac:dyDescent="0.3">
      <c r="A1093" s="28"/>
      <c r="B1093" s="28" t="s">
        <v>2645</v>
      </c>
      <c r="C1093" s="28" t="s">
        <v>2646</v>
      </c>
      <c r="D1093" s="28" t="s">
        <v>2593</v>
      </c>
      <c r="E1093" s="28" t="str">
        <f t="shared" si="19"/>
        <v>2.3</v>
      </c>
      <c r="F1093" s="28">
        <v>86</v>
      </c>
      <c r="G1093" s="28" t="s">
        <v>2647</v>
      </c>
      <c r="H1093" s="28" t="s">
        <v>834</v>
      </c>
      <c r="I1093" s="28"/>
      <c r="J1093" s="28"/>
    </row>
    <row r="1094" spans="1:10" x14ac:dyDescent="0.3">
      <c r="A1094" s="28"/>
      <c r="B1094" s="28" t="s">
        <v>2648</v>
      </c>
      <c r="C1094" s="28" t="s">
        <v>2649</v>
      </c>
      <c r="D1094" s="28" t="s">
        <v>2593</v>
      </c>
      <c r="E1094" s="28" t="str">
        <f t="shared" si="19"/>
        <v>2.3</v>
      </c>
      <c r="F1094" s="28">
        <v>42</v>
      </c>
      <c r="G1094" s="28" t="s">
        <v>126</v>
      </c>
      <c r="H1094" s="28" t="s">
        <v>146</v>
      </c>
      <c r="I1094" s="28"/>
      <c r="J1094" s="28"/>
    </row>
    <row r="1095" spans="1:10" x14ac:dyDescent="0.3">
      <c r="A1095" s="28"/>
      <c r="B1095" s="28"/>
      <c r="C1095" s="28"/>
      <c r="D1095" s="28"/>
      <c r="E1095" s="28" t="str">
        <f t="shared" si="19"/>
        <v/>
      </c>
      <c r="F1095" s="28"/>
      <c r="G1095" s="28"/>
      <c r="H1095" s="28"/>
      <c r="I1095" s="28"/>
      <c r="J1095" s="28"/>
    </row>
    <row r="1096" spans="1:10" x14ac:dyDescent="0.3">
      <c r="A1096" s="28"/>
      <c r="B1096" s="28" t="s">
        <v>2650</v>
      </c>
      <c r="C1096" s="28" t="s">
        <v>2651</v>
      </c>
      <c r="D1096" s="28" t="s">
        <v>2593</v>
      </c>
      <c r="E1096" s="28" t="str">
        <f t="shared" ref="E1096:E1159" si="20">MID(D1096,2,3)</f>
        <v>2.3</v>
      </c>
      <c r="F1096" s="28">
        <v>72</v>
      </c>
      <c r="G1096" s="28" t="s">
        <v>374</v>
      </c>
      <c r="H1096" s="28" t="s">
        <v>146</v>
      </c>
      <c r="I1096" s="28"/>
      <c r="J1096" s="28"/>
    </row>
    <row r="1097" spans="1:10" x14ac:dyDescent="0.3">
      <c r="A1097" s="28"/>
      <c r="B1097" s="28" t="s">
        <v>2652</v>
      </c>
      <c r="C1097" s="28" t="s">
        <v>2653</v>
      </c>
      <c r="D1097" s="28" t="s">
        <v>2593</v>
      </c>
      <c r="E1097" s="28" t="str">
        <f t="shared" si="20"/>
        <v>2.3</v>
      </c>
      <c r="F1097" s="28">
        <v>72</v>
      </c>
      <c r="G1097" s="28" t="s">
        <v>2654</v>
      </c>
      <c r="H1097" s="28" t="s">
        <v>44</v>
      </c>
      <c r="I1097" s="28"/>
      <c r="J1097" s="28"/>
    </row>
    <row r="1098" spans="1:10" x14ac:dyDescent="0.3">
      <c r="A1098" s="28"/>
      <c r="B1098" s="28" t="s">
        <v>2655</v>
      </c>
      <c r="C1098" s="28" t="s">
        <v>2656</v>
      </c>
      <c r="D1098" s="28" t="s">
        <v>2593</v>
      </c>
      <c r="E1098" s="28" t="str">
        <f t="shared" si="20"/>
        <v>2.3</v>
      </c>
      <c r="F1098" s="28">
        <v>60</v>
      </c>
      <c r="G1098" s="28" t="s">
        <v>122</v>
      </c>
      <c r="H1098" s="28" t="s">
        <v>44</v>
      </c>
      <c r="I1098" s="28"/>
      <c r="J1098" s="28"/>
    </row>
    <row r="1099" spans="1:10" x14ac:dyDescent="0.3">
      <c r="A1099" s="28"/>
      <c r="B1099" s="28" t="s">
        <v>2657</v>
      </c>
      <c r="C1099" s="28" t="s">
        <v>2658</v>
      </c>
      <c r="D1099" s="28" t="s">
        <v>2593</v>
      </c>
      <c r="E1099" s="28" t="str">
        <f t="shared" si="20"/>
        <v>2.3</v>
      </c>
      <c r="F1099" s="28">
        <v>62</v>
      </c>
      <c r="G1099" s="28" t="s">
        <v>769</v>
      </c>
      <c r="H1099" s="28" t="s">
        <v>908</v>
      </c>
      <c r="I1099" s="28"/>
      <c r="J1099" s="28"/>
    </row>
    <row r="1100" spans="1:10" x14ac:dyDescent="0.3">
      <c r="A1100" s="28"/>
      <c r="B1100" s="28" t="s">
        <v>2659</v>
      </c>
      <c r="C1100" s="28" t="s">
        <v>2660</v>
      </c>
      <c r="D1100" s="28" t="s">
        <v>2593</v>
      </c>
      <c r="E1100" s="28" t="str">
        <f t="shared" si="20"/>
        <v>2.3</v>
      </c>
      <c r="F1100" s="28" t="s">
        <v>8</v>
      </c>
      <c r="G1100" s="28" t="s">
        <v>2661</v>
      </c>
      <c r="H1100" s="28" t="s">
        <v>1073</v>
      </c>
      <c r="I1100" s="28"/>
      <c r="J1100" s="28"/>
    </row>
    <row r="1101" spans="1:10" x14ac:dyDescent="0.3">
      <c r="A1101" s="28"/>
      <c r="B1101" s="28" t="s">
        <v>2662</v>
      </c>
      <c r="C1101" s="28" t="s">
        <v>2663</v>
      </c>
      <c r="D1101" s="28" t="s">
        <v>2593</v>
      </c>
      <c r="E1101" s="28" t="str">
        <f t="shared" si="20"/>
        <v>2.3</v>
      </c>
      <c r="F1101" s="28">
        <v>89</v>
      </c>
      <c r="G1101" s="28" t="s">
        <v>145</v>
      </c>
      <c r="H1101" s="28" t="s">
        <v>247</v>
      </c>
      <c r="I1101" s="28"/>
      <c r="J1101" s="28"/>
    </row>
    <row r="1102" spans="1:10" x14ac:dyDescent="0.3">
      <c r="A1102" s="28"/>
      <c r="B1102" s="28" t="s">
        <v>2664</v>
      </c>
      <c r="C1102" s="28" t="s">
        <v>2665</v>
      </c>
      <c r="D1102" s="28" t="s">
        <v>2593</v>
      </c>
      <c r="E1102" s="28" t="str">
        <f t="shared" si="20"/>
        <v>2.3</v>
      </c>
      <c r="F1102" s="28">
        <v>65</v>
      </c>
      <c r="G1102" s="28" t="s">
        <v>2666</v>
      </c>
      <c r="H1102" s="28" t="s">
        <v>1</v>
      </c>
      <c r="I1102" s="28"/>
      <c r="J1102" s="28"/>
    </row>
    <row r="1103" spans="1:10" x14ac:dyDescent="0.3">
      <c r="A1103" s="28"/>
      <c r="B1103" s="28" t="s">
        <v>2667</v>
      </c>
      <c r="C1103" s="28" t="s">
        <v>2668</v>
      </c>
      <c r="D1103" s="28" t="s">
        <v>2593</v>
      </c>
      <c r="E1103" s="28" t="str">
        <f t="shared" si="20"/>
        <v>2.3</v>
      </c>
      <c r="F1103" s="28">
        <v>57</v>
      </c>
      <c r="G1103" s="28" t="s">
        <v>903</v>
      </c>
      <c r="H1103" s="28" t="s">
        <v>10</v>
      </c>
      <c r="I1103" s="28"/>
      <c r="J1103" s="28"/>
    </row>
    <row r="1104" spans="1:10" x14ac:dyDescent="0.3">
      <c r="A1104" s="28"/>
      <c r="B1104" s="28" t="s">
        <v>2669</v>
      </c>
      <c r="C1104" s="28" t="s">
        <v>2670</v>
      </c>
      <c r="D1104" s="28" t="s">
        <v>2593</v>
      </c>
      <c r="E1104" s="28" t="str">
        <f t="shared" si="20"/>
        <v>2.3</v>
      </c>
      <c r="F1104" s="28">
        <v>81</v>
      </c>
      <c r="G1104" s="28" t="s">
        <v>769</v>
      </c>
      <c r="H1104" s="28" t="s">
        <v>97</v>
      </c>
      <c r="I1104" s="28"/>
      <c r="J1104" s="28"/>
    </row>
    <row r="1105" spans="1:10" x14ac:dyDescent="0.3">
      <c r="A1105" s="28"/>
      <c r="B1105" s="28" t="s">
        <v>2671</v>
      </c>
      <c r="C1105" s="28" t="s">
        <v>2672</v>
      </c>
      <c r="D1105" s="28" t="s">
        <v>2593</v>
      </c>
      <c r="E1105" s="28" t="str">
        <f t="shared" si="20"/>
        <v>2.3</v>
      </c>
      <c r="F1105" s="28">
        <v>56</v>
      </c>
      <c r="G1105" s="28" t="s">
        <v>1263</v>
      </c>
      <c r="H1105" s="28" t="s">
        <v>10</v>
      </c>
      <c r="I1105" s="28"/>
      <c r="J1105" s="28"/>
    </row>
    <row r="1106" spans="1:10" x14ac:dyDescent="0.3">
      <c r="A1106" s="28"/>
      <c r="B1106" s="28"/>
      <c r="C1106" s="28"/>
      <c r="D1106" s="28"/>
      <c r="E1106" s="28" t="str">
        <f t="shared" si="20"/>
        <v/>
      </c>
      <c r="F1106" s="28"/>
      <c r="G1106" s="28"/>
      <c r="H1106" s="28"/>
      <c r="I1106" s="28"/>
      <c r="J1106" s="28"/>
    </row>
    <row r="1107" spans="1:10" x14ac:dyDescent="0.3">
      <c r="A1107" s="28"/>
      <c r="B1107" s="28" t="s">
        <v>2673</v>
      </c>
      <c r="C1107" s="28" t="s">
        <v>2674</v>
      </c>
      <c r="D1107" s="28" t="s">
        <v>2593</v>
      </c>
      <c r="E1107" s="28" t="str">
        <f t="shared" si="20"/>
        <v>2.3</v>
      </c>
      <c r="F1107" s="28" t="s">
        <v>8</v>
      </c>
      <c r="G1107" s="28" t="s">
        <v>1723</v>
      </c>
      <c r="H1107" s="28" t="s">
        <v>146</v>
      </c>
      <c r="I1107" s="28"/>
      <c r="J1107" s="28"/>
    </row>
    <row r="1108" spans="1:10" x14ac:dyDescent="0.3">
      <c r="A1108" s="28"/>
      <c r="B1108" s="28" t="s">
        <v>2675</v>
      </c>
      <c r="C1108" s="28" t="s">
        <v>2676</v>
      </c>
      <c r="D1108" s="28" t="s">
        <v>2593</v>
      </c>
      <c r="E1108" s="28" t="str">
        <f t="shared" si="20"/>
        <v>2.3</v>
      </c>
      <c r="F1108" s="28">
        <v>64</v>
      </c>
      <c r="G1108" s="28" t="s">
        <v>145</v>
      </c>
      <c r="H1108" s="28" t="s">
        <v>97</v>
      </c>
      <c r="I1108" s="28"/>
      <c r="J1108" s="28"/>
    </row>
    <row r="1109" spans="1:10" x14ac:dyDescent="0.3">
      <c r="A1109" s="28"/>
      <c r="B1109" s="28" t="s">
        <v>2677</v>
      </c>
      <c r="C1109" s="28" t="s">
        <v>2678</v>
      </c>
      <c r="D1109" s="28" t="s">
        <v>2593</v>
      </c>
      <c r="E1109" s="28" t="str">
        <f t="shared" si="20"/>
        <v>2.3</v>
      </c>
      <c r="F1109" s="28">
        <v>70</v>
      </c>
      <c r="G1109" s="28" t="s">
        <v>2679</v>
      </c>
      <c r="H1109" s="28" t="s">
        <v>247</v>
      </c>
      <c r="I1109" s="28"/>
      <c r="J1109" s="28"/>
    </row>
    <row r="1110" spans="1:10" x14ac:dyDescent="0.3">
      <c r="A1110" s="28"/>
      <c r="B1110" s="28" t="s">
        <v>2680</v>
      </c>
      <c r="C1110" s="28" t="s">
        <v>2681</v>
      </c>
      <c r="D1110" s="28" t="s">
        <v>2593</v>
      </c>
      <c r="E1110" s="28" t="str">
        <f t="shared" si="20"/>
        <v>2.3</v>
      </c>
      <c r="F1110" s="28">
        <v>71</v>
      </c>
      <c r="G1110" s="28" t="s">
        <v>268</v>
      </c>
      <c r="H1110" s="28" t="s">
        <v>515</v>
      </c>
      <c r="I1110" s="28"/>
      <c r="J1110" s="28"/>
    </row>
    <row r="1111" spans="1:10" x14ac:dyDescent="0.3">
      <c r="A1111" s="28"/>
      <c r="B1111" s="28" t="s">
        <v>2682</v>
      </c>
      <c r="C1111" s="28" t="s">
        <v>2683</v>
      </c>
      <c r="D1111" s="28" t="s">
        <v>2593</v>
      </c>
      <c r="E1111" s="28" t="str">
        <f t="shared" si="20"/>
        <v>2.3</v>
      </c>
      <c r="F1111" s="28">
        <v>57</v>
      </c>
      <c r="G1111" s="28" t="s">
        <v>2684</v>
      </c>
      <c r="H1111" s="28" t="s">
        <v>3</v>
      </c>
      <c r="I1111" s="28"/>
      <c r="J1111" s="28"/>
    </row>
    <row r="1112" spans="1:10" x14ac:dyDescent="0.3">
      <c r="A1112" s="28"/>
      <c r="B1112" s="28" t="s">
        <v>2685</v>
      </c>
      <c r="C1112" s="28" t="s">
        <v>2686</v>
      </c>
      <c r="D1112" s="28" t="s">
        <v>2593</v>
      </c>
      <c r="E1112" s="28" t="str">
        <f t="shared" si="20"/>
        <v>2.3</v>
      </c>
      <c r="F1112" s="28">
        <v>71</v>
      </c>
      <c r="G1112" s="28" t="s">
        <v>145</v>
      </c>
      <c r="H1112" s="28" t="s">
        <v>844</v>
      </c>
      <c r="I1112" s="28"/>
      <c r="J1112" s="28"/>
    </row>
    <row r="1113" spans="1:10" x14ac:dyDescent="0.3">
      <c r="A1113" s="28"/>
      <c r="B1113" s="28" t="s">
        <v>2687</v>
      </c>
      <c r="C1113" s="28" t="s">
        <v>2688</v>
      </c>
      <c r="D1113" s="28" t="s">
        <v>2593</v>
      </c>
      <c r="E1113" s="28" t="str">
        <f t="shared" si="20"/>
        <v>2.3</v>
      </c>
      <c r="F1113" s="28">
        <v>69</v>
      </c>
      <c r="G1113" s="28" t="s">
        <v>122</v>
      </c>
      <c r="H1113" s="28" t="s">
        <v>146</v>
      </c>
      <c r="I1113" s="28"/>
      <c r="J1113" s="28"/>
    </row>
    <row r="1114" spans="1:10" x14ac:dyDescent="0.3">
      <c r="A1114" s="28"/>
      <c r="B1114" s="28" t="s">
        <v>2689</v>
      </c>
      <c r="C1114" s="28" t="s">
        <v>2690</v>
      </c>
      <c r="D1114" s="28" t="s">
        <v>2593</v>
      </c>
      <c r="E1114" s="28" t="str">
        <f t="shared" si="20"/>
        <v>2.3</v>
      </c>
      <c r="F1114" s="28">
        <v>65</v>
      </c>
      <c r="G1114" s="28" t="s">
        <v>1444</v>
      </c>
      <c r="H1114" s="28" t="s">
        <v>273</v>
      </c>
      <c r="I1114" s="28"/>
      <c r="J1114" s="28"/>
    </row>
    <row r="1115" spans="1:10" x14ac:dyDescent="0.3">
      <c r="A1115" s="28"/>
      <c r="B1115" s="28" t="s">
        <v>2691</v>
      </c>
      <c r="C1115" s="28" t="s">
        <v>2692</v>
      </c>
      <c r="D1115" s="28" t="s">
        <v>2593</v>
      </c>
      <c r="E1115" s="28" t="str">
        <f t="shared" si="20"/>
        <v>2.3</v>
      </c>
      <c r="F1115" s="28">
        <v>62</v>
      </c>
      <c r="G1115" s="28" t="s">
        <v>68</v>
      </c>
      <c r="H1115" s="28" t="s">
        <v>44</v>
      </c>
      <c r="I1115" s="28"/>
      <c r="J1115" s="28"/>
    </row>
    <row r="1116" spans="1:10" x14ac:dyDescent="0.3">
      <c r="A1116" s="28"/>
      <c r="B1116" s="28" t="s">
        <v>2693</v>
      </c>
      <c r="C1116" s="28" t="s">
        <v>2694</v>
      </c>
      <c r="D1116" s="28" t="s">
        <v>2593</v>
      </c>
      <c r="E1116" s="28" t="str">
        <f t="shared" si="20"/>
        <v>2.3</v>
      </c>
      <c r="F1116" s="28">
        <v>87</v>
      </c>
      <c r="G1116" s="28" t="s">
        <v>2695</v>
      </c>
      <c r="H1116" s="28" t="s">
        <v>6</v>
      </c>
      <c r="I1116" s="28"/>
      <c r="J1116" s="28"/>
    </row>
    <row r="1117" spans="1:10" x14ac:dyDescent="0.3">
      <c r="A1117" s="28"/>
      <c r="B1117" s="28"/>
      <c r="C1117" s="28"/>
      <c r="D1117" s="28"/>
      <c r="E1117" s="28" t="str">
        <f t="shared" si="20"/>
        <v/>
      </c>
      <c r="F1117" s="28"/>
      <c r="G1117" s="28"/>
      <c r="H1117" s="28"/>
      <c r="I1117" s="28"/>
      <c r="J1117" s="28"/>
    </row>
    <row r="1118" spans="1:10" x14ac:dyDescent="0.3">
      <c r="A1118" s="28"/>
      <c r="B1118" s="28" t="s">
        <v>2696</v>
      </c>
      <c r="C1118" s="28" t="s">
        <v>2697</v>
      </c>
      <c r="D1118" s="28" t="s">
        <v>2593</v>
      </c>
      <c r="E1118" s="28" t="str">
        <f t="shared" si="20"/>
        <v>2.3</v>
      </c>
      <c r="F1118" s="28">
        <v>56</v>
      </c>
      <c r="G1118" s="28" t="s">
        <v>2698</v>
      </c>
      <c r="H1118" s="28" t="s">
        <v>10</v>
      </c>
      <c r="I1118" s="28"/>
      <c r="J1118" s="28"/>
    </row>
    <row r="1119" spans="1:10" x14ac:dyDescent="0.3">
      <c r="A1119" s="28"/>
      <c r="B1119" s="28" t="s">
        <v>2699</v>
      </c>
      <c r="C1119" s="28" t="s">
        <v>2700</v>
      </c>
      <c r="D1119" s="28" t="s">
        <v>2593</v>
      </c>
      <c r="E1119" s="28" t="str">
        <f t="shared" si="20"/>
        <v>2.3</v>
      </c>
      <c r="F1119" s="28">
        <v>50</v>
      </c>
      <c r="G1119" s="28" t="s">
        <v>2701</v>
      </c>
      <c r="H1119" s="28" t="s">
        <v>10</v>
      </c>
      <c r="I1119" s="28"/>
      <c r="J1119" s="28"/>
    </row>
    <row r="1120" spans="1:10" x14ac:dyDescent="0.3">
      <c r="A1120" s="28"/>
      <c r="B1120" s="28" t="s">
        <v>2702</v>
      </c>
      <c r="C1120" s="28" t="s">
        <v>2703</v>
      </c>
      <c r="D1120" s="28" t="s">
        <v>2593</v>
      </c>
      <c r="E1120" s="28" t="str">
        <f t="shared" si="20"/>
        <v>2.3</v>
      </c>
      <c r="F1120" s="28">
        <v>81</v>
      </c>
      <c r="G1120" s="28" t="s">
        <v>396</v>
      </c>
      <c r="H1120" s="28" t="s">
        <v>146</v>
      </c>
      <c r="I1120" s="28"/>
      <c r="J1120" s="28"/>
    </row>
    <row r="1121" spans="1:10" x14ac:dyDescent="0.3">
      <c r="A1121" s="28"/>
      <c r="B1121" s="28" t="s">
        <v>2704</v>
      </c>
      <c r="C1121" s="28" t="s">
        <v>2705</v>
      </c>
      <c r="D1121" s="28" t="s">
        <v>2593</v>
      </c>
      <c r="E1121" s="28" t="str">
        <f t="shared" si="20"/>
        <v>2.3</v>
      </c>
      <c r="F1121" s="28">
        <v>78</v>
      </c>
      <c r="G1121" s="28" t="s">
        <v>2706</v>
      </c>
      <c r="H1121" s="28" t="s">
        <v>44</v>
      </c>
      <c r="I1121" s="28"/>
      <c r="J1121" s="28"/>
    </row>
    <row r="1122" spans="1:10" x14ac:dyDescent="0.3">
      <c r="A1122" s="28"/>
      <c r="B1122" s="28" t="s">
        <v>2707</v>
      </c>
      <c r="C1122" s="28" t="s">
        <v>2708</v>
      </c>
      <c r="D1122" s="28" t="s">
        <v>2593</v>
      </c>
      <c r="E1122" s="28" t="str">
        <f t="shared" si="20"/>
        <v>2.3</v>
      </c>
      <c r="F1122" s="28">
        <v>55</v>
      </c>
      <c r="G1122" s="28" t="s">
        <v>2709</v>
      </c>
      <c r="H1122" s="28" t="s">
        <v>166</v>
      </c>
      <c r="I1122" s="28"/>
      <c r="J1122" s="28"/>
    </row>
    <row r="1123" spans="1:10" x14ac:dyDescent="0.3">
      <c r="A1123" s="28"/>
      <c r="B1123" s="28" t="s">
        <v>2710</v>
      </c>
      <c r="C1123" s="28" t="s">
        <v>2711</v>
      </c>
      <c r="D1123" s="28" t="s">
        <v>2593</v>
      </c>
      <c r="E1123" s="28" t="str">
        <f t="shared" si="20"/>
        <v>2.3</v>
      </c>
      <c r="F1123" s="28">
        <v>54</v>
      </c>
      <c r="G1123" s="28" t="s">
        <v>722</v>
      </c>
      <c r="H1123" s="28" t="s">
        <v>7</v>
      </c>
      <c r="I1123" s="28"/>
      <c r="J1123" s="28"/>
    </row>
    <row r="1124" spans="1:10" x14ac:dyDescent="0.3">
      <c r="A1124" s="28"/>
      <c r="B1124" s="28" t="s">
        <v>2712</v>
      </c>
      <c r="C1124" s="28" t="s">
        <v>2713</v>
      </c>
      <c r="D1124" s="28" t="s">
        <v>2593</v>
      </c>
      <c r="E1124" s="28" t="str">
        <f t="shared" si="20"/>
        <v>2.3</v>
      </c>
      <c r="F1124" s="28">
        <v>73</v>
      </c>
      <c r="G1124" s="28" t="s">
        <v>1095</v>
      </c>
      <c r="H1124" s="28" t="s">
        <v>44</v>
      </c>
      <c r="I1124" s="28"/>
      <c r="J1124" s="28"/>
    </row>
    <row r="1125" spans="1:10" x14ac:dyDescent="0.3">
      <c r="A1125" s="28"/>
      <c r="B1125" s="28" t="s">
        <v>2714</v>
      </c>
      <c r="C1125" s="28" t="s">
        <v>2715</v>
      </c>
      <c r="D1125" s="28" t="s">
        <v>2593</v>
      </c>
      <c r="E1125" s="28" t="str">
        <f t="shared" si="20"/>
        <v>2.3</v>
      </c>
      <c r="F1125" s="28">
        <v>73</v>
      </c>
      <c r="G1125" s="28" t="s">
        <v>2716</v>
      </c>
      <c r="H1125" s="28" t="s">
        <v>364</v>
      </c>
      <c r="I1125" s="28"/>
      <c r="J1125" s="28"/>
    </row>
    <row r="1126" spans="1:10" x14ac:dyDescent="0.3">
      <c r="A1126" s="28"/>
      <c r="B1126" s="28" t="s">
        <v>2717</v>
      </c>
      <c r="C1126" s="28" t="s">
        <v>2718</v>
      </c>
      <c r="D1126" s="28" t="s">
        <v>2593</v>
      </c>
      <c r="E1126" s="28" t="str">
        <f t="shared" si="20"/>
        <v>2.3</v>
      </c>
      <c r="F1126" s="28">
        <v>45</v>
      </c>
      <c r="G1126" s="28" t="s">
        <v>268</v>
      </c>
      <c r="H1126" s="28" t="s">
        <v>2719</v>
      </c>
      <c r="I1126" s="28"/>
      <c r="J1126" s="28"/>
    </row>
    <row r="1127" spans="1:10" x14ac:dyDescent="0.3">
      <c r="A1127" s="28"/>
      <c r="B1127" s="28" t="s">
        <v>2720</v>
      </c>
      <c r="C1127" s="28" t="s">
        <v>2721</v>
      </c>
      <c r="D1127" s="28" t="s">
        <v>2593</v>
      </c>
      <c r="E1127" s="28" t="str">
        <f t="shared" si="20"/>
        <v>2.3</v>
      </c>
      <c r="F1127" s="28">
        <v>56</v>
      </c>
      <c r="G1127" s="28" t="s">
        <v>2722</v>
      </c>
      <c r="H1127" s="28" t="s">
        <v>44</v>
      </c>
      <c r="I1127" s="28"/>
      <c r="J1127" s="28"/>
    </row>
    <row r="1128" spans="1:10" x14ac:dyDescent="0.3">
      <c r="A1128" s="28"/>
      <c r="B1128" s="28"/>
      <c r="C1128" s="28"/>
      <c r="D1128" s="28"/>
      <c r="E1128" s="28" t="str">
        <f t="shared" si="20"/>
        <v/>
      </c>
      <c r="F1128" s="28"/>
      <c r="G1128" s="28"/>
      <c r="H1128" s="28"/>
      <c r="I1128" s="28"/>
      <c r="J1128" s="28"/>
    </row>
    <row r="1129" spans="1:10" x14ac:dyDescent="0.3">
      <c r="A1129" s="28"/>
      <c r="B1129" s="28" t="s">
        <v>2723</v>
      </c>
      <c r="C1129" s="28" t="s">
        <v>2724</v>
      </c>
      <c r="D1129" s="28" t="s">
        <v>2725</v>
      </c>
      <c r="E1129" s="28" t="str">
        <f t="shared" si="20"/>
        <v>2.2</v>
      </c>
      <c r="F1129" s="28">
        <v>80</v>
      </c>
      <c r="G1129" s="28" t="s">
        <v>1495</v>
      </c>
      <c r="H1129" s="28" t="s">
        <v>4</v>
      </c>
      <c r="I1129" s="28"/>
      <c r="J1129" s="28"/>
    </row>
    <row r="1130" spans="1:10" x14ac:dyDescent="0.3">
      <c r="A1130" s="28"/>
      <c r="B1130" s="28" t="s">
        <v>2723</v>
      </c>
      <c r="C1130" s="28" t="s">
        <v>2726</v>
      </c>
      <c r="D1130" s="28" t="s">
        <v>2725</v>
      </c>
      <c r="E1130" s="28" t="str">
        <f t="shared" si="20"/>
        <v>2.2</v>
      </c>
      <c r="F1130" s="28">
        <v>55</v>
      </c>
      <c r="G1130" s="28" t="s">
        <v>1495</v>
      </c>
      <c r="H1130" s="28" t="s">
        <v>4</v>
      </c>
      <c r="I1130" s="28"/>
      <c r="J1130" s="28"/>
    </row>
    <row r="1131" spans="1:10" x14ac:dyDescent="0.3">
      <c r="A1131" s="28"/>
      <c r="B1131" s="28" t="s">
        <v>2727</v>
      </c>
      <c r="C1131" s="28" t="s">
        <v>2728</v>
      </c>
      <c r="D1131" s="28" t="s">
        <v>2725</v>
      </c>
      <c r="E1131" s="28" t="str">
        <f t="shared" si="20"/>
        <v>2.2</v>
      </c>
      <c r="F1131" s="28">
        <v>71</v>
      </c>
      <c r="G1131" s="28" t="s">
        <v>333</v>
      </c>
      <c r="H1131" s="28" t="s">
        <v>1</v>
      </c>
      <c r="I1131" s="28"/>
      <c r="J1131" s="28"/>
    </row>
    <row r="1132" spans="1:10" x14ac:dyDescent="0.3">
      <c r="A1132" s="28"/>
      <c r="B1132" s="28" t="s">
        <v>2729</v>
      </c>
      <c r="C1132" s="28" t="s">
        <v>2730</v>
      </c>
      <c r="D1132" s="28" t="s">
        <v>2725</v>
      </c>
      <c r="E1132" s="28" t="str">
        <f t="shared" si="20"/>
        <v>2.2</v>
      </c>
      <c r="F1132" s="28">
        <v>35</v>
      </c>
      <c r="G1132" s="28" t="s">
        <v>2002</v>
      </c>
      <c r="H1132" s="28" t="s">
        <v>302</v>
      </c>
      <c r="I1132" s="28"/>
      <c r="J1132" s="28"/>
    </row>
    <row r="1133" spans="1:10" x14ac:dyDescent="0.3">
      <c r="A1133" s="28"/>
      <c r="B1133" s="28" t="s">
        <v>2731</v>
      </c>
      <c r="C1133" s="28" t="s">
        <v>2732</v>
      </c>
      <c r="D1133" s="28" t="s">
        <v>2725</v>
      </c>
      <c r="E1133" s="28" t="str">
        <f t="shared" si="20"/>
        <v>2.2</v>
      </c>
      <c r="F1133" s="28" t="s">
        <v>8</v>
      </c>
      <c r="G1133" s="28" t="s">
        <v>2733</v>
      </c>
      <c r="H1133" s="28" t="s">
        <v>4</v>
      </c>
      <c r="I1133" s="28"/>
      <c r="J1133" s="28"/>
    </row>
    <row r="1134" spans="1:10" x14ac:dyDescent="0.3">
      <c r="A1134" s="28"/>
      <c r="B1134" s="28" t="s">
        <v>2734</v>
      </c>
      <c r="C1134" s="28" t="s">
        <v>2735</v>
      </c>
      <c r="D1134" s="28" t="s">
        <v>2725</v>
      </c>
      <c r="E1134" s="28" t="str">
        <f t="shared" si="20"/>
        <v>2.2</v>
      </c>
      <c r="F1134" s="28">
        <v>69</v>
      </c>
      <c r="G1134" s="28" t="s">
        <v>301</v>
      </c>
      <c r="H1134" s="28" t="s">
        <v>302</v>
      </c>
      <c r="I1134" s="28"/>
      <c r="J1134" s="28"/>
    </row>
    <row r="1135" spans="1:10" x14ac:dyDescent="0.3">
      <c r="A1135" s="28"/>
      <c r="B1135" s="28" t="s">
        <v>2736</v>
      </c>
      <c r="C1135" s="28" t="s">
        <v>2737</v>
      </c>
      <c r="D1135" s="28" t="s">
        <v>2725</v>
      </c>
      <c r="E1135" s="28" t="str">
        <f t="shared" si="20"/>
        <v>2.2</v>
      </c>
      <c r="F1135" s="28">
        <v>59</v>
      </c>
      <c r="G1135" s="28" t="s">
        <v>755</v>
      </c>
      <c r="H1135" s="28" t="s">
        <v>44</v>
      </c>
      <c r="I1135" s="28"/>
      <c r="J1135" s="28"/>
    </row>
    <row r="1136" spans="1:10" x14ac:dyDescent="0.3">
      <c r="A1136" s="28"/>
      <c r="B1136" s="28" t="s">
        <v>2738</v>
      </c>
      <c r="C1136" s="28" t="s">
        <v>2739</v>
      </c>
      <c r="D1136" s="28" t="s">
        <v>2725</v>
      </c>
      <c r="E1136" s="28" t="str">
        <f t="shared" si="20"/>
        <v>2.2</v>
      </c>
      <c r="F1136" s="28">
        <v>54</v>
      </c>
      <c r="G1136" s="28" t="s">
        <v>2740</v>
      </c>
      <c r="H1136" s="28" t="s">
        <v>44</v>
      </c>
      <c r="I1136" s="28"/>
      <c r="J1136" s="28"/>
    </row>
    <row r="1137" spans="1:10" x14ac:dyDescent="0.3">
      <c r="A1137" s="28"/>
      <c r="B1137" s="28" t="s">
        <v>2741</v>
      </c>
      <c r="C1137" s="28" t="s">
        <v>2742</v>
      </c>
      <c r="D1137" s="28" t="s">
        <v>2725</v>
      </c>
      <c r="E1137" s="28" t="str">
        <f t="shared" si="20"/>
        <v>2.2</v>
      </c>
      <c r="F1137" s="28">
        <v>78</v>
      </c>
      <c r="G1137" s="28" t="s">
        <v>2743</v>
      </c>
      <c r="H1137" s="28" t="s">
        <v>44</v>
      </c>
      <c r="I1137" s="28"/>
      <c r="J1137" s="28"/>
    </row>
    <row r="1138" spans="1:10" x14ac:dyDescent="0.3">
      <c r="A1138" s="28"/>
      <c r="B1138" s="28" t="s">
        <v>2744</v>
      </c>
      <c r="C1138" s="28" t="s">
        <v>2745</v>
      </c>
      <c r="D1138" s="28" t="s">
        <v>2725</v>
      </c>
      <c r="E1138" s="28" t="str">
        <f t="shared" si="20"/>
        <v>2.2</v>
      </c>
      <c r="F1138" s="28">
        <v>51</v>
      </c>
      <c r="G1138" s="28" t="s">
        <v>173</v>
      </c>
      <c r="H1138" s="28" t="s">
        <v>161</v>
      </c>
      <c r="I1138" s="28"/>
      <c r="J1138" s="28"/>
    </row>
    <row r="1139" spans="1:10" x14ac:dyDescent="0.3">
      <c r="A1139" s="28"/>
      <c r="B1139" s="28"/>
      <c r="C1139" s="28"/>
      <c r="D1139" s="28"/>
      <c r="E1139" s="28" t="str">
        <f t="shared" si="20"/>
        <v/>
      </c>
      <c r="F1139" s="28"/>
      <c r="G1139" s="28"/>
      <c r="H1139" s="28"/>
      <c r="I1139" s="28"/>
      <c r="J1139" s="28"/>
    </row>
    <row r="1140" spans="1:10" x14ac:dyDescent="0.3">
      <c r="A1140" s="28"/>
      <c r="B1140" s="28" t="s">
        <v>2746</v>
      </c>
      <c r="C1140" s="28" t="s">
        <v>2747</v>
      </c>
      <c r="D1140" s="28" t="s">
        <v>2725</v>
      </c>
      <c r="E1140" s="28" t="str">
        <f t="shared" si="20"/>
        <v>2.2</v>
      </c>
      <c r="F1140" s="28">
        <v>67</v>
      </c>
      <c r="G1140" s="28" t="s">
        <v>122</v>
      </c>
      <c r="H1140" s="28" t="s">
        <v>146</v>
      </c>
      <c r="I1140" s="28"/>
      <c r="J1140" s="28"/>
    </row>
    <row r="1141" spans="1:10" x14ac:dyDescent="0.3">
      <c r="A1141" s="28"/>
      <c r="B1141" s="28" t="s">
        <v>2748</v>
      </c>
      <c r="C1141" s="28" t="s">
        <v>2749</v>
      </c>
      <c r="D1141" s="28" t="s">
        <v>2725</v>
      </c>
      <c r="E1141" s="28" t="str">
        <f t="shared" si="20"/>
        <v>2.2</v>
      </c>
      <c r="F1141" s="28">
        <v>61</v>
      </c>
      <c r="G1141" s="28" t="s">
        <v>2750</v>
      </c>
      <c r="H1141" s="28" t="s">
        <v>44</v>
      </c>
      <c r="I1141" s="28"/>
      <c r="J1141" s="28"/>
    </row>
    <row r="1142" spans="1:10" x14ac:dyDescent="0.3">
      <c r="A1142" s="28"/>
      <c r="B1142" s="28" t="s">
        <v>2751</v>
      </c>
      <c r="C1142" s="28" t="s">
        <v>2752</v>
      </c>
      <c r="D1142" s="28" t="s">
        <v>2725</v>
      </c>
      <c r="E1142" s="28" t="str">
        <f t="shared" si="20"/>
        <v>2.2</v>
      </c>
      <c r="F1142" s="28">
        <v>80</v>
      </c>
      <c r="G1142" s="28" t="s">
        <v>712</v>
      </c>
      <c r="H1142" s="28" t="s">
        <v>44</v>
      </c>
      <c r="I1142" s="28"/>
      <c r="J1142" s="28"/>
    </row>
    <row r="1143" spans="1:10" x14ac:dyDescent="0.3">
      <c r="A1143" s="28"/>
      <c r="B1143" s="28" t="s">
        <v>2753</v>
      </c>
      <c r="C1143" s="28" t="s">
        <v>2754</v>
      </c>
      <c r="D1143" s="28" t="s">
        <v>2725</v>
      </c>
      <c r="E1143" s="28" t="str">
        <f t="shared" si="20"/>
        <v>2.2</v>
      </c>
      <c r="F1143" s="28">
        <v>70</v>
      </c>
      <c r="G1143" s="28" t="s">
        <v>2755</v>
      </c>
      <c r="H1143" s="28" t="s">
        <v>327</v>
      </c>
      <c r="I1143" s="28"/>
      <c r="J1143" s="28"/>
    </row>
    <row r="1144" spans="1:10" x14ac:dyDescent="0.3">
      <c r="A1144" s="28"/>
      <c r="B1144" s="28" t="s">
        <v>2756</v>
      </c>
      <c r="C1144" s="28" t="s">
        <v>2757</v>
      </c>
      <c r="D1144" s="28" t="s">
        <v>2725</v>
      </c>
      <c r="E1144" s="28" t="str">
        <f t="shared" si="20"/>
        <v>2.2</v>
      </c>
      <c r="F1144" s="28">
        <v>72</v>
      </c>
      <c r="G1144" s="28" t="s">
        <v>2758</v>
      </c>
      <c r="H1144" s="28" t="s">
        <v>313</v>
      </c>
      <c r="I1144" s="28"/>
      <c r="J1144" s="28"/>
    </row>
    <row r="1145" spans="1:10" x14ac:dyDescent="0.3">
      <c r="A1145" s="28"/>
      <c r="B1145" s="28" t="s">
        <v>2759</v>
      </c>
      <c r="C1145" s="28" t="s">
        <v>2760</v>
      </c>
      <c r="D1145" s="28" t="s">
        <v>2725</v>
      </c>
      <c r="E1145" s="28" t="str">
        <f t="shared" si="20"/>
        <v>2.2</v>
      </c>
      <c r="F1145" s="28">
        <v>71</v>
      </c>
      <c r="G1145" s="28" t="s">
        <v>173</v>
      </c>
      <c r="H1145" s="28" t="s">
        <v>64</v>
      </c>
      <c r="I1145" s="28"/>
      <c r="J1145" s="28"/>
    </row>
    <row r="1146" spans="1:10" x14ac:dyDescent="0.3">
      <c r="A1146" s="28"/>
      <c r="B1146" s="28" t="s">
        <v>2761</v>
      </c>
      <c r="C1146" s="28" t="s">
        <v>2762</v>
      </c>
      <c r="D1146" s="28" t="s">
        <v>2725</v>
      </c>
      <c r="E1146" s="28" t="str">
        <f t="shared" si="20"/>
        <v>2.2</v>
      </c>
      <c r="F1146" s="28">
        <v>43</v>
      </c>
      <c r="G1146" s="28" t="s">
        <v>268</v>
      </c>
      <c r="H1146" s="28" t="s">
        <v>44</v>
      </c>
      <c r="I1146" s="28"/>
      <c r="J1146" s="28"/>
    </row>
    <row r="1147" spans="1:10" x14ac:dyDescent="0.3">
      <c r="A1147" s="28"/>
      <c r="B1147" s="28" t="s">
        <v>2763</v>
      </c>
      <c r="C1147" s="28" t="s">
        <v>2764</v>
      </c>
      <c r="D1147" s="28" t="s">
        <v>2725</v>
      </c>
      <c r="E1147" s="28" t="str">
        <f t="shared" si="20"/>
        <v>2.2</v>
      </c>
      <c r="F1147" s="28">
        <v>89</v>
      </c>
      <c r="G1147" s="28" t="s">
        <v>189</v>
      </c>
      <c r="H1147" s="28" t="s">
        <v>166</v>
      </c>
      <c r="I1147" s="28"/>
      <c r="J1147" s="28"/>
    </row>
    <row r="1148" spans="1:10" x14ac:dyDescent="0.3">
      <c r="A1148" s="28"/>
      <c r="B1148" s="28" t="s">
        <v>2765</v>
      </c>
      <c r="C1148" s="28" t="s">
        <v>2766</v>
      </c>
      <c r="D1148" s="28" t="s">
        <v>2725</v>
      </c>
      <c r="E1148" s="28" t="str">
        <f t="shared" si="20"/>
        <v>2.2</v>
      </c>
      <c r="F1148" s="28">
        <v>74</v>
      </c>
      <c r="G1148" s="28" t="s">
        <v>1102</v>
      </c>
      <c r="H1148" s="28" t="s">
        <v>166</v>
      </c>
      <c r="I1148" s="28"/>
      <c r="J1148" s="28"/>
    </row>
    <row r="1149" spans="1:10" x14ac:dyDescent="0.3">
      <c r="A1149" s="28"/>
      <c r="B1149" s="28" t="s">
        <v>2767</v>
      </c>
      <c r="C1149" s="28" t="s">
        <v>2768</v>
      </c>
      <c r="D1149" s="28" t="s">
        <v>2725</v>
      </c>
      <c r="E1149" s="28" t="str">
        <f t="shared" si="20"/>
        <v>2.2</v>
      </c>
      <c r="F1149" s="28">
        <v>52</v>
      </c>
      <c r="G1149" s="28" t="s">
        <v>2769</v>
      </c>
      <c r="H1149" s="28" t="s">
        <v>273</v>
      </c>
      <c r="I1149" s="28"/>
      <c r="J1149" s="28"/>
    </row>
    <row r="1150" spans="1:10" x14ac:dyDescent="0.3">
      <c r="A1150" s="28"/>
      <c r="B1150" s="28"/>
      <c r="C1150" s="28"/>
      <c r="D1150" s="28"/>
      <c r="E1150" s="28" t="str">
        <f t="shared" si="20"/>
        <v/>
      </c>
      <c r="F1150" s="28"/>
      <c r="G1150" s="28"/>
      <c r="H1150" s="28"/>
      <c r="I1150" s="28"/>
      <c r="J1150" s="28"/>
    </row>
    <row r="1151" spans="1:10" x14ac:dyDescent="0.3">
      <c r="A1151" s="28"/>
      <c r="B1151" s="28" t="s">
        <v>2770</v>
      </c>
      <c r="C1151" s="28" t="s">
        <v>2771</v>
      </c>
      <c r="D1151" s="28" t="s">
        <v>2725</v>
      </c>
      <c r="E1151" s="28" t="str">
        <f t="shared" si="20"/>
        <v>2.2</v>
      </c>
      <c r="F1151" s="28">
        <v>69</v>
      </c>
      <c r="G1151" s="28" t="s">
        <v>1658</v>
      </c>
      <c r="H1151" s="28" t="s">
        <v>44</v>
      </c>
      <c r="I1151" s="28"/>
      <c r="J1151" s="28"/>
    </row>
    <row r="1152" spans="1:10" x14ac:dyDescent="0.3">
      <c r="A1152" s="28"/>
      <c r="B1152" s="28" t="s">
        <v>2772</v>
      </c>
      <c r="C1152" s="28" t="s">
        <v>2773</v>
      </c>
      <c r="D1152" s="28" t="s">
        <v>2725</v>
      </c>
      <c r="E1152" s="28" t="str">
        <f t="shared" si="20"/>
        <v>2.2</v>
      </c>
      <c r="F1152" s="28">
        <v>80</v>
      </c>
      <c r="G1152" s="28" t="s">
        <v>68</v>
      </c>
      <c r="H1152" s="28" t="s">
        <v>2</v>
      </c>
      <c r="I1152" s="28"/>
      <c r="J1152" s="28"/>
    </row>
    <row r="1153" spans="1:10" x14ac:dyDescent="0.3">
      <c r="A1153" s="28"/>
      <c r="B1153" s="28" t="s">
        <v>2774</v>
      </c>
      <c r="C1153" s="28" t="s">
        <v>2775</v>
      </c>
      <c r="D1153" s="28" t="s">
        <v>2725</v>
      </c>
      <c r="E1153" s="28" t="str">
        <f t="shared" si="20"/>
        <v>2.2</v>
      </c>
      <c r="F1153" s="28">
        <v>70</v>
      </c>
      <c r="G1153" s="28" t="s">
        <v>2224</v>
      </c>
      <c r="H1153" s="28" t="s">
        <v>97</v>
      </c>
      <c r="I1153" s="28"/>
      <c r="J1153" s="28"/>
    </row>
    <row r="1154" spans="1:10" x14ac:dyDescent="0.3">
      <c r="A1154" s="28"/>
      <c r="B1154" s="28" t="s">
        <v>2776</v>
      </c>
      <c r="C1154" s="28" t="s">
        <v>2777</v>
      </c>
      <c r="D1154" s="28" t="s">
        <v>2725</v>
      </c>
      <c r="E1154" s="28" t="str">
        <f t="shared" si="20"/>
        <v>2.2</v>
      </c>
      <c r="F1154" s="28">
        <v>54</v>
      </c>
      <c r="G1154" s="28" t="s">
        <v>2778</v>
      </c>
      <c r="H1154" s="28" t="s">
        <v>161</v>
      </c>
      <c r="I1154" s="28"/>
      <c r="J1154" s="28"/>
    </row>
    <row r="1155" spans="1:10" x14ac:dyDescent="0.3">
      <c r="A1155" s="28"/>
      <c r="B1155" s="28" t="s">
        <v>2779</v>
      </c>
      <c r="C1155" s="28" t="s">
        <v>2780</v>
      </c>
      <c r="D1155" s="28" t="s">
        <v>2725</v>
      </c>
      <c r="E1155" s="28" t="str">
        <f t="shared" si="20"/>
        <v>2.2</v>
      </c>
      <c r="F1155" s="28">
        <v>63</v>
      </c>
      <c r="G1155" s="28" t="s">
        <v>170</v>
      </c>
      <c r="H1155" s="28" t="s">
        <v>97</v>
      </c>
      <c r="I1155" s="28"/>
      <c r="J1155" s="28"/>
    </row>
    <row r="1156" spans="1:10" x14ac:dyDescent="0.3">
      <c r="A1156" s="28"/>
      <c r="B1156" s="28" t="s">
        <v>2781</v>
      </c>
      <c r="C1156" s="28" t="s">
        <v>2782</v>
      </c>
      <c r="D1156" s="28" t="s">
        <v>2725</v>
      </c>
      <c r="E1156" s="28" t="str">
        <f t="shared" si="20"/>
        <v>2.2</v>
      </c>
      <c r="F1156" s="28">
        <v>50</v>
      </c>
      <c r="G1156" s="28" t="s">
        <v>2783</v>
      </c>
      <c r="H1156" s="28" t="s">
        <v>273</v>
      </c>
      <c r="I1156" s="28"/>
      <c r="J1156" s="28"/>
    </row>
    <row r="1157" spans="1:10" x14ac:dyDescent="0.3">
      <c r="A1157" s="28"/>
      <c r="B1157" s="28" t="s">
        <v>2784</v>
      </c>
      <c r="C1157" s="28" t="s">
        <v>2785</v>
      </c>
      <c r="D1157" s="28" t="s">
        <v>2725</v>
      </c>
      <c r="E1157" s="28" t="str">
        <f t="shared" si="20"/>
        <v>2.2</v>
      </c>
      <c r="F1157" s="28" t="s">
        <v>8</v>
      </c>
      <c r="G1157" s="28" t="s">
        <v>646</v>
      </c>
      <c r="H1157" s="28" t="s">
        <v>64</v>
      </c>
      <c r="I1157" s="28"/>
      <c r="J1157" s="28"/>
    </row>
    <row r="1158" spans="1:10" x14ac:dyDescent="0.3">
      <c r="A1158" s="28"/>
      <c r="B1158" s="28" t="s">
        <v>2786</v>
      </c>
      <c r="C1158" s="28" t="s">
        <v>2787</v>
      </c>
      <c r="D1158" s="28" t="s">
        <v>2725</v>
      </c>
      <c r="E1158" s="28" t="str">
        <f t="shared" si="20"/>
        <v>2.2</v>
      </c>
      <c r="F1158" s="28">
        <v>59</v>
      </c>
      <c r="G1158" s="28" t="s">
        <v>199</v>
      </c>
      <c r="H1158" s="28" t="s">
        <v>44</v>
      </c>
      <c r="I1158" s="28"/>
      <c r="J1158" s="28"/>
    </row>
    <row r="1159" spans="1:10" x14ac:dyDescent="0.3">
      <c r="A1159" s="28"/>
      <c r="B1159" s="28" t="s">
        <v>2788</v>
      </c>
      <c r="C1159" s="28" t="s">
        <v>2789</v>
      </c>
      <c r="D1159" s="28" t="s">
        <v>2725</v>
      </c>
      <c r="E1159" s="28" t="str">
        <f t="shared" si="20"/>
        <v>2.2</v>
      </c>
      <c r="F1159" s="28">
        <v>66</v>
      </c>
      <c r="G1159" s="28" t="s">
        <v>1661</v>
      </c>
      <c r="H1159" s="28" t="s">
        <v>2790</v>
      </c>
      <c r="I1159" s="28"/>
      <c r="J1159" s="28"/>
    </row>
    <row r="1160" spans="1:10" x14ac:dyDescent="0.3">
      <c r="A1160" s="28"/>
      <c r="B1160" s="28" t="s">
        <v>2791</v>
      </c>
      <c r="C1160" s="28" t="s">
        <v>2792</v>
      </c>
      <c r="D1160" s="28" t="s">
        <v>2725</v>
      </c>
      <c r="E1160" s="28" t="str">
        <f t="shared" ref="E1160:E1223" si="21">MID(D1160,2,3)</f>
        <v>2.2</v>
      </c>
      <c r="F1160" s="28">
        <v>66</v>
      </c>
      <c r="G1160" s="28" t="s">
        <v>1365</v>
      </c>
      <c r="H1160" s="28" t="s">
        <v>834</v>
      </c>
      <c r="I1160" s="28"/>
      <c r="J1160" s="28"/>
    </row>
    <row r="1161" spans="1:10" x14ac:dyDescent="0.3">
      <c r="A1161" s="28"/>
      <c r="B1161" s="28"/>
      <c r="C1161" s="28"/>
      <c r="D1161" s="28"/>
      <c r="E1161" s="28" t="str">
        <f t="shared" si="21"/>
        <v/>
      </c>
      <c r="F1161" s="28"/>
      <c r="G1161" s="28"/>
      <c r="H1161" s="28"/>
      <c r="I1161" s="28"/>
      <c r="J1161" s="28"/>
    </row>
    <row r="1162" spans="1:10" x14ac:dyDescent="0.3">
      <c r="A1162" s="28"/>
      <c r="B1162" s="28" t="s">
        <v>2793</v>
      </c>
      <c r="C1162" s="28" t="s">
        <v>2794</v>
      </c>
      <c r="D1162" s="28" t="s">
        <v>2725</v>
      </c>
      <c r="E1162" s="28" t="str">
        <f t="shared" si="21"/>
        <v>2.2</v>
      </c>
      <c r="F1162" s="28">
        <v>86</v>
      </c>
      <c r="G1162" s="28" t="s">
        <v>145</v>
      </c>
      <c r="H1162" s="28" t="s">
        <v>166</v>
      </c>
      <c r="I1162" s="28"/>
      <c r="J1162" s="28"/>
    </row>
    <row r="1163" spans="1:10" x14ac:dyDescent="0.3">
      <c r="A1163" s="28"/>
      <c r="B1163" s="28" t="s">
        <v>2795</v>
      </c>
      <c r="C1163" s="28" t="s">
        <v>2796</v>
      </c>
      <c r="D1163" s="28" t="s">
        <v>2725</v>
      </c>
      <c r="E1163" s="28" t="str">
        <f t="shared" si="21"/>
        <v>2.2</v>
      </c>
      <c r="F1163" s="28">
        <v>47</v>
      </c>
      <c r="G1163" s="28" t="s">
        <v>2797</v>
      </c>
      <c r="H1163" s="28" t="s">
        <v>10</v>
      </c>
      <c r="I1163" s="28"/>
      <c r="J1163" s="28"/>
    </row>
    <row r="1164" spans="1:10" x14ac:dyDescent="0.3">
      <c r="A1164" s="28"/>
      <c r="B1164" s="28" t="s">
        <v>2798</v>
      </c>
      <c r="C1164" s="28" t="s">
        <v>2799</v>
      </c>
      <c r="D1164" s="28" t="s">
        <v>2725</v>
      </c>
      <c r="E1164" s="28" t="str">
        <f t="shared" si="21"/>
        <v>2.2</v>
      </c>
      <c r="F1164" s="28">
        <v>72</v>
      </c>
      <c r="G1164" s="28" t="s">
        <v>2800</v>
      </c>
      <c r="H1164" s="28" t="s">
        <v>166</v>
      </c>
      <c r="I1164" s="28"/>
      <c r="J1164" s="28"/>
    </row>
    <row r="1165" spans="1:10" x14ac:dyDescent="0.3">
      <c r="A1165" s="28"/>
      <c r="B1165" s="28" t="s">
        <v>2801</v>
      </c>
      <c r="C1165" s="28" t="s">
        <v>2802</v>
      </c>
      <c r="D1165" s="28" t="s">
        <v>2725</v>
      </c>
      <c r="E1165" s="28" t="str">
        <f t="shared" si="21"/>
        <v>2.2</v>
      </c>
      <c r="F1165" s="28">
        <v>75</v>
      </c>
      <c r="G1165" s="28" t="s">
        <v>306</v>
      </c>
      <c r="H1165" s="28" t="s">
        <v>44</v>
      </c>
      <c r="I1165" s="28"/>
      <c r="J1165" s="28"/>
    </row>
    <row r="1166" spans="1:10" x14ac:dyDescent="0.3">
      <c r="A1166" s="28"/>
      <c r="B1166" s="28" t="s">
        <v>2803</v>
      </c>
      <c r="C1166" s="28" t="s">
        <v>2804</v>
      </c>
      <c r="D1166" s="28" t="s">
        <v>2725</v>
      </c>
      <c r="E1166" s="28" t="str">
        <f t="shared" si="21"/>
        <v>2.2</v>
      </c>
      <c r="F1166" s="28">
        <v>70</v>
      </c>
      <c r="G1166" s="28" t="s">
        <v>76</v>
      </c>
      <c r="H1166" s="28" t="s">
        <v>44</v>
      </c>
      <c r="I1166" s="28"/>
      <c r="J1166" s="28"/>
    </row>
    <row r="1167" spans="1:10" x14ac:dyDescent="0.3">
      <c r="A1167" s="28"/>
      <c r="B1167" s="28" t="s">
        <v>2805</v>
      </c>
      <c r="C1167" s="28" t="s">
        <v>2806</v>
      </c>
      <c r="D1167" s="28" t="s">
        <v>2725</v>
      </c>
      <c r="E1167" s="28" t="str">
        <f t="shared" si="21"/>
        <v>2.2</v>
      </c>
      <c r="F1167" s="28">
        <v>81</v>
      </c>
      <c r="G1167" s="28" t="s">
        <v>1779</v>
      </c>
      <c r="H1167" s="28" t="s">
        <v>9</v>
      </c>
      <c r="I1167" s="28"/>
      <c r="J1167" s="28"/>
    </row>
    <row r="1168" spans="1:10" x14ac:dyDescent="0.3">
      <c r="A1168" s="28"/>
      <c r="B1168" s="28" t="s">
        <v>2807</v>
      </c>
      <c r="C1168" s="28" t="s">
        <v>2808</v>
      </c>
      <c r="D1168" s="28" t="s">
        <v>2725</v>
      </c>
      <c r="E1168" s="28" t="str">
        <f t="shared" si="21"/>
        <v>2.2</v>
      </c>
      <c r="F1168" s="28">
        <v>76</v>
      </c>
      <c r="G1168" s="28" t="s">
        <v>1989</v>
      </c>
      <c r="H1168" s="28" t="s">
        <v>44</v>
      </c>
      <c r="I1168" s="28"/>
      <c r="J1168" s="28"/>
    </row>
    <row r="1169" spans="1:10" x14ac:dyDescent="0.3">
      <c r="A1169" s="28"/>
      <c r="B1169" s="28" t="s">
        <v>2809</v>
      </c>
      <c r="C1169" s="28" t="s">
        <v>2810</v>
      </c>
      <c r="D1169" s="28" t="s">
        <v>2725</v>
      </c>
      <c r="E1169" s="28" t="str">
        <f t="shared" si="21"/>
        <v>2.2</v>
      </c>
      <c r="F1169" s="28">
        <v>73</v>
      </c>
      <c r="G1169" s="28" t="s">
        <v>122</v>
      </c>
      <c r="H1169" s="28" t="s">
        <v>2</v>
      </c>
      <c r="I1169" s="28"/>
      <c r="J1169" s="28"/>
    </row>
    <row r="1170" spans="1:10" x14ac:dyDescent="0.3">
      <c r="A1170" s="28"/>
      <c r="B1170" s="28" t="s">
        <v>2811</v>
      </c>
      <c r="C1170" s="28" t="s">
        <v>2812</v>
      </c>
      <c r="D1170" s="28" t="s">
        <v>2725</v>
      </c>
      <c r="E1170" s="28" t="str">
        <f t="shared" si="21"/>
        <v>2.2</v>
      </c>
      <c r="F1170" s="28">
        <v>66</v>
      </c>
      <c r="G1170" s="28" t="s">
        <v>1651</v>
      </c>
      <c r="H1170" s="28" t="s">
        <v>2813</v>
      </c>
      <c r="I1170" s="28"/>
      <c r="J1170" s="28"/>
    </row>
    <row r="1171" spans="1:10" x14ac:dyDescent="0.3">
      <c r="A1171" s="28"/>
      <c r="B1171" s="28" t="s">
        <v>2814</v>
      </c>
      <c r="C1171" s="28" t="s">
        <v>2815</v>
      </c>
      <c r="D1171" s="28" t="s">
        <v>2725</v>
      </c>
      <c r="E1171" s="28" t="str">
        <f t="shared" si="21"/>
        <v>2.2</v>
      </c>
      <c r="F1171" s="28">
        <v>63</v>
      </c>
      <c r="G1171" s="28" t="s">
        <v>833</v>
      </c>
      <c r="H1171" s="28" t="s">
        <v>10</v>
      </c>
      <c r="I1171" s="28"/>
      <c r="J1171" s="28"/>
    </row>
    <row r="1172" spans="1:10" x14ac:dyDescent="0.3">
      <c r="A1172" s="28"/>
      <c r="B1172" s="28"/>
      <c r="C1172" s="28"/>
      <c r="D1172" s="28"/>
      <c r="E1172" s="28" t="str">
        <f t="shared" si="21"/>
        <v/>
      </c>
      <c r="F1172" s="28"/>
      <c r="G1172" s="28"/>
      <c r="H1172" s="28"/>
      <c r="I1172" s="28"/>
      <c r="J1172" s="28"/>
    </row>
    <row r="1173" spans="1:10" x14ac:dyDescent="0.3">
      <c r="A1173" s="28"/>
      <c r="B1173" s="28" t="s">
        <v>2816</v>
      </c>
      <c r="C1173" s="28" t="s">
        <v>2817</v>
      </c>
      <c r="D1173" s="28" t="s">
        <v>2725</v>
      </c>
      <c r="E1173" s="28" t="str">
        <f t="shared" si="21"/>
        <v>2.2</v>
      </c>
      <c r="F1173" s="28">
        <v>51</v>
      </c>
      <c r="G1173" s="28" t="s">
        <v>122</v>
      </c>
      <c r="H1173" s="28" t="s">
        <v>10</v>
      </c>
      <c r="I1173" s="28"/>
      <c r="J1173" s="28"/>
    </row>
    <row r="1174" spans="1:10" x14ac:dyDescent="0.3">
      <c r="A1174" s="28"/>
      <c r="B1174" s="28" t="s">
        <v>2818</v>
      </c>
      <c r="C1174" s="28" t="s">
        <v>2819</v>
      </c>
      <c r="D1174" s="28" t="s">
        <v>2725</v>
      </c>
      <c r="E1174" s="28" t="str">
        <f t="shared" si="21"/>
        <v>2.2</v>
      </c>
      <c r="F1174" s="28">
        <v>78</v>
      </c>
      <c r="G1174" s="28" t="s">
        <v>2820</v>
      </c>
      <c r="H1174" s="28" t="s">
        <v>5</v>
      </c>
      <c r="I1174" s="28"/>
      <c r="J1174" s="28"/>
    </row>
    <row r="1175" spans="1:10" x14ac:dyDescent="0.3">
      <c r="A1175" s="28"/>
      <c r="B1175" s="28" t="s">
        <v>2821</v>
      </c>
      <c r="C1175" s="28" t="s">
        <v>2822</v>
      </c>
      <c r="D1175" s="28" t="s">
        <v>2823</v>
      </c>
      <c r="E1175" s="28" t="str">
        <f t="shared" si="21"/>
        <v>2.1</v>
      </c>
      <c r="F1175" s="28">
        <v>65</v>
      </c>
      <c r="G1175" s="28" t="s">
        <v>755</v>
      </c>
      <c r="H1175" s="28" t="s">
        <v>44</v>
      </c>
      <c r="I1175" s="28"/>
      <c r="J1175" s="28"/>
    </row>
    <row r="1176" spans="1:10" x14ac:dyDescent="0.3">
      <c r="A1176" s="28"/>
      <c r="B1176" s="28" t="s">
        <v>2824</v>
      </c>
      <c r="C1176" s="28" t="s">
        <v>2825</v>
      </c>
      <c r="D1176" s="28" t="s">
        <v>2823</v>
      </c>
      <c r="E1176" s="28" t="str">
        <f t="shared" si="21"/>
        <v>2.1</v>
      </c>
      <c r="F1176" s="28">
        <v>72</v>
      </c>
      <c r="G1176" s="28" t="s">
        <v>2826</v>
      </c>
      <c r="H1176" s="28" t="s">
        <v>10</v>
      </c>
      <c r="I1176" s="28"/>
      <c r="J1176" s="28"/>
    </row>
    <row r="1177" spans="1:10" x14ac:dyDescent="0.3">
      <c r="A1177" s="28"/>
      <c r="B1177" s="28" t="s">
        <v>2827</v>
      </c>
      <c r="C1177" s="28" t="s">
        <v>2828</v>
      </c>
      <c r="D1177" s="28" t="s">
        <v>2823</v>
      </c>
      <c r="E1177" s="28" t="str">
        <f t="shared" si="21"/>
        <v>2.1</v>
      </c>
      <c r="F1177" s="28">
        <v>78</v>
      </c>
      <c r="G1177" s="28" t="s">
        <v>2829</v>
      </c>
      <c r="H1177" s="28" t="s">
        <v>4</v>
      </c>
      <c r="I1177" s="28"/>
      <c r="J1177" s="28"/>
    </row>
    <row r="1178" spans="1:10" x14ac:dyDescent="0.3">
      <c r="A1178" s="28"/>
      <c r="B1178" s="28" t="s">
        <v>2830</v>
      </c>
      <c r="C1178" s="28" t="s">
        <v>2831</v>
      </c>
      <c r="D1178" s="28" t="s">
        <v>2823</v>
      </c>
      <c r="E1178" s="28" t="str">
        <f t="shared" si="21"/>
        <v>2.1</v>
      </c>
      <c r="F1178" s="28">
        <v>85</v>
      </c>
      <c r="G1178" s="28" t="s">
        <v>2832</v>
      </c>
      <c r="H1178" s="28" t="s">
        <v>44</v>
      </c>
      <c r="I1178" s="28"/>
      <c r="J1178" s="28"/>
    </row>
    <row r="1179" spans="1:10" x14ac:dyDescent="0.3">
      <c r="A1179" s="28"/>
      <c r="B1179" s="28" t="s">
        <v>2833</v>
      </c>
      <c r="C1179" s="28" t="s">
        <v>2834</v>
      </c>
      <c r="D1179" s="28" t="s">
        <v>2823</v>
      </c>
      <c r="E1179" s="28" t="str">
        <f t="shared" si="21"/>
        <v>2.1</v>
      </c>
      <c r="F1179" s="28">
        <v>71</v>
      </c>
      <c r="G1179" s="28" t="s">
        <v>333</v>
      </c>
      <c r="H1179" s="28" t="s">
        <v>10</v>
      </c>
      <c r="I1179" s="28"/>
      <c r="J1179" s="28"/>
    </row>
    <row r="1180" spans="1:10" x14ac:dyDescent="0.3">
      <c r="A1180" s="28"/>
      <c r="B1180" s="28" t="s">
        <v>2835</v>
      </c>
      <c r="C1180" s="28" t="s">
        <v>2836</v>
      </c>
      <c r="D1180" s="28" t="s">
        <v>2823</v>
      </c>
      <c r="E1180" s="28" t="str">
        <f t="shared" si="21"/>
        <v>2.1</v>
      </c>
      <c r="F1180" s="28">
        <v>93</v>
      </c>
      <c r="G1180" s="28" t="s">
        <v>122</v>
      </c>
      <c r="H1180" s="28" t="s">
        <v>7</v>
      </c>
      <c r="I1180" s="28"/>
      <c r="J1180" s="28"/>
    </row>
    <row r="1181" spans="1:10" x14ac:dyDescent="0.3">
      <c r="A1181" s="28"/>
      <c r="B1181" s="28" t="s">
        <v>2837</v>
      </c>
      <c r="C1181" s="28" t="s">
        <v>2838</v>
      </c>
      <c r="D1181" s="28" t="s">
        <v>2823</v>
      </c>
      <c r="E1181" s="28" t="str">
        <f t="shared" si="21"/>
        <v>2.1</v>
      </c>
      <c r="F1181" s="28">
        <v>50</v>
      </c>
      <c r="G1181" s="28" t="s">
        <v>268</v>
      </c>
      <c r="H1181" s="28" t="s">
        <v>10</v>
      </c>
      <c r="I1181" s="28"/>
      <c r="J1181" s="28"/>
    </row>
    <row r="1182" spans="1:10" x14ac:dyDescent="0.3">
      <c r="A1182" s="28"/>
      <c r="B1182" s="28" t="s">
        <v>2839</v>
      </c>
      <c r="C1182" s="28" t="s">
        <v>2840</v>
      </c>
      <c r="D1182" s="28" t="s">
        <v>2823</v>
      </c>
      <c r="E1182" s="28" t="str">
        <f t="shared" si="21"/>
        <v>2.1</v>
      </c>
      <c r="F1182" s="28">
        <v>88</v>
      </c>
      <c r="G1182" s="28" t="s">
        <v>145</v>
      </c>
      <c r="H1182" s="28" t="s">
        <v>166</v>
      </c>
      <c r="I1182" s="28"/>
      <c r="J1182" s="28"/>
    </row>
    <row r="1183" spans="1:10" x14ac:dyDescent="0.3">
      <c r="A1183" s="28"/>
      <c r="B1183" s="28"/>
      <c r="C1183" s="28"/>
      <c r="D1183" s="28"/>
      <c r="E1183" s="28" t="str">
        <f t="shared" si="21"/>
        <v/>
      </c>
      <c r="F1183" s="28"/>
      <c r="G1183" s="28"/>
      <c r="H1183" s="28"/>
      <c r="I1183" s="28"/>
      <c r="J1183" s="28"/>
    </row>
    <row r="1184" spans="1:10" x14ac:dyDescent="0.3">
      <c r="A1184" s="28"/>
      <c r="B1184" s="28" t="s">
        <v>2841</v>
      </c>
      <c r="C1184" s="28" t="s">
        <v>2842</v>
      </c>
      <c r="D1184" s="28" t="s">
        <v>2823</v>
      </c>
      <c r="E1184" s="28" t="str">
        <f t="shared" si="21"/>
        <v>2.1</v>
      </c>
      <c r="F1184" s="28">
        <v>98</v>
      </c>
      <c r="G1184" s="28" t="s">
        <v>173</v>
      </c>
      <c r="H1184" s="28" t="s">
        <v>166</v>
      </c>
      <c r="I1184" s="28"/>
      <c r="J1184" s="28"/>
    </row>
    <row r="1185" spans="1:10" x14ac:dyDescent="0.3">
      <c r="A1185" s="28"/>
      <c r="B1185" s="28" t="s">
        <v>2843</v>
      </c>
      <c r="C1185" s="28" t="s">
        <v>2844</v>
      </c>
      <c r="D1185" s="28" t="s">
        <v>2823</v>
      </c>
      <c r="E1185" s="28" t="str">
        <f t="shared" si="21"/>
        <v>2.1</v>
      </c>
      <c r="F1185" s="28">
        <v>64</v>
      </c>
      <c r="G1185" s="28" t="s">
        <v>740</v>
      </c>
      <c r="H1185" s="28" t="s">
        <v>44</v>
      </c>
      <c r="I1185" s="28"/>
      <c r="J1185" s="28"/>
    </row>
    <row r="1186" spans="1:10" x14ac:dyDescent="0.3">
      <c r="A1186" s="28"/>
      <c r="B1186" s="28" t="s">
        <v>2845</v>
      </c>
      <c r="C1186" s="28" t="s">
        <v>2846</v>
      </c>
      <c r="D1186" s="28" t="s">
        <v>2823</v>
      </c>
      <c r="E1186" s="28" t="str">
        <f t="shared" si="21"/>
        <v>2.1</v>
      </c>
      <c r="F1186" s="28">
        <v>48</v>
      </c>
      <c r="G1186" s="28" t="s">
        <v>1891</v>
      </c>
      <c r="H1186" s="28" t="s">
        <v>97</v>
      </c>
      <c r="I1186" s="28"/>
      <c r="J1186" s="28"/>
    </row>
    <row r="1187" spans="1:10" x14ac:dyDescent="0.3">
      <c r="A1187" s="28"/>
      <c r="B1187" s="28" t="s">
        <v>2847</v>
      </c>
      <c r="C1187" s="28" t="s">
        <v>2848</v>
      </c>
      <c r="D1187" s="28" t="s">
        <v>2823</v>
      </c>
      <c r="E1187" s="28" t="str">
        <f t="shared" si="21"/>
        <v>2.1</v>
      </c>
      <c r="F1187" s="28">
        <v>47</v>
      </c>
      <c r="G1187" s="28" t="s">
        <v>652</v>
      </c>
      <c r="H1187" s="28" t="s">
        <v>44</v>
      </c>
      <c r="I1187" s="28"/>
      <c r="J1187" s="28"/>
    </row>
    <row r="1188" spans="1:10" x14ac:dyDescent="0.3">
      <c r="A1188" s="28"/>
      <c r="B1188" s="28" t="s">
        <v>2849</v>
      </c>
      <c r="C1188" s="28" t="s">
        <v>2850</v>
      </c>
      <c r="D1188" s="28" t="s">
        <v>2823</v>
      </c>
      <c r="E1188" s="28" t="str">
        <f t="shared" si="21"/>
        <v>2.1</v>
      </c>
      <c r="F1188" s="28">
        <v>28</v>
      </c>
      <c r="G1188" s="28" t="s">
        <v>2851</v>
      </c>
      <c r="H1188" s="28" t="s">
        <v>44</v>
      </c>
      <c r="I1188" s="28"/>
      <c r="J1188" s="28"/>
    </row>
    <row r="1189" spans="1:10" x14ac:dyDescent="0.3">
      <c r="A1189" s="28"/>
      <c r="B1189" s="28" t="s">
        <v>2852</v>
      </c>
      <c r="C1189" s="28" t="s">
        <v>2853</v>
      </c>
      <c r="D1189" s="28" t="s">
        <v>2823</v>
      </c>
      <c r="E1189" s="28" t="str">
        <f t="shared" si="21"/>
        <v>2.1</v>
      </c>
      <c r="F1189" s="28">
        <v>76</v>
      </c>
      <c r="G1189" s="28" t="s">
        <v>189</v>
      </c>
      <c r="H1189" s="28" t="s">
        <v>4</v>
      </c>
      <c r="I1189" s="28"/>
      <c r="J1189" s="28"/>
    </row>
    <row r="1190" spans="1:10" x14ac:dyDescent="0.3">
      <c r="A1190" s="28"/>
      <c r="B1190" s="28" t="s">
        <v>2854</v>
      </c>
      <c r="C1190" s="28" t="s">
        <v>2855</v>
      </c>
      <c r="D1190" s="28" t="s">
        <v>2823</v>
      </c>
      <c r="E1190" s="28" t="str">
        <f t="shared" si="21"/>
        <v>2.1</v>
      </c>
      <c r="F1190" s="28">
        <v>62</v>
      </c>
      <c r="G1190" s="28" t="s">
        <v>2856</v>
      </c>
      <c r="H1190" s="28" t="s">
        <v>44</v>
      </c>
      <c r="I1190" s="28"/>
      <c r="J1190" s="28"/>
    </row>
    <row r="1191" spans="1:10" x14ac:dyDescent="0.3">
      <c r="A1191" s="28"/>
      <c r="B1191" s="28" t="s">
        <v>2857</v>
      </c>
      <c r="C1191" s="28" t="s">
        <v>2858</v>
      </c>
      <c r="D1191" s="28" t="s">
        <v>2823</v>
      </c>
      <c r="E1191" s="28" t="str">
        <f t="shared" si="21"/>
        <v>2.1</v>
      </c>
      <c r="F1191" s="28">
        <v>69</v>
      </c>
      <c r="G1191" s="28" t="s">
        <v>189</v>
      </c>
      <c r="H1191" s="28" t="s">
        <v>146</v>
      </c>
      <c r="I1191" s="28"/>
      <c r="J1191" s="28"/>
    </row>
    <row r="1192" spans="1:10" x14ac:dyDescent="0.3">
      <c r="A1192" s="28"/>
      <c r="B1192" s="28" t="s">
        <v>2859</v>
      </c>
      <c r="C1192" s="28" t="s">
        <v>2860</v>
      </c>
      <c r="D1192" s="28" t="s">
        <v>2823</v>
      </c>
      <c r="E1192" s="28" t="str">
        <f t="shared" si="21"/>
        <v>2.1</v>
      </c>
      <c r="F1192" s="28">
        <v>35</v>
      </c>
      <c r="G1192" s="28" t="s">
        <v>715</v>
      </c>
      <c r="H1192" s="28" t="s">
        <v>908</v>
      </c>
      <c r="I1192" s="28"/>
      <c r="J1192" s="28"/>
    </row>
    <row r="1193" spans="1:10" x14ac:dyDescent="0.3">
      <c r="A1193" s="28"/>
      <c r="B1193" s="28" t="s">
        <v>2861</v>
      </c>
      <c r="C1193" s="28" t="s">
        <v>2862</v>
      </c>
      <c r="D1193" s="28" t="s">
        <v>2823</v>
      </c>
      <c r="E1193" s="28" t="str">
        <f t="shared" si="21"/>
        <v>2.1</v>
      </c>
      <c r="F1193" s="28">
        <v>62</v>
      </c>
      <c r="G1193" s="28" t="s">
        <v>620</v>
      </c>
      <c r="H1193" s="28" t="s">
        <v>5</v>
      </c>
      <c r="I1193" s="28"/>
      <c r="J1193" s="28"/>
    </row>
    <row r="1194" spans="1:10" x14ac:dyDescent="0.3">
      <c r="A1194" s="28"/>
      <c r="B1194" s="28"/>
      <c r="C1194" s="28"/>
      <c r="D1194" s="28"/>
      <c r="E1194" s="28" t="str">
        <f t="shared" si="21"/>
        <v/>
      </c>
      <c r="F1194" s="28"/>
      <c r="G1194" s="28"/>
      <c r="H1194" s="28"/>
      <c r="I1194" s="28"/>
      <c r="J1194" s="28"/>
    </row>
    <row r="1195" spans="1:10" x14ac:dyDescent="0.3">
      <c r="A1195" s="28"/>
      <c r="B1195" s="28" t="s">
        <v>2863</v>
      </c>
      <c r="C1195" s="28" t="s">
        <v>2864</v>
      </c>
      <c r="D1195" s="28" t="s">
        <v>2823</v>
      </c>
      <c r="E1195" s="28" t="str">
        <f t="shared" si="21"/>
        <v>2.1</v>
      </c>
      <c r="F1195" s="28">
        <v>53</v>
      </c>
      <c r="G1195" s="28" t="s">
        <v>122</v>
      </c>
      <c r="H1195" s="28" t="s">
        <v>10</v>
      </c>
      <c r="I1195" s="28"/>
      <c r="J1195" s="28"/>
    </row>
    <row r="1196" spans="1:10" x14ac:dyDescent="0.3">
      <c r="A1196" s="28"/>
      <c r="B1196" s="28" t="s">
        <v>2865</v>
      </c>
      <c r="C1196" s="28" t="s">
        <v>2866</v>
      </c>
      <c r="D1196" s="28" t="s">
        <v>2823</v>
      </c>
      <c r="E1196" s="28" t="str">
        <f t="shared" si="21"/>
        <v>2.1</v>
      </c>
      <c r="F1196" s="28">
        <v>58</v>
      </c>
      <c r="G1196" s="28" t="s">
        <v>1365</v>
      </c>
      <c r="H1196" s="28" t="s">
        <v>9</v>
      </c>
      <c r="I1196" s="28"/>
      <c r="J1196" s="28"/>
    </row>
    <row r="1197" spans="1:10" x14ac:dyDescent="0.3">
      <c r="A1197" s="28"/>
      <c r="B1197" s="28" t="s">
        <v>2867</v>
      </c>
      <c r="C1197" s="28" t="s">
        <v>2868</v>
      </c>
      <c r="D1197" s="28" t="s">
        <v>2823</v>
      </c>
      <c r="E1197" s="28" t="str">
        <f t="shared" si="21"/>
        <v>2.1</v>
      </c>
      <c r="F1197" s="28">
        <v>56</v>
      </c>
      <c r="G1197" s="28" t="s">
        <v>268</v>
      </c>
      <c r="H1197" s="28" t="s">
        <v>161</v>
      </c>
      <c r="I1197" s="28"/>
      <c r="J1197" s="28"/>
    </row>
    <row r="1198" spans="1:10" x14ac:dyDescent="0.3">
      <c r="A1198" s="28"/>
      <c r="B1198" s="28" t="s">
        <v>2869</v>
      </c>
      <c r="C1198" s="28" t="s">
        <v>2870</v>
      </c>
      <c r="D1198" s="28" t="s">
        <v>2823</v>
      </c>
      <c r="E1198" s="28" t="str">
        <f t="shared" si="21"/>
        <v>2.1</v>
      </c>
      <c r="F1198" s="28">
        <v>56</v>
      </c>
      <c r="G1198" s="28" t="s">
        <v>189</v>
      </c>
      <c r="H1198" s="28" t="s">
        <v>10</v>
      </c>
      <c r="I1198" s="28"/>
      <c r="J1198" s="28"/>
    </row>
    <row r="1199" spans="1:10" x14ac:dyDescent="0.3">
      <c r="A1199" s="28"/>
      <c r="B1199" s="28" t="s">
        <v>2871</v>
      </c>
      <c r="C1199" s="28" t="s">
        <v>2872</v>
      </c>
      <c r="D1199" s="28" t="s">
        <v>2823</v>
      </c>
      <c r="E1199" s="28" t="str">
        <f t="shared" si="21"/>
        <v>2.1</v>
      </c>
      <c r="F1199" s="28">
        <v>30</v>
      </c>
      <c r="G1199" s="28" t="s">
        <v>2851</v>
      </c>
      <c r="H1199" s="28" t="s">
        <v>44</v>
      </c>
      <c r="I1199" s="28"/>
      <c r="J1199" s="28"/>
    </row>
    <row r="1200" spans="1:10" x14ac:dyDescent="0.3">
      <c r="A1200" s="28"/>
      <c r="B1200" s="28" t="s">
        <v>2873</v>
      </c>
      <c r="C1200" s="28" t="s">
        <v>2874</v>
      </c>
      <c r="D1200" s="28" t="s">
        <v>2823</v>
      </c>
      <c r="E1200" s="28" t="str">
        <f t="shared" si="21"/>
        <v>2.1</v>
      </c>
      <c r="F1200" s="28">
        <v>44</v>
      </c>
      <c r="G1200" s="28" t="s">
        <v>2875</v>
      </c>
      <c r="H1200" s="28" t="s">
        <v>44</v>
      </c>
      <c r="I1200" s="28"/>
      <c r="J1200" s="28"/>
    </row>
    <row r="1201" spans="1:10" x14ac:dyDescent="0.3">
      <c r="A1201" s="28"/>
      <c r="B1201" s="28" t="s">
        <v>2873</v>
      </c>
      <c r="C1201" s="28" t="s">
        <v>2876</v>
      </c>
      <c r="D1201" s="28" t="s">
        <v>2823</v>
      </c>
      <c r="E1201" s="28" t="str">
        <f t="shared" si="21"/>
        <v>2.1</v>
      </c>
      <c r="F1201" s="28">
        <v>47</v>
      </c>
      <c r="G1201" s="28" t="s">
        <v>2875</v>
      </c>
      <c r="H1201" s="28" t="s">
        <v>44</v>
      </c>
      <c r="I1201" s="28"/>
      <c r="J1201" s="28"/>
    </row>
    <row r="1202" spans="1:10" x14ac:dyDescent="0.3">
      <c r="A1202" s="28"/>
      <c r="B1202" s="28" t="s">
        <v>2873</v>
      </c>
      <c r="C1202" s="28" t="s">
        <v>2877</v>
      </c>
      <c r="D1202" s="28" t="s">
        <v>2823</v>
      </c>
      <c r="E1202" s="28" t="str">
        <f t="shared" si="21"/>
        <v>2.1</v>
      </c>
      <c r="F1202" s="28">
        <v>28</v>
      </c>
      <c r="G1202" s="28" t="s">
        <v>2878</v>
      </c>
      <c r="H1202" s="28" t="s">
        <v>334</v>
      </c>
      <c r="I1202" s="28"/>
      <c r="J1202" s="28"/>
    </row>
    <row r="1203" spans="1:10" x14ac:dyDescent="0.3">
      <c r="A1203" s="28"/>
      <c r="B1203" s="28" t="s">
        <v>2873</v>
      </c>
      <c r="C1203" s="28" t="s">
        <v>2879</v>
      </c>
      <c r="D1203" s="28" t="s">
        <v>2823</v>
      </c>
      <c r="E1203" s="28" t="str">
        <f t="shared" si="21"/>
        <v>2.1</v>
      </c>
      <c r="F1203" s="28">
        <v>30</v>
      </c>
      <c r="G1203" s="28" t="s">
        <v>2880</v>
      </c>
      <c r="H1203" s="28" t="s">
        <v>334</v>
      </c>
      <c r="I1203" s="28"/>
      <c r="J1203" s="28"/>
    </row>
    <row r="1204" spans="1:10" x14ac:dyDescent="0.3">
      <c r="A1204" s="28"/>
      <c r="B1204" s="28" t="s">
        <v>2881</v>
      </c>
      <c r="C1204" s="28" t="s">
        <v>2882</v>
      </c>
      <c r="D1204" s="28" t="s">
        <v>2823</v>
      </c>
      <c r="E1204" s="28" t="str">
        <f t="shared" si="21"/>
        <v>2.1</v>
      </c>
      <c r="F1204" s="28">
        <v>55</v>
      </c>
      <c r="G1204" s="28" t="s">
        <v>2883</v>
      </c>
      <c r="H1204" s="28" t="s">
        <v>1</v>
      </c>
      <c r="I1204" s="28"/>
      <c r="J1204" s="28"/>
    </row>
    <row r="1205" spans="1:10" x14ac:dyDescent="0.3">
      <c r="A1205" s="28"/>
      <c r="B1205" s="28"/>
      <c r="C1205" s="28"/>
      <c r="D1205" s="28"/>
      <c r="E1205" s="28" t="str">
        <f t="shared" si="21"/>
        <v/>
      </c>
      <c r="F1205" s="28"/>
      <c r="G1205" s="28"/>
      <c r="H1205" s="28"/>
      <c r="I1205" s="28"/>
      <c r="J1205" s="28"/>
    </row>
    <row r="1206" spans="1:10" x14ac:dyDescent="0.3">
      <c r="A1206" s="28"/>
      <c r="B1206" s="28" t="s">
        <v>2884</v>
      </c>
      <c r="C1206" s="28" t="s">
        <v>2885</v>
      </c>
      <c r="D1206" s="28" t="s">
        <v>2823</v>
      </c>
      <c r="E1206" s="28" t="str">
        <f t="shared" si="21"/>
        <v>2.1</v>
      </c>
      <c r="F1206" s="28">
        <v>67</v>
      </c>
      <c r="G1206" s="28" t="s">
        <v>2886</v>
      </c>
      <c r="H1206" s="28" t="s">
        <v>44</v>
      </c>
      <c r="I1206" s="28"/>
      <c r="J1206" s="28"/>
    </row>
    <row r="1207" spans="1:10" x14ac:dyDescent="0.3">
      <c r="A1207" s="28"/>
      <c r="B1207" s="28" t="s">
        <v>2887</v>
      </c>
      <c r="C1207" s="28" t="s">
        <v>2888</v>
      </c>
      <c r="D1207" s="28" t="s">
        <v>2823</v>
      </c>
      <c r="E1207" s="28" t="str">
        <f t="shared" si="21"/>
        <v>2.1</v>
      </c>
      <c r="F1207" s="28">
        <v>69</v>
      </c>
      <c r="G1207" s="28" t="s">
        <v>130</v>
      </c>
      <c r="H1207" s="28" t="s">
        <v>834</v>
      </c>
      <c r="I1207" s="28"/>
      <c r="J1207" s="28"/>
    </row>
    <row r="1208" spans="1:10" x14ac:dyDescent="0.3">
      <c r="A1208" s="28"/>
      <c r="B1208" s="28" t="s">
        <v>2889</v>
      </c>
      <c r="C1208" s="28" t="s">
        <v>2890</v>
      </c>
      <c r="D1208" s="28" t="s">
        <v>2823</v>
      </c>
      <c r="E1208" s="28" t="str">
        <f t="shared" si="21"/>
        <v>2.1</v>
      </c>
      <c r="F1208" s="28">
        <v>55</v>
      </c>
      <c r="G1208" s="28" t="s">
        <v>875</v>
      </c>
      <c r="H1208" s="28" t="s">
        <v>10</v>
      </c>
      <c r="I1208" s="28"/>
      <c r="J1208" s="28"/>
    </row>
    <row r="1209" spans="1:10" x14ac:dyDescent="0.3">
      <c r="A1209" s="28"/>
      <c r="B1209" s="28" t="s">
        <v>2891</v>
      </c>
      <c r="C1209" s="28" t="s">
        <v>2892</v>
      </c>
      <c r="D1209" s="28" t="s">
        <v>2823</v>
      </c>
      <c r="E1209" s="28" t="str">
        <f t="shared" si="21"/>
        <v>2.1</v>
      </c>
      <c r="F1209" s="28">
        <v>66</v>
      </c>
      <c r="G1209" s="28" t="s">
        <v>769</v>
      </c>
      <c r="H1209" s="28" t="s">
        <v>97</v>
      </c>
      <c r="I1209" s="28"/>
      <c r="J1209" s="28"/>
    </row>
    <row r="1210" spans="1:10" x14ac:dyDescent="0.3">
      <c r="A1210" s="28"/>
      <c r="B1210" s="28" t="s">
        <v>2893</v>
      </c>
      <c r="C1210" s="28" t="s">
        <v>2894</v>
      </c>
      <c r="D1210" s="28" t="s">
        <v>2823</v>
      </c>
      <c r="E1210" s="28" t="str">
        <f t="shared" si="21"/>
        <v>2.1</v>
      </c>
      <c r="F1210" s="28">
        <v>64</v>
      </c>
      <c r="G1210" s="28" t="s">
        <v>2895</v>
      </c>
      <c r="H1210" s="28" t="s">
        <v>146</v>
      </c>
      <c r="I1210" s="28"/>
      <c r="J1210" s="28"/>
    </row>
    <row r="1211" spans="1:10" x14ac:dyDescent="0.3">
      <c r="A1211" s="28"/>
      <c r="B1211" s="28" t="s">
        <v>2896</v>
      </c>
      <c r="C1211" s="28" t="s">
        <v>2897</v>
      </c>
      <c r="D1211" s="28" t="s">
        <v>2823</v>
      </c>
      <c r="E1211" s="28" t="str">
        <f t="shared" si="21"/>
        <v>2.1</v>
      </c>
      <c r="F1211" s="28">
        <v>64</v>
      </c>
      <c r="G1211" s="28" t="s">
        <v>2898</v>
      </c>
      <c r="H1211" s="28" t="s">
        <v>97</v>
      </c>
      <c r="I1211" s="28"/>
      <c r="J1211" s="28"/>
    </row>
    <row r="1212" spans="1:10" x14ac:dyDescent="0.3">
      <c r="A1212" s="28"/>
      <c r="B1212" s="28" t="s">
        <v>2899</v>
      </c>
      <c r="C1212" s="28" t="s">
        <v>2900</v>
      </c>
      <c r="D1212" s="28" t="s">
        <v>2823</v>
      </c>
      <c r="E1212" s="28" t="str">
        <f t="shared" si="21"/>
        <v>2.1</v>
      </c>
      <c r="F1212" s="28">
        <v>52</v>
      </c>
      <c r="G1212" s="28" t="s">
        <v>2901</v>
      </c>
      <c r="H1212" s="28" t="s">
        <v>2453</v>
      </c>
      <c r="I1212" s="28"/>
      <c r="J1212" s="28"/>
    </row>
    <row r="1213" spans="1:10" x14ac:dyDescent="0.3">
      <c r="A1213" s="28"/>
      <c r="B1213" s="28" t="s">
        <v>2902</v>
      </c>
      <c r="C1213" s="28" t="s">
        <v>2903</v>
      </c>
      <c r="D1213" s="28" t="s">
        <v>2823</v>
      </c>
      <c r="E1213" s="28" t="str">
        <f t="shared" si="21"/>
        <v>2.1</v>
      </c>
      <c r="F1213" s="28">
        <v>60</v>
      </c>
      <c r="G1213" s="28" t="s">
        <v>1855</v>
      </c>
      <c r="H1213" s="28" t="s">
        <v>44</v>
      </c>
      <c r="I1213" s="28"/>
      <c r="J1213" s="28"/>
    </row>
    <row r="1214" spans="1:10" x14ac:dyDescent="0.3">
      <c r="A1214" s="28"/>
      <c r="B1214" s="28" t="s">
        <v>2904</v>
      </c>
      <c r="C1214" s="28" t="s">
        <v>2905</v>
      </c>
      <c r="D1214" s="28" t="s">
        <v>2823</v>
      </c>
      <c r="E1214" s="28" t="str">
        <f t="shared" si="21"/>
        <v>2.1</v>
      </c>
      <c r="F1214" s="28">
        <v>79</v>
      </c>
      <c r="G1214" s="28" t="s">
        <v>2906</v>
      </c>
      <c r="H1214" s="28" t="s">
        <v>4</v>
      </c>
      <c r="I1214" s="28"/>
      <c r="J1214" s="28"/>
    </row>
    <row r="1215" spans="1:10" x14ac:dyDescent="0.3">
      <c r="A1215" s="28"/>
      <c r="B1215" s="28" t="s">
        <v>2907</v>
      </c>
      <c r="C1215" s="28" t="s">
        <v>2908</v>
      </c>
      <c r="D1215" s="28" t="s">
        <v>2823</v>
      </c>
      <c r="E1215" s="28" t="str">
        <f t="shared" si="21"/>
        <v>2.1</v>
      </c>
      <c r="F1215" s="28">
        <v>57</v>
      </c>
      <c r="G1215" s="28" t="s">
        <v>2883</v>
      </c>
      <c r="H1215" s="28" t="s">
        <v>2168</v>
      </c>
      <c r="I1215" s="28"/>
      <c r="J1215" s="28"/>
    </row>
    <row r="1216" spans="1:10" x14ac:dyDescent="0.3">
      <c r="A1216" s="28"/>
      <c r="B1216" s="28"/>
      <c r="C1216" s="28"/>
      <c r="D1216" s="28"/>
      <c r="E1216" s="28" t="str">
        <f t="shared" si="21"/>
        <v/>
      </c>
      <c r="F1216" s="28"/>
      <c r="G1216" s="28"/>
      <c r="H1216" s="28"/>
      <c r="I1216" s="28"/>
      <c r="J1216" s="28"/>
    </row>
    <row r="1217" spans="1:10" x14ac:dyDescent="0.3">
      <c r="A1217" s="28"/>
      <c r="B1217" s="28" t="s">
        <v>2909</v>
      </c>
      <c r="C1217" s="28" t="s">
        <v>2910</v>
      </c>
      <c r="D1217" s="28" t="s">
        <v>2823</v>
      </c>
      <c r="E1217" s="28" t="str">
        <f t="shared" si="21"/>
        <v>2.1</v>
      </c>
      <c r="F1217" s="28">
        <v>39</v>
      </c>
      <c r="G1217" s="28" t="s">
        <v>620</v>
      </c>
      <c r="H1217" s="28" t="s">
        <v>161</v>
      </c>
      <c r="I1217" s="28"/>
      <c r="J1217" s="28"/>
    </row>
    <row r="1218" spans="1:10" x14ac:dyDescent="0.3">
      <c r="A1218" s="28"/>
      <c r="B1218" s="28" t="s">
        <v>2911</v>
      </c>
      <c r="C1218" s="28" t="s">
        <v>2912</v>
      </c>
      <c r="D1218" s="28" t="s">
        <v>2823</v>
      </c>
      <c r="E1218" s="28" t="str">
        <f t="shared" si="21"/>
        <v>2.1</v>
      </c>
      <c r="F1218" s="28">
        <v>52</v>
      </c>
      <c r="G1218" s="28" t="s">
        <v>400</v>
      </c>
      <c r="H1218" s="28" t="s">
        <v>1413</v>
      </c>
      <c r="I1218" s="28"/>
      <c r="J1218" s="28"/>
    </row>
    <row r="1219" spans="1:10" x14ac:dyDescent="0.3">
      <c r="A1219" s="28"/>
      <c r="B1219" s="28" t="s">
        <v>2913</v>
      </c>
      <c r="C1219" s="28" t="s">
        <v>2914</v>
      </c>
      <c r="D1219" s="28" t="s">
        <v>2823</v>
      </c>
      <c r="E1219" s="28" t="str">
        <f t="shared" si="21"/>
        <v>2.1</v>
      </c>
      <c r="F1219" s="28">
        <v>49</v>
      </c>
      <c r="G1219" s="28" t="s">
        <v>620</v>
      </c>
      <c r="H1219" s="28" t="s">
        <v>10</v>
      </c>
      <c r="I1219" s="28"/>
      <c r="J1219" s="28"/>
    </row>
    <row r="1220" spans="1:10" x14ac:dyDescent="0.3">
      <c r="A1220" s="28"/>
      <c r="B1220" s="28" t="s">
        <v>2915</v>
      </c>
      <c r="C1220" s="28" t="s">
        <v>2916</v>
      </c>
      <c r="D1220" s="28" t="s">
        <v>2823</v>
      </c>
      <c r="E1220" s="28" t="str">
        <f t="shared" si="21"/>
        <v>2.1</v>
      </c>
      <c r="F1220" s="28">
        <v>90</v>
      </c>
      <c r="G1220" s="28" t="s">
        <v>620</v>
      </c>
      <c r="H1220" s="28" t="s">
        <v>3</v>
      </c>
      <c r="I1220" s="28"/>
      <c r="J1220" s="28"/>
    </row>
    <row r="1221" spans="1:10" x14ac:dyDescent="0.3">
      <c r="A1221" s="28"/>
      <c r="B1221" s="28" t="s">
        <v>2917</v>
      </c>
      <c r="C1221" s="28" t="s">
        <v>2918</v>
      </c>
      <c r="D1221" s="28" t="s">
        <v>2823</v>
      </c>
      <c r="E1221" s="28" t="str">
        <f t="shared" si="21"/>
        <v>2.1</v>
      </c>
      <c r="F1221" s="28">
        <v>56</v>
      </c>
      <c r="G1221" s="28" t="s">
        <v>1855</v>
      </c>
      <c r="H1221" s="28" t="s">
        <v>44</v>
      </c>
      <c r="I1221" s="28"/>
      <c r="J1221" s="28"/>
    </row>
    <row r="1222" spans="1:10" x14ac:dyDescent="0.3">
      <c r="A1222" s="28"/>
      <c r="B1222" s="28" t="s">
        <v>2917</v>
      </c>
      <c r="C1222" s="28" t="s">
        <v>2919</v>
      </c>
      <c r="D1222" s="28" t="s">
        <v>2823</v>
      </c>
      <c r="E1222" s="28" t="str">
        <f t="shared" si="21"/>
        <v>2.1</v>
      </c>
      <c r="F1222" s="28">
        <v>94</v>
      </c>
      <c r="G1222" s="28" t="s">
        <v>2920</v>
      </c>
      <c r="H1222" s="28" t="s">
        <v>44</v>
      </c>
      <c r="I1222" s="28"/>
      <c r="J1222" s="28"/>
    </row>
    <row r="1223" spans="1:10" x14ac:dyDescent="0.3">
      <c r="A1223" s="28"/>
      <c r="B1223" s="28" t="s">
        <v>2921</v>
      </c>
      <c r="C1223" s="28" t="s">
        <v>2922</v>
      </c>
      <c r="D1223" s="28" t="s">
        <v>2823</v>
      </c>
      <c r="E1223" s="28" t="str">
        <f t="shared" si="21"/>
        <v>2.1</v>
      </c>
      <c r="F1223" s="28">
        <v>51</v>
      </c>
      <c r="G1223" s="28" t="s">
        <v>268</v>
      </c>
      <c r="H1223" s="28" t="s">
        <v>2923</v>
      </c>
      <c r="I1223" s="28"/>
      <c r="J1223" s="28"/>
    </row>
    <row r="1224" spans="1:10" x14ac:dyDescent="0.3">
      <c r="A1224" s="28"/>
      <c r="B1224" s="28" t="s">
        <v>2924</v>
      </c>
      <c r="C1224" s="28" t="s">
        <v>2925</v>
      </c>
      <c r="D1224" s="28" t="s">
        <v>2823</v>
      </c>
      <c r="E1224" s="28" t="str">
        <f t="shared" ref="E1224:E1287" si="22">MID(D1224,2,3)</f>
        <v>2.1</v>
      </c>
      <c r="F1224" s="28">
        <v>51</v>
      </c>
      <c r="G1224" s="28" t="s">
        <v>2532</v>
      </c>
      <c r="H1224" s="28" t="s">
        <v>10</v>
      </c>
      <c r="I1224" s="28"/>
      <c r="J1224" s="28"/>
    </row>
    <row r="1225" spans="1:10" x14ac:dyDescent="0.3">
      <c r="A1225" s="28"/>
      <c r="B1225" s="28" t="s">
        <v>2926</v>
      </c>
      <c r="C1225" s="28" t="s">
        <v>2927</v>
      </c>
      <c r="D1225" s="28" t="s">
        <v>2823</v>
      </c>
      <c r="E1225" s="28" t="str">
        <f t="shared" si="22"/>
        <v>2.1</v>
      </c>
      <c r="F1225" s="28">
        <v>72</v>
      </c>
      <c r="G1225" s="28" t="s">
        <v>421</v>
      </c>
      <c r="H1225" s="28" t="s">
        <v>2</v>
      </c>
      <c r="I1225" s="28"/>
      <c r="J1225" s="28"/>
    </row>
    <row r="1226" spans="1:10" x14ac:dyDescent="0.3">
      <c r="A1226" s="28"/>
      <c r="B1226" s="28" t="s">
        <v>2928</v>
      </c>
      <c r="C1226" s="28" t="s">
        <v>2929</v>
      </c>
      <c r="D1226" s="28" t="s">
        <v>2823</v>
      </c>
      <c r="E1226" s="28" t="str">
        <f t="shared" si="22"/>
        <v>2.1</v>
      </c>
      <c r="F1226" s="28">
        <v>52</v>
      </c>
      <c r="G1226" s="28" t="s">
        <v>1502</v>
      </c>
      <c r="H1226" s="28" t="s">
        <v>515</v>
      </c>
      <c r="I1226" s="28"/>
      <c r="J1226" s="28"/>
    </row>
    <row r="1227" spans="1:10" x14ac:dyDescent="0.3">
      <c r="A1227" s="28"/>
      <c r="B1227" s="28"/>
      <c r="C1227" s="28"/>
      <c r="D1227" s="28"/>
      <c r="E1227" s="28" t="str">
        <f t="shared" si="22"/>
        <v/>
      </c>
      <c r="F1227" s="28"/>
      <c r="G1227" s="28"/>
      <c r="H1227" s="28"/>
      <c r="I1227" s="28"/>
      <c r="J1227" s="28"/>
    </row>
    <row r="1228" spans="1:10" x14ac:dyDescent="0.3">
      <c r="A1228" s="28"/>
      <c r="B1228" s="28" t="s">
        <v>2930</v>
      </c>
      <c r="C1228" s="28" t="s">
        <v>2931</v>
      </c>
      <c r="D1228" s="28" t="s">
        <v>2823</v>
      </c>
      <c r="E1228" s="28" t="str">
        <f t="shared" si="22"/>
        <v>2.1</v>
      </c>
      <c r="F1228" s="28">
        <v>61</v>
      </c>
      <c r="G1228" s="28" t="s">
        <v>199</v>
      </c>
      <c r="H1228" s="28" t="s">
        <v>44</v>
      </c>
      <c r="I1228" s="28"/>
      <c r="J1228" s="28"/>
    </row>
    <row r="1229" spans="1:10" x14ac:dyDescent="0.3">
      <c r="A1229" s="28"/>
      <c r="B1229" s="28" t="s">
        <v>2932</v>
      </c>
      <c r="C1229" s="28" t="s">
        <v>2933</v>
      </c>
      <c r="D1229" s="28" t="s">
        <v>2823</v>
      </c>
      <c r="E1229" s="28" t="str">
        <f t="shared" si="22"/>
        <v>2.1</v>
      </c>
      <c r="F1229" s="28">
        <v>100</v>
      </c>
      <c r="G1229" s="28" t="s">
        <v>396</v>
      </c>
      <c r="H1229" s="28" t="s">
        <v>438</v>
      </c>
      <c r="I1229" s="28"/>
      <c r="J1229" s="28"/>
    </row>
    <row r="1230" spans="1:10" x14ac:dyDescent="0.3">
      <c r="A1230" s="28"/>
      <c r="B1230" s="28" t="s">
        <v>2934</v>
      </c>
      <c r="C1230" s="28" t="s">
        <v>2935</v>
      </c>
      <c r="D1230" s="28" t="s">
        <v>2823</v>
      </c>
      <c r="E1230" s="28" t="str">
        <f t="shared" si="22"/>
        <v>2.1</v>
      </c>
      <c r="F1230" s="28">
        <v>63</v>
      </c>
      <c r="G1230" s="28" t="s">
        <v>170</v>
      </c>
      <c r="H1230" s="28" t="s">
        <v>97</v>
      </c>
      <c r="I1230" s="28"/>
      <c r="J1230" s="28"/>
    </row>
    <row r="1231" spans="1:10" x14ac:dyDescent="0.3">
      <c r="A1231" s="28"/>
      <c r="B1231" s="28" t="s">
        <v>2936</v>
      </c>
      <c r="C1231" s="28" t="s">
        <v>2937</v>
      </c>
      <c r="D1231" s="28" t="s">
        <v>2823</v>
      </c>
      <c r="E1231" s="28" t="str">
        <f t="shared" si="22"/>
        <v>2.1</v>
      </c>
      <c r="F1231" s="28">
        <v>75</v>
      </c>
      <c r="G1231" s="28" t="s">
        <v>2938</v>
      </c>
      <c r="H1231" s="28" t="s">
        <v>44</v>
      </c>
      <c r="I1231" s="28"/>
      <c r="J1231" s="28"/>
    </row>
    <row r="1232" spans="1:10" x14ac:dyDescent="0.3">
      <c r="A1232" s="28"/>
      <c r="B1232" s="28" t="s">
        <v>2939</v>
      </c>
      <c r="C1232" s="28" t="s">
        <v>2940</v>
      </c>
      <c r="D1232" s="28" t="s">
        <v>2823</v>
      </c>
      <c r="E1232" s="28" t="str">
        <f t="shared" si="22"/>
        <v>2.1</v>
      </c>
      <c r="F1232" s="28">
        <v>74</v>
      </c>
      <c r="G1232" s="28" t="s">
        <v>2941</v>
      </c>
      <c r="H1232" s="28" t="s">
        <v>1551</v>
      </c>
      <c r="I1232" s="28"/>
      <c r="J1232" s="28"/>
    </row>
    <row r="1233" spans="1:10" x14ac:dyDescent="0.3">
      <c r="A1233" s="28"/>
      <c r="B1233" s="28" t="s">
        <v>2942</v>
      </c>
      <c r="C1233" s="28" t="s">
        <v>2943</v>
      </c>
      <c r="D1233" s="28" t="s">
        <v>2823</v>
      </c>
      <c r="E1233" s="28" t="str">
        <f t="shared" si="22"/>
        <v>2.1</v>
      </c>
      <c r="F1233" s="28">
        <v>58</v>
      </c>
      <c r="G1233" s="28" t="s">
        <v>368</v>
      </c>
      <c r="H1233" s="28" t="s">
        <v>10</v>
      </c>
      <c r="I1233" s="28"/>
      <c r="J1233" s="28"/>
    </row>
    <row r="1234" spans="1:10" x14ac:dyDescent="0.3">
      <c r="A1234" s="28"/>
      <c r="B1234" s="28" t="s">
        <v>2944</v>
      </c>
      <c r="C1234" s="28" t="s">
        <v>2945</v>
      </c>
      <c r="D1234" s="28" t="s">
        <v>2823</v>
      </c>
      <c r="E1234" s="28" t="str">
        <f t="shared" si="22"/>
        <v>2.1</v>
      </c>
      <c r="F1234" s="28">
        <v>54</v>
      </c>
      <c r="G1234" s="28" t="s">
        <v>2532</v>
      </c>
      <c r="H1234" s="28" t="s">
        <v>10</v>
      </c>
      <c r="I1234" s="28"/>
      <c r="J1234" s="28"/>
    </row>
    <row r="1235" spans="1:10" x14ac:dyDescent="0.3">
      <c r="A1235" s="28"/>
      <c r="B1235" s="28" t="s">
        <v>2946</v>
      </c>
      <c r="C1235" s="28" t="s">
        <v>2947</v>
      </c>
      <c r="D1235" s="28" t="s">
        <v>2823</v>
      </c>
      <c r="E1235" s="28" t="str">
        <f t="shared" si="22"/>
        <v>2.1</v>
      </c>
      <c r="F1235" s="28">
        <v>70</v>
      </c>
      <c r="G1235" s="28" t="s">
        <v>2948</v>
      </c>
      <c r="H1235" s="28" t="s">
        <v>10</v>
      </c>
      <c r="I1235" s="28"/>
      <c r="J1235" s="28"/>
    </row>
    <row r="1236" spans="1:10" x14ac:dyDescent="0.3">
      <c r="A1236" s="28"/>
      <c r="B1236" s="28" t="s">
        <v>2949</v>
      </c>
      <c r="C1236" s="28" t="s">
        <v>2950</v>
      </c>
      <c r="D1236" s="28" t="s">
        <v>2823</v>
      </c>
      <c r="E1236" s="28" t="str">
        <f t="shared" si="22"/>
        <v>2.1</v>
      </c>
      <c r="F1236" s="28">
        <v>74</v>
      </c>
      <c r="G1236" s="28" t="s">
        <v>2951</v>
      </c>
      <c r="H1236" s="28" t="s">
        <v>44</v>
      </c>
      <c r="I1236" s="28"/>
      <c r="J1236" s="28"/>
    </row>
    <row r="1237" spans="1:10" x14ac:dyDescent="0.3">
      <c r="A1237" s="28"/>
      <c r="B1237" s="28" t="s">
        <v>2952</v>
      </c>
      <c r="C1237" s="28" t="s">
        <v>2953</v>
      </c>
      <c r="D1237" s="28" t="s">
        <v>2823</v>
      </c>
      <c r="E1237" s="28" t="str">
        <f t="shared" si="22"/>
        <v>2.1</v>
      </c>
      <c r="F1237" s="28">
        <v>57</v>
      </c>
      <c r="G1237" s="28" t="s">
        <v>1365</v>
      </c>
      <c r="H1237" s="28" t="s">
        <v>44</v>
      </c>
      <c r="I1237" s="28"/>
      <c r="J1237" s="28"/>
    </row>
    <row r="1238" spans="1:10" x14ac:dyDescent="0.3">
      <c r="A1238" s="28"/>
      <c r="B1238" s="28"/>
      <c r="C1238" s="28"/>
      <c r="D1238" s="28"/>
      <c r="E1238" s="28" t="str">
        <f t="shared" si="22"/>
        <v/>
      </c>
      <c r="F1238" s="28"/>
      <c r="G1238" s="28"/>
      <c r="H1238" s="28"/>
      <c r="I1238" s="28"/>
      <c r="J1238" s="28"/>
    </row>
    <row r="1239" spans="1:10" x14ac:dyDescent="0.3">
      <c r="A1239" s="28"/>
      <c r="B1239" s="28" t="s">
        <v>2954</v>
      </c>
      <c r="C1239" s="28" t="s">
        <v>2955</v>
      </c>
      <c r="D1239" s="28" t="s">
        <v>2956</v>
      </c>
      <c r="E1239" s="28" t="str">
        <f t="shared" si="22"/>
        <v>2 B</v>
      </c>
      <c r="F1239" s="28">
        <v>49</v>
      </c>
      <c r="G1239" s="28" t="s">
        <v>2064</v>
      </c>
      <c r="H1239" s="28" t="s">
        <v>146</v>
      </c>
      <c r="I1239" s="28"/>
      <c r="J1239" s="28"/>
    </row>
    <row r="1240" spans="1:10" x14ac:dyDescent="0.3">
      <c r="A1240" s="28"/>
      <c r="B1240" s="28" t="s">
        <v>2957</v>
      </c>
      <c r="C1240" s="28" t="s">
        <v>2958</v>
      </c>
      <c r="D1240" s="28" t="s">
        <v>2956</v>
      </c>
      <c r="E1240" s="28" t="str">
        <f t="shared" si="22"/>
        <v>2 B</v>
      </c>
      <c r="F1240" s="28">
        <v>66</v>
      </c>
      <c r="G1240" s="28" t="s">
        <v>2131</v>
      </c>
      <c r="H1240" s="28" t="s">
        <v>97</v>
      </c>
      <c r="I1240" s="28"/>
      <c r="J1240" s="28"/>
    </row>
    <row r="1241" spans="1:10" x14ac:dyDescent="0.3">
      <c r="A1241" s="28"/>
      <c r="B1241" s="28" t="s">
        <v>2959</v>
      </c>
      <c r="C1241" s="28" t="s">
        <v>2960</v>
      </c>
      <c r="D1241" s="28" t="s">
        <v>2956</v>
      </c>
      <c r="E1241" s="28" t="str">
        <f t="shared" si="22"/>
        <v>2 B</v>
      </c>
      <c r="F1241" s="28">
        <v>54</v>
      </c>
      <c r="G1241" s="28" t="s">
        <v>145</v>
      </c>
      <c r="H1241" s="28" t="s">
        <v>1551</v>
      </c>
      <c r="I1241" s="28"/>
      <c r="J1241" s="28"/>
    </row>
    <row r="1242" spans="1:10" x14ac:dyDescent="0.3">
      <c r="A1242" s="28"/>
      <c r="B1242" s="28" t="s">
        <v>2961</v>
      </c>
      <c r="C1242" s="28" t="s">
        <v>2962</v>
      </c>
      <c r="D1242" s="28" t="s">
        <v>2956</v>
      </c>
      <c r="E1242" s="28" t="str">
        <f t="shared" si="22"/>
        <v>2 B</v>
      </c>
      <c r="F1242" s="28">
        <v>78</v>
      </c>
      <c r="G1242" s="28" t="s">
        <v>2374</v>
      </c>
      <c r="H1242" s="28" t="s">
        <v>44</v>
      </c>
      <c r="I1242" s="28"/>
      <c r="J1242" s="28"/>
    </row>
    <row r="1243" spans="1:10" x14ac:dyDescent="0.3">
      <c r="A1243" s="28"/>
      <c r="B1243" s="28" t="s">
        <v>2963</v>
      </c>
      <c r="C1243" s="28" t="s">
        <v>2964</v>
      </c>
      <c r="D1243" s="28" t="s">
        <v>2956</v>
      </c>
      <c r="E1243" s="28" t="str">
        <f t="shared" si="22"/>
        <v>2 B</v>
      </c>
      <c r="F1243" s="28">
        <v>48</v>
      </c>
      <c r="G1243" s="28" t="s">
        <v>2750</v>
      </c>
      <c r="H1243" s="28" t="s">
        <v>44</v>
      </c>
      <c r="I1243" s="28"/>
      <c r="J1243" s="28"/>
    </row>
    <row r="1244" spans="1:10" x14ac:dyDescent="0.3">
      <c r="A1244" s="28"/>
      <c r="B1244" s="28" t="s">
        <v>2965</v>
      </c>
      <c r="C1244" s="28" t="s">
        <v>2966</v>
      </c>
      <c r="D1244" s="28" t="s">
        <v>2956</v>
      </c>
      <c r="E1244" s="28" t="str">
        <f t="shared" si="22"/>
        <v>2 B</v>
      </c>
      <c r="F1244" s="28">
        <v>76</v>
      </c>
      <c r="G1244" s="28" t="s">
        <v>126</v>
      </c>
      <c r="H1244" s="28" t="s">
        <v>2</v>
      </c>
      <c r="I1244" s="28"/>
      <c r="J1244" s="28"/>
    </row>
    <row r="1245" spans="1:10" x14ac:dyDescent="0.3">
      <c r="A1245" s="28"/>
      <c r="B1245" s="28" t="s">
        <v>2967</v>
      </c>
      <c r="C1245" s="28" t="s">
        <v>2968</v>
      </c>
      <c r="D1245" s="28" t="s">
        <v>2956</v>
      </c>
      <c r="E1245" s="28" t="str">
        <f t="shared" si="22"/>
        <v>2 B</v>
      </c>
      <c r="F1245" s="28">
        <v>84</v>
      </c>
      <c r="G1245" s="28" t="s">
        <v>176</v>
      </c>
      <c r="H1245" s="28" t="s">
        <v>146</v>
      </c>
      <c r="I1245" s="28"/>
      <c r="J1245" s="28"/>
    </row>
    <row r="1246" spans="1:10" x14ac:dyDescent="0.3">
      <c r="A1246" s="28"/>
      <c r="B1246" s="28" t="s">
        <v>2969</v>
      </c>
      <c r="C1246" s="28" t="s">
        <v>2970</v>
      </c>
      <c r="D1246" s="28" t="s">
        <v>2956</v>
      </c>
      <c r="E1246" s="28" t="str">
        <f t="shared" si="22"/>
        <v>2 B</v>
      </c>
      <c r="F1246" s="28">
        <v>63</v>
      </c>
      <c r="G1246" s="28" t="s">
        <v>755</v>
      </c>
      <c r="H1246" s="28" t="s">
        <v>44</v>
      </c>
      <c r="I1246" s="28"/>
      <c r="J1246" s="28"/>
    </row>
    <row r="1247" spans="1:10" x14ac:dyDescent="0.3">
      <c r="A1247" s="28"/>
      <c r="B1247" s="28" t="s">
        <v>2971</v>
      </c>
      <c r="C1247" s="28" t="s">
        <v>2972</v>
      </c>
      <c r="D1247" s="28" t="s">
        <v>2956</v>
      </c>
      <c r="E1247" s="28" t="str">
        <f t="shared" si="22"/>
        <v>2 B</v>
      </c>
      <c r="F1247" s="28">
        <v>47</v>
      </c>
      <c r="G1247" s="28" t="s">
        <v>145</v>
      </c>
      <c r="H1247" s="28" t="s">
        <v>10</v>
      </c>
      <c r="I1247" s="28"/>
      <c r="J1247" s="28"/>
    </row>
    <row r="1248" spans="1:10" x14ac:dyDescent="0.3">
      <c r="A1248" s="28"/>
      <c r="B1248" s="28" t="s">
        <v>2973</v>
      </c>
      <c r="C1248" s="28" t="s">
        <v>2974</v>
      </c>
      <c r="D1248" s="28" t="s">
        <v>2956</v>
      </c>
      <c r="E1248" s="28" t="str">
        <f t="shared" si="22"/>
        <v>2 B</v>
      </c>
      <c r="F1248" s="28">
        <v>83</v>
      </c>
      <c r="G1248" s="28" t="s">
        <v>122</v>
      </c>
      <c r="H1248" s="28" t="s">
        <v>834</v>
      </c>
      <c r="I1248" s="28"/>
      <c r="J1248" s="28"/>
    </row>
    <row r="1249" spans="1:10" x14ac:dyDescent="0.3">
      <c r="A1249" s="28"/>
      <c r="B1249" s="28"/>
      <c r="C1249" s="28"/>
      <c r="D1249" s="28"/>
      <c r="E1249" s="28" t="str">
        <f t="shared" si="22"/>
        <v/>
      </c>
      <c r="F1249" s="28"/>
      <c r="G1249" s="28"/>
      <c r="H1249" s="28"/>
      <c r="I1249" s="28"/>
      <c r="J1249" s="28"/>
    </row>
    <row r="1250" spans="1:10" x14ac:dyDescent="0.3">
      <c r="A1250" s="28"/>
      <c r="B1250" s="28" t="s">
        <v>2975</v>
      </c>
      <c r="C1250" s="28" t="s">
        <v>2976</v>
      </c>
      <c r="D1250" s="28" t="s">
        <v>2956</v>
      </c>
      <c r="E1250" s="28" t="str">
        <f t="shared" si="22"/>
        <v>2 B</v>
      </c>
      <c r="F1250" s="28">
        <v>56</v>
      </c>
      <c r="G1250" s="28" t="s">
        <v>2977</v>
      </c>
      <c r="H1250" s="28" t="s">
        <v>161</v>
      </c>
      <c r="I1250" s="28"/>
      <c r="J1250" s="28"/>
    </row>
    <row r="1251" spans="1:10" x14ac:dyDescent="0.3">
      <c r="A1251" s="28"/>
      <c r="B1251" s="28" t="s">
        <v>2978</v>
      </c>
      <c r="C1251" s="28" t="s">
        <v>2979</v>
      </c>
      <c r="D1251" s="28" t="s">
        <v>2956</v>
      </c>
      <c r="E1251" s="28" t="str">
        <f t="shared" si="22"/>
        <v>2 B</v>
      </c>
      <c r="F1251" s="28">
        <v>50</v>
      </c>
      <c r="G1251" s="28" t="s">
        <v>2980</v>
      </c>
      <c r="H1251" s="28" t="s">
        <v>44</v>
      </c>
      <c r="I1251" s="28"/>
      <c r="J1251" s="28"/>
    </row>
    <row r="1252" spans="1:10" x14ac:dyDescent="0.3">
      <c r="A1252" s="28"/>
      <c r="B1252" s="28" t="s">
        <v>2981</v>
      </c>
      <c r="C1252" s="28" t="s">
        <v>2982</v>
      </c>
      <c r="D1252" s="28" t="s">
        <v>2956</v>
      </c>
      <c r="E1252" s="28" t="str">
        <f t="shared" si="22"/>
        <v>2 B</v>
      </c>
      <c r="F1252" s="28">
        <v>60</v>
      </c>
      <c r="G1252" s="28" t="s">
        <v>268</v>
      </c>
      <c r="H1252" s="28" t="s">
        <v>44</v>
      </c>
      <c r="I1252" s="28"/>
      <c r="J1252" s="28"/>
    </row>
    <row r="1253" spans="1:10" x14ac:dyDescent="0.3">
      <c r="A1253" s="28"/>
      <c r="B1253" s="28" t="s">
        <v>2983</v>
      </c>
      <c r="C1253" s="28" t="s">
        <v>2984</v>
      </c>
      <c r="D1253" s="28" t="s">
        <v>2956</v>
      </c>
      <c r="E1253" s="28" t="str">
        <f t="shared" si="22"/>
        <v>2 B</v>
      </c>
      <c r="F1253" s="28">
        <v>72</v>
      </c>
      <c r="G1253" s="28" t="s">
        <v>755</v>
      </c>
      <c r="H1253" s="28" t="s">
        <v>44</v>
      </c>
      <c r="I1253" s="28"/>
      <c r="J1253" s="28"/>
    </row>
    <row r="1254" spans="1:10" x14ac:dyDescent="0.3">
      <c r="A1254" s="28"/>
      <c r="B1254" s="28" t="s">
        <v>2985</v>
      </c>
      <c r="C1254" s="28" t="s">
        <v>2986</v>
      </c>
      <c r="D1254" s="28" t="s">
        <v>2956</v>
      </c>
      <c r="E1254" s="28" t="str">
        <f t="shared" si="22"/>
        <v>2 B</v>
      </c>
      <c r="F1254" s="28">
        <v>69</v>
      </c>
      <c r="G1254" s="28" t="s">
        <v>1453</v>
      </c>
      <c r="H1254" s="28" t="s">
        <v>10</v>
      </c>
      <c r="I1254" s="28"/>
      <c r="J1254" s="28"/>
    </row>
    <row r="1255" spans="1:10" x14ac:dyDescent="0.3">
      <c r="A1255" s="28"/>
      <c r="B1255" s="28" t="s">
        <v>2987</v>
      </c>
      <c r="C1255" s="28" t="s">
        <v>2988</v>
      </c>
      <c r="D1255" s="28" t="s">
        <v>2956</v>
      </c>
      <c r="E1255" s="28" t="str">
        <f t="shared" si="22"/>
        <v>2 B</v>
      </c>
      <c r="F1255" s="28" t="s">
        <v>8</v>
      </c>
      <c r="G1255" s="28" t="s">
        <v>968</v>
      </c>
      <c r="H1255" s="28" t="s">
        <v>9</v>
      </c>
      <c r="I1255" s="28"/>
      <c r="J1255" s="28"/>
    </row>
    <row r="1256" spans="1:10" x14ac:dyDescent="0.3">
      <c r="A1256" s="28"/>
      <c r="B1256" s="28" t="s">
        <v>2989</v>
      </c>
      <c r="C1256" s="28" t="s">
        <v>2990</v>
      </c>
      <c r="D1256" s="28" t="s">
        <v>2956</v>
      </c>
      <c r="E1256" s="28" t="str">
        <f t="shared" si="22"/>
        <v>2 B</v>
      </c>
      <c r="F1256" s="28">
        <v>56</v>
      </c>
      <c r="G1256" s="28" t="s">
        <v>2980</v>
      </c>
      <c r="H1256" s="28" t="s">
        <v>44</v>
      </c>
      <c r="I1256" s="28"/>
      <c r="J1256" s="28"/>
    </row>
    <row r="1257" spans="1:10" x14ac:dyDescent="0.3">
      <c r="A1257" s="28"/>
      <c r="B1257" s="28" t="s">
        <v>2991</v>
      </c>
      <c r="C1257" s="28" t="s">
        <v>2992</v>
      </c>
      <c r="D1257" s="28" t="s">
        <v>2956</v>
      </c>
      <c r="E1257" s="28" t="str">
        <f t="shared" si="22"/>
        <v>2 B</v>
      </c>
      <c r="F1257" s="28">
        <v>48</v>
      </c>
      <c r="G1257" s="28" t="s">
        <v>435</v>
      </c>
      <c r="H1257" s="28" t="s">
        <v>10</v>
      </c>
      <c r="I1257" s="28"/>
      <c r="J1257" s="28"/>
    </row>
    <row r="1258" spans="1:10" x14ac:dyDescent="0.3">
      <c r="A1258" s="28"/>
      <c r="B1258" s="28" t="s">
        <v>2993</v>
      </c>
      <c r="C1258" s="28" t="s">
        <v>2994</v>
      </c>
      <c r="D1258" s="28" t="s">
        <v>2956</v>
      </c>
      <c r="E1258" s="28" t="str">
        <f t="shared" si="22"/>
        <v>2 B</v>
      </c>
      <c r="F1258" s="28">
        <v>68</v>
      </c>
      <c r="G1258" s="28" t="s">
        <v>189</v>
      </c>
      <c r="H1258" s="28" t="s">
        <v>4</v>
      </c>
      <c r="I1258" s="28"/>
      <c r="J1258" s="28"/>
    </row>
    <row r="1259" spans="1:10" x14ac:dyDescent="0.3">
      <c r="A1259" s="28"/>
      <c r="B1259" s="28" t="s">
        <v>2995</v>
      </c>
      <c r="C1259" s="28" t="s">
        <v>2996</v>
      </c>
      <c r="D1259" s="28" t="s">
        <v>2956</v>
      </c>
      <c r="E1259" s="28" t="str">
        <f t="shared" si="22"/>
        <v>2 B</v>
      </c>
      <c r="F1259" s="28">
        <v>73</v>
      </c>
      <c r="G1259" s="28" t="s">
        <v>199</v>
      </c>
      <c r="H1259" s="28" t="s">
        <v>44</v>
      </c>
      <c r="I1259" s="28"/>
      <c r="J1259" s="28"/>
    </row>
    <row r="1260" spans="1:10" x14ac:dyDescent="0.3">
      <c r="A1260" s="28"/>
      <c r="B1260" s="28"/>
      <c r="C1260" s="28"/>
      <c r="D1260" s="28"/>
      <c r="E1260" s="28" t="str">
        <f t="shared" si="22"/>
        <v/>
      </c>
      <c r="F1260" s="28"/>
      <c r="G1260" s="28"/>
      <c r="H1260" s="28"/>
      <c r="I1260" s="28"/>
      <c r="J1260" s="28"/>
    </row>
    <row r="1261" spans="1:10" x14ac:dyDescent="0.3">
      <c r="A1261" s="28"/>
      <c r="B1261" s="28" t="s">
        <v>2995</v>
      </c>
      <c r="C1261" s="28" t="s">
        <v>2997</v>
      </c>
      <c r="D1261" s="28" t="s">
        <v>2956</v>
      </c>
      <c r="E1261" s="28" t="str">
        <f t="shared" si="22"/>
        <v>2 B</v>
      </c>
      <c r="F1261" s="28">
        <v>63</v>
      </c>
      <c r="G1261" s="28" t="s">
        <v>122</v>
      </c>
      <c r="H1261" s="28" t="s">
        <v>10</v>
      </c>
      <c r="I1261" s="28"/>
      <c r="J1261" s="28"/>
    </row>
    <row r="1262" spans="1:10" x14ac:dyDescent="0.3">
      <c r="A1262" s="28"/>
      <c r="B1262" s="28" t="s">
        <v>2998</v>
      </c>
      <c r="C1262" s="28" t="s">
        <v>2999</v>
      </c>
      <c r="D1262" s="28" t="s">
        <v>2956</v>
      </c>
      <c r="E1262" s="28" t="str">
        <f t="shared" si="22"/>
        <v>2 B</v>
      </c>
      <c r="F1262" s="28">
        <v>75</v>
      </c>
      <c r="G1262" s="28" t="s">
        <v>1020</v>
      </c>
      <c r="H1262" s="28" t="s">
        <v>44</v>
      </c>
      <c r="I1262" s="28"/>
      <c r="J1262" s="28"/>
    </row>
    <row r="1263" spans="1:10" x14ac:dyDescent="0.3">
      <c r="A1263" s="28"/>
      <c r="B1263" s="28" t="s">
        <v>3000</v>
      </c>
      <c r="C1263" s="28" t="s">
        <v>3001</v>
      </c>
      <c r="D1263" s="28" t="s">
        <v>2956</v>
      </c>
      <c r="E1263" s="28" t="str">
        <f t="shared" si="22"/>
        <v>2 B</v>
      </c>
      <c r="F1263" s="28">
        <v>74</v>
      </c>
      <c r="G1263" s="28" t="s">
        <v>755</v>
      </c>
      <c r="H1263" s="28" t="s">
        <v>44</v>
      </c>
      <c r="I1263" s="28"/>
      <c r="J1263" s="28"/>
    </row>
    <row r="1264" spans="1:10" x14ac:dyDescent="0.3">
      <c r="A1264" s="28"/>
      <c r="B1264" s="28" t="s">
        <v>3002</v>
      </c>
      <c r="C1264" s="28" t="s">
        <v>3003</v>
      </c>
      <c r="D1264" s="28" t="s">
        <v>2956</v>
      </c>
      <c r="E1264" s="28" t="str">
        <f t="shared" si="22"/>
        <v>2 B</v>
      </c>
      <c r="F1264" s="28">
        <v>58</v>
      </c>
      <c r="G1264" s="28" t="s">
        <v>3004</v>
      </c>
      <c r="H1264" s="28" t="s">
        <v>3005</v>
      </c>
      <c r="I1264" s="28"/>
      <c r="J1264" s="28"/>
    </row>
    <row r="1265" spans="1:10" x14ac:dyDescent="0.3">
      <c r="A1265" s="28"/>
      <c r="B1265" s="28" t="s">
        <v>3006</v>
      </c>
      <c r="C1265" s="28" t="s">
        <v>3007</v>
      </c>
      <c r="D1265" s="28" t="s">
        <v>2956</v>
      </c>
      <c r="E1265" s="28" t="str">
        <f t="shared" si="22"/>
        <v>2 B</v>
      </c>
      <c r="F1265" s="28">
        <v>44</v>
      </c>
      <c r="G1265" s="28" t="s">
        <v>1128</v>
      </c>
      <c r="H1265" s="28" t="s">
        <v>44</v>
      </c>
      <c r="I1265" s="28"/>
      <c r="J1265" s="28"/>
    </row>
    <row r="1266" spans="1:10" x14ac:dyDescent="0.3">
      <c r="A1266" s="28"/>
      <c r="B1266" s="28" t="s">
        <v>3008</v>
      </c>
      <c r="C1266" s="28" t="s">
        <v>3009</v>
      </c>
      <c r="D1266" s="28" t="s">
        <v>2956</v>
      </c>
      <c r="E1266" s="28" t="str">
        <f t="shared" si="22"/>
        <v>2 B</v>
      </c>
      <c r="F1266" s="28">
        <v>52</v>
      </c>
      <c r="G1266" s="28" t="s">
        <v>2276</v>
      </c>
      <c r="H1266" s="28" t="s">
        <v>10</v>
      </c>
      <c r="I1266" s="28"/>
      <c r="J1266" s="28"/>
    </row>
    <row r="1267" spans="1:10" x14ac:dyDescent="0.3">
      <c r="A1267" s="28"/>
      <c r="B1267" s="28" t="s">
        <v>3010</v>
      </c>
      <c r="C1267" s="28" t="s">
        <v>3011</v>
      </c>
      <c r="D1267" s="28" t="s">
        <v>2956</v>
      </c>
      <c r="E1267" s="28" t="str">
        <f t="shared" si="22"/>
        <v>2 B</v>
      </c>
      <c r="F1267" s="28">
        <v>90</v>
      </c>
      <c r="G1267" s="28" t="s">
        <v>145</v>
      </c>
      <c r="H1267" s="28" t="s">
        <v>1551</v>
      </c>
      <c r="I1267" s="28"/>
      <c r="J1267" s="28"/>
    </row>
    <row r="1268" spans="1:10" x14ac:dyDescent="0.3">
      <c r="A1268" s="28"/>
      <c r="B1268" s="28" t="s">
        <v>3012</v>
      </c>
      <c r="C1268" s="28" t="s">
        <v>3013</v>
      </c>
      <c r="D1268" s="28" t="s">
        <v>2956</v>
      </c>
      <c r="E1268" s="28" t="str">
        <f t="shared" si="22"/>
        <v>2 B</v>
      </c>
      <c r="F1268" s="28">
        <v>44</v>
      </c>
      <c r="G1268" s="28" t="s">
        <v>1365</v>
      </c>
      <c r="H1268" s="28" t="s">
        <v>97</v>
      </c>
      <c r="I1268" s="28"/>
      <c r="J1268" s="28"/>
    </row>
    <row r="1269" spans="1:10" x14ac:dyDescent="0.3">
      <c r="A1269" s="28"/>
      <c r="B1269" s="28" t="s">
        <v>3014</v>
      </c>
      <c r="C1269" s="28" t="s">
        <v>3015</v>
      </c>
      <c r="D1269" s="28" t="s">
        <v>2956</v>
      </c>
      <c r="E1269" s="28" t="str">
        <f t="shared" si="22"/>
        <v>2 B</v>
      </c>
      <c r="F1269" s="28">
        <v>72</v>
      </c>
      <c r="G1269" s="28" t="s">
        <v>3016</v>
      </c>
      <c r="H1269" s="28" t="s">
        <v>1</v>
      </c>
      <c r="I1269" s="28"/>
      <c r="J1269" s="28"/>
    </row>
    <row r="1270" spans="1:10" x14ac:dyDescent="0.3">
      <c r="A1270" s="28"/>
      <c r="B1270" s="28" t="s">
        <v>3017</v>
      </c>
      <c r="C1270" s="28" t="s">
        <v>3018</v>
      </c>
      <c r="D1270" s="28" t="s">
        <v>2956</v>
      </c>
      <c r="E1270" s="28" t="str">
        <f t="shared" si="22"/>
        <v>2 B</v>
      </c>
      <c r="F1270" s="28" t="s">
        <v>8</v>
      </c>
      <c r="G1270" s="28" t="s">
        <v>145</v>
      </c>
      <c r="H1270" s="28" t="s">
        <v>313</v>
      </c>
      <c r="I1270" s="28"/>
      <c r="J1270" s="28"/>
    </row>
    <row r="1271" spans="1:10" x14ac:dyDescent="0.3">
      <c r="A1271" s="28"/>
      <c r="B1271" s="28"/>
      <c r="C1271" s="28"/>
      <c r="D1271" s="28"/>
      <c r="E1271" s="28" t="str">
        <f t="shared" si="22"/>
        <v/>
      </c>
      <c r="F1271" s="28"/>
      <c r="G1271" s="28"/>
      <c r="H1271" s="28"/>
      <c r="I1271" s="28"/>
      <c r="J1271" s="28"/>
    </row>
    <row r="1272" spans="1:10" x14ac:dyDescent="0.3">
      <c r="A1272" s="28"/>
      <c r="B1272" s="28" t="s">
        <v>3019</v>
      </c>
      <c r="C1272" s="28" t="s">
        <v>3020</v>
      </c>
      <c r="D1272" s="28" t="s">
        <v>2956</v>
      </c>
      <c r="E1272" s="28" t="str">
        <f t="shared" si="22"/>
        <v>2 B</v>
      </c>
      <c r="F1272" s="28">
        <v>89</v>
      </c>
      <c r="G1272" s="28" t="s">
        <v>207</v>
      </c>
      <c r="H1272" s="28" t="s">
        <v>44</v>
      </c>
      <c r="I1272" s="28"/>
      <c r="J1272" s="28"/>
    </row>
    <row r="1273" spans="1:10" x14ac:dyDescent="0.3">
      <c r="A1273" s="28"/>
      <c r="B1273" s="28" t="s">
        <v>3021</v>
      </c>
      <c r="C1273" s="28" t="s">
        <v>3022</v>
      </c>
      <c r="D1273" s="28" t="s">
        <v>2956</v>
      </c>
      <c r="E1273" s="28" t="str">
        <f t="shared" si="22"/>
        <v>2 B</v>
      </c>
      <c r="F1273" s="28">
        <v>82</v>
      </c>
      <c r="G1273" s="28" t="s">
        <v>620</v>
      </c>
      <c r="H1273" s="28" t="s">
        <v>44</v>
      </c>
      <c r="I1273" s="28"/>
      <c r="J1273" s="28"/>
    </row>
    <row r="1274" spans="1:10" x14ac:dyDescent="0.3">
      <c r="A1274" s="28"/>
      <c r="B1274" s="28" t="s">
        <v>3023</v>
      </c>
      <c r="C1274" s="28" t="s">
        <v>3024</v>
      </c>
      <c r="D1274" s="28" t="s">
        <v>2956</v>
      </c>
      <c r="E1274" s="28" t="str">
        <f t="shared" si="22"/>
        <v>2 B</v>
      </c>
      <c r="F1274" s="28">
        <v>62</v>
      </c>
      <c r="G1274" s="28" t="s">
        <v>3025</v>
      </c>
      <c r="H1274" s="28" t="s">
        <v>10</v>
      </c>
      <c r="I1274" s="28"/>
      <c r="J1274" s="28"/>
    </row>
    <row r="1275" spans="1:10" x14ac:dyDescent="0.3">
      <c r="A1275" s="28"/>
      <c r="B1275" s="28" t="s">
        <v>3026</v>
      </c>
      <c r="C1275" s="28" t="s">
        <v>3027</v>
      </c>
      <c r="D1275" s="28" t="s">
        <v>2956</v>
      </c>
      <c r="E1275" s="28" t="str">
        <f t="shared" si="22"/>
        <v>2 B</v>
      </c>
      <c r="F1275" s="28">
        <v>53</v>
      </c>
      <c r="G1275" s="28" t="s">
        <v>3028</v>
      </c>
      <c r="H1275" s="28" t="s">
        <v>10</v>
      </c>
      <c r="I1275" s="28"/>
      <c r="J1275" s="28"/>
    </row>
    <row r="1276" spans="1:10" x14ac:dyDescent="0.3">
      <c r="A1276" s="28"/>
      <c r="B1276" s="28" t="s">
        <v>3029</v>
      </c>
      <c r="C1276" s="28" t="s">
        <v>3030</v>
      </c>
      <c r="D1276" s="28" t="s">
        <v>2956</v>
      </c>
      <c r="E1276" s="28" t="str">
        <f t="shared" si="22"/>
        <v>2 B</v>
      </c>
      <c r="F1276" s="28">
        <v>63</v>
      </c>
      <c r="G1276" s="28" t="s">
        <v>68</v>
      </c>
      <c r="H1276" s="28" t="s">
        <v>44</v>
      </c>
      <c r="I1276" s="28"/>
      <c r="J1276" s="28"/>
    </row>
    <row r="1277" spans="1:10" x14ac:dyDescent="0.3">
      <c r="A1277" s="28"/>
      <c r="B1277" s="28" t="s">
        <v>3031</v>
      </c>
      <c r="C1277" s="28" t="s">
        <v>3032</v>
      </c>
      <c r="D1277" s="28" t="s">
        <v>2956</v>
      </c>
      <c r="E1277" s="28" t="str">
        <f t="shared" si="22"/>
        <v>2 B</v>
      </c>
      <c r="F1277" s="28">
        <v>46</v>
      </c>
      <c r="G1277" s="28" t="s">
        <v>3033</v>
      </c>
      <c r="H1277" s="28" t="s">
        <v>44</v>
      </c>
      <c r="I1277" s="28"/>
      <c r="J1277" s="28"/>
    </row>
    <row r="1278" spans="1:10" x14ac:dyDescent="0.3">
      <c r="A1278" s="28"/>
      <c r="B1278" s="28" t="s">
        <v>3034</v>
      </c>
      <c r="C1278" s="28" t="s">
        <v>3035</v>
      </c>
      <c r="D1278" s="28" t="s">
        <v>2956</v>
      </c>
      <c r="E1278" s="28" t="str">
        <f t="shared" si="22"/>
        <v>2 B</v>
      </c>
      <c r="F1278" s="28">
        <v>71</v>
      </c>
      <c r="G1278" s="28" t="s">
        <v>3036</v>
      </c>
      <c r="H1278" s="28" t="s">
        <v>166</v>
      </c>
      <c r="I1278" s="28"/>
      <c r="J1278" s="28"/>
    </row>
    <row r="1279" spans="1:10" x14ac:dyDescent="0.3">
      <c r="A1279" s="28"/>
      <c r="B1279" s="28" t="s">
        <v>3037</v>
      </c>
      <c r="C1279" s="28" t="s">
        <v>3038</v>
      </c>
      <c r="D1279" s="28" t="s">
        <v>2956</v>
      </c>
      <c r="E1279" s="28" t="str">
        <f t="shared" si="22"/>
        <v>2 B</v>
      </c>
      <c r="F1279" s="28">
        <v>51</v>
      </c>
      <c r="G1279" s="28" t="s">
        <v>226</v>
      </c>
      <c r="H1279" s="28" t="s">
        <v>161</v>
      </c>
      <c r="I1279" s="28"/>
      <c r="J1279" s="28"/>
    </row>
    <row r="1280" spans="1:10" x14ac:dyDescent="0.3">
      <c r="A1280" s="28"/>
      <c r="B1280" s="28" t="s">
        <v>3039</v>
      </c>
      <c r="C1280" s="28" t="s">
        <v>3040</v>
      </c>
      <c r="D1280" s="28" t="s">
        <v>2956</v>
      </c>
      <c r="E1280" s="28" t="str">
        <f t="shared" si="22"/>
        <v>2 B</v>
      </c>
      <c r="F1280" s="28">
        <v>69</v>
      </c>
      <c r="G1280" s="28" t="s">
        <v>1685</v>
      </c>
      <c r="H1280" s="28" t="s">
        <v>166</v>
      </c>
      <c r="I1280" s="28"/>
      <c r="J1280" s="28"/>
    </row>
    <row r="1281" spans="1:10" x14ac:dyDescent="0.3">
      <c r="A1281" s="28"/>
      <c r="B1281" s="28" t="s">
        <v>3041</v>
      </c>
      <c r="C1281" s="28" t="s">
        <v>3042</v>
      </c>
      <c r="D1281" s="28" t="s">
        <v>2956</v>
      </c>
      <c r="E1281" s="28" t="str">
        <f t="shared" si="22"/>
        <v>2 B</v>
      </c>
      <c r="F1281" s="28">
        <v>64</v>
      </c>
      <c r="G1281" s="28" t="s">
        <v>145</v>
      </c>
      <c r="H1281" s="28" t="s">
        <v>313</v>
      </c>
      <c r="I1281" s="28"/>
      <c r="J1281" s="28"/>
    </row>
    <row r="1282" spans="1:10" x14ac:dyDescent="0.3">
      <c r="A1282" s="28"/>
      <c r="B1282" s="28"/>
      <c r="C1282" s="28"/>
      <c r="D1282" s="28"/>
      <c r="E1282" s="28" t="str">
        <f t="shared" si="22"/>
        <v/>
      </c>
      <c r="F1282" s="28"/>
      <c r="G1282" s="28"/>
      <c r="H1282" s="28"/>
      <c r="I1282" s="28"/>
      <c r="J1282" s="28"/>
    </row>
    <row r="1283" spans="1:10" x14ac:dyDescent="0.3">
      <c r="A1283" s="28"/>
      <c r="B1283" s="28" t="s">
        <v>3043</v>
      </c>
      <c r="C1283" s="28" t="s">
        <v>3044</v>
      </c>
      <c r="D1283" s="28" t="s">
        <v>2956</v>
      </c>
      <c r="E1283" s="28" t="str">
        <f t="shared" si="22"/>
        <v>2 B</v>
      </c>
      <c r="F1283" s="28">
        <v>52</v>
      </c>
      <c r="G1283" s="28" t="s">
        <v>769</v>
      </c>
      <c r="H1283" s="28" t="s">
        <v>4</v>
      </c>
      <c r="I1283" s="28"/>
      <c r="J1283" s="28"/>
    </row>
    <row r="1284" spans="1:10" x14ac:dyDescent="0.3">
      <c r="A1284" s="28"/>
      <c r="B1284" s="28" t="s">
        <v>3043</v>
      </c>
      <c r="C1284" s="28" t="s">
        <v>3045</v>
      </c>
      <c r="D1284" s="28" t="s">
        <v>2956</v>
      </c>
      <c r="E1284" s="28" t="str">
        <f t="shared" si="22"/>
        <v>2 B</v>
      </c>
      <c r="F1284" s="28">
        <v>74</v>
      </c>
      <c r="G1284" s="28" t="s">
        <v>769</v>
      </c>
      <c r="H1284" s="28" t="s">
        <v>4</v>
      </c>
      <c r="I1284" s="28"/>
      <c r="J1284" s="28"/>
    </row>
    <row r="1285" spans="1:10" x14ac:dyDescent="0.3">
      <c r="A1285" s="28"/>
      <c r="B1285" s="28" t="s">
        <v>3043</v>
      </c>
      <c r="C1285" s="28" t="s">
        <v>3046</v>
      </c>
      <c r="D1285" s="28" t="s">
        <v>2956</v>
      </c>
      <c r="E1285" s="28" t="str">
        <f t="shared" si="22"/>
        <v>2 B</v>
      </c>
      <c r="F1285" s="28">
        <v>72</v>
      </c>
      <c r="G1285" s="28" t="s">
        <v>769</v>
      </c>
      <c r="H1285" s="28" t="s">
        <v>4</v>
      </c>
      <c r="I1285" s="28"/>
      <c r="J1285" s="28"/>
    </row>
    <row r="1286" spans="1:10" x14ac:dyDescent="0.3">
      <c r="A1286" s="28"/>
      <c r="B1286" s="28" t="s">
        <v>3043</v>
      </c>
      <c r="C1286" s="28" t="s">
        <v>3047</v>
      </c>
      <c r="D1286" s="28" t="s">
        <v>2956</v>
      </c>
      <c r="E1286" s="28" t="str">
        <f t="shared" si="22"/>
        <v>2 B</v>
      </c>
      <c r="F1286" s="28">
        <v>46</v>
      </c>
      <c r="G1286" s="28" t="s">
        <v>769</v>
      </c>
      <c r="H1286" s="28" t="s">
        <v>4</v>
      </c>
      <c r="I1286" s="28"/>
      <c r="J1286" s="28"/>
    </row>
    <row r="1287" spans="1:10" x14ac:dyDescent="0.3">
      <c r="A1287" s="28"/>
      <c r="B1287" s="28" t="s">
        <v>3043</v>
      </c>
      <c r="C1287" s="28" t="s">
        <v>3048</v>
      </c>
      <c r="D1287" s="28" t="s">
        <v>2956</v>
      </c>
      <c r="E1287" s="28" t="str">
        <f t="shared" si="22"/>
        <v>2 B</v>
      </c>
      <c r="F1287" s="28">
        <v>70</v>
      </c>
      <c r="G1287" s="28" t="s">
        <v>769</v>
      </c>
      <c r="H1287" s="28" t="s">
        <v>4</v>
      </c>
      <c r="I1287" s="28"/>
      <c r="J1287" s="28"/>
    </row>
    <row r="1288" spans="1:10" x14ac:dyDescent="0.3">
      <c r="A1288" s="28"/>
      <c r="B1288" s="28" t="s">
        <v>3043</v>
      </c>
      <c r="C1288" s="28" t="s">
        <v>3049</v>
      </c>
      <c r="D1288" s="28" t="s">
        <v>2956</v>
      </c>
      <c r="E1288" s="28" t="str">
        <f t="shared" ref="E1288:E1351" si="23">MID(D1288,2,3)</f>
        <v>2 B</v>
      </c>
      <c r="F1288" s="28">
        <v>40</v>
      </c>
      <c r="G1288" s="28" t="s">
        <v>769</v>
      </c>
      <c r="H1288" s="28" t="s">
        <v>4</v>
      </c>
      <c r="I1288" s="28"/>
      <c r="J1288" s="28"/>
    </row>
    <row r="1289" spans="1:10" x14ac:dyDescent="0.3">
      <c r="A1289" s="28"/>
      <c r="B1289" s="28" t="s">
        <v>3043</v>
      </c>
      <c r="C1289" s="28" t="s">
        <v>3050</v>
      </c>
      <c r="D1289" s="28" t="s">
        <v>2956</v>
      </c>
      <c r="E1289" s="28" t="str">
        <f t="shared" si="23"/>
        <v>2 B</v>
      </c>
      <c r="F1289" s="28">
        <v>68</v>
      </c>
      <c r="G1289" s="28" t="s">
        <v>769</v>
      </c>
      <c r="H1289" s="28" t="s">
        <v>4</v>
      </c>
      <c r="I1289" s="28"/>
      <c r="J1289" s="28"/>
    </row>
    <row r="1290" spans="1:10" x14ac:dyDescent="0.3">
      <c r="A1290" s="28"/>
      <c r="B1290" s="28" t="s">
        <v>3043</v>
      </c>
      <c r="C1290" s="28" t="s">
        <v>3051</v>
      </c>
      <c r="D1290" s="28" t="s">
        <v>2956</v>
      </c>
      <c r="E1290" s="28" t="str">
        <f t="shared" si="23"/>
        <v>2 B</v>
      </c>
      <c r="F1290" s="28">
        <v>78</v>
      </c>
      <c r="G1290" s="28" t="s">
        <v>769</v>
      </c>
      <c r="H1290" s="28" t="s">
        <v>4</v>
      </c>
      <c r="I1290" s="28"/>
      <c r="J1290" s="28"/>
    </row>
    <row r="1291" spans="1:10" x14ac:dyDescent="0.3">
      <c r="A1291" s="28"/>
      <c r="B1291" s="28" t="s">
        <v>3052</v>
      </c>
      <c r="C1291" s="28" t="s">
        <v>3053</v>
      </c>
      <c r="D1291" s="28" t="s">
        <v>2956</v>
      </c>
      <c r="E1291" s="28" t="str">
        <f t="shared" si="23"/>
        <v>2 B</v>
      </c>
      <c r="F1291" s="28">
        <v>46</v>
      </c>
      <c r="G1291" s="28" t="s">
        <v>1128</v>
      </c>
      <c r="H1291" s="28" t="s">
        <v>44</v>
      </c>
      <c r="I1291" s="28"/>
      <c r="J1291" s="28"/>
    </row>
    <row r="1292" spans="1:10" x14ac:dyDescent="0.3">
      <c r="A1292" s="28"/>
      <c r="B1292" s="28" t="s">
        <v>3054</v>
      </c>
      <c r="C1292" s="28" t="s">
        <v>3055</v>
      </c>
      <c r="D1292" s="28" t="s">
        <v>3056</v>
      </c>
      <c r="E1292" s="28" t="str">
        <f t="shared" si="23"/>
        <v>1.9</v>
      </c>
      <c r="F1292" s="28">
        <v>63</v>
      </c>
      <c r="G1292" s="28" t="s">
        <v>145</v>
      </c>
      <c r="H1292" s="28" t="s">
        <v>9</v>
      </c>
      <c r="I1292" s="28"/>
      <c r="J1292" s="28"/>
    </row>
    <row r="1293" spans="1:10" x14ac:dyDescent="0.3">
      <c r="A1293" s="28"/>
      <c r="B1293" s="28"/>
      <c r="C1293" s="28"/>
      <c r="D1293" s="28"/>
      <c r="E1293" s="28" t="str">
        <f t="shared" si="23"/>
        <v/>
      </c>
      <c r="F1293" s="28"/>
      <c r="G1293" s="28"/>
      <c r="H1293" s="28"/>
      <c r="I1293" s="28"/>
      <c r="J1293" s="28"/>
    </row>
    <row r="1294" spans="1:10" x14ac:dyDescent="0.3">
      <c r="A1294" s="28"/>
      <c r="B1294" s="28" t="s">
        <v>3057</v>
      </c>
      <c r="C1294" s="28" t="s">
        <v>3058</v>
      </c>
      <c r="D1294" s="28" t="s">
        <v>3056</v>
      </c>
      <c r="E1294" s="28" t="str">
        <f t="shared" si="23"/>
        <v>1.9</v>
      </c>
      <c r="F1294" s="28">
        <v>85</v>
      </c>
      <c r="G1294" s="28" t="s">
        <v>3059</v>
      </c>
      <c r="H1294" s="28" t="s">
        <v>44</v>
      </c>
      <c r="I1294" s="28"/>
      <c r="J1294" s="28"/>
    </row>
    <row r="1295" spans="1:10" x14ac:dyDescent="0.3">
      <c r="A1295" s="28"/>
      <c r="B1295" s="28" t="s">
        <v>3060</v>
      </c>
      <c r="C1295" s="28" t="s">
        <v>3061</v>
      </c>
      <c r="D1295" s="28" t="s">
        <v>3056</v>
      </c>
      <c r="E1295" s="28" t="str">
        <f t="shared" si="23"/>
        <v>1.9</v>
      </c>
      <c r="F1295" s="28">
        <v>45</v>
      </c>
      <c r="G1295" s="28" t="s">
        <v>118</v>
      </c>
      <c r="H1295" s="28" t="s">
        <v>146</v>
      </c>
      <c r="I1295" s="28"/>
      <c r="J1295" s="28"/>
    </row>
    <row r="1296" spans="1:10" x14ac:dyDescent="0.3">
      <c r="A1296" s="28"/>
      <c r="B1296" s="28" t="s">
        <v>3062</v>
      </c>
      <c r="C1296" s="28" t="s">
        <v>3063</v>
      </c>
      <c r="D1296" s="28" t="s">
        <v>3056</v>
      </c>
      <c r="E1296" s="28" t="str">
        <f t="shared" si="23"/>
        <v>1.9</v>
      </c>
      <c r="F1296" s="28" t="s">
        <v>8</v>
      </c>
      <c r="G1296" s="28" t="s">
        <v>122</v>
      </c>
      <c r="H1296" s="28" t="s">
        <v>146</v>
      </c>
      <c r="I1296" s="28"/>
      <c r="J1296" s="28"/>
    </row>
    <row r="1297" spans="1:10" x14ac:dyDescent="0.3">
      <c r="A1297" s="28"/>
      <c r="B1297" s="28" t="s">
        <v>3064</v>
      </c>
      <c r="C1297" s="28" t="s">
        <v>3065</v>
      </c>
      <c r="D1297" s="28" t="s">
        <v>3056</v>
      </c>
      <c r="E1297" s="28" t="str">
        <f t="shared" si="23"/>
        <v>1.9</v>
      </c>
      <c r="F1297" s="28">
        <v>68</v>
      </c>
      <c r="G1297" s="28" t="s">
        <v>1020</v>
      </c>
      <c r="H1297" s="28" t="s">
        <v>44</v>
      </c>
      <c r="I1297" s="28"/>
      <c r="J1297" s="28"/>
    </row>
    <row r="1298" spans="1:10" x14ac:dyDescent="0.3">
      <c r="A1298" s="28"/>
      <c r="B1298" s="28" t="s">
        <v>3066</v>
      </c>
      <c r="C1298" s="28" t="s">
        <v>3067</v>
      </c>
      <c r="D1298" s="28" t="s">
        <v>3056</v>
      </c>
      <c r="E1298" s="28" t="str">
        <f t="shared" si="23"/>
        <v>1.9</v>
      </c>
      <c r="F1298" s="28">
        <v>88</v>
      </c>
      <c r="G1298" s="28" t="s">
        <v>3068</v>
      </c>
      <c r="H1298" s="28" t="s">
        <v>97</v>
      </c>
      <c r="I1298" s="28"/>
      <c r="J1298" s="28"/>
    </row>
    <row r="1299" spans="1:10" x14ac:dyDescent="0.3">
      <c r="A1299" s="28"/>
      <c r="B1299" s="28" t="s">
        <v>3069</v>
      </c>
      <c r="C1299" s="28" t="s">
        <v>3070</v>
      </c>
      <c r="D1299" s="28" t="s">
        <v>3056</v>
      </c>
      <c r="E1299" s="28" t="str">
        <f t="shared" si="23"/>
        <v>1.9</v>
      </c>
      <c r="F1299" s="28">
        <v>58</v>
      </c>
      <c r="G1299" s="28" t="s">
        <v>3071</v>
      </c>
      <c r="H1299" s="28" t="s">
        <v>44</v>
      </c>
      <c r="I1299" s="28"/>
      <c r="J1299" s="28"/>
    </row>
    <row r="1300" spans="1:10" x14ac:dyDescent="0.3">
      <c r="A1300" s="28"/>
      <c r="B1300" s="28" t="s">
        <v>3072</v>
      </c>
      <c r="C1300" s="28" t="s">
        <v>3073</v>
      </c>
      <c r="D1300" s="28" t="s">
        <v>3056</v>
      </c>
      <c r="E1300" s="28" t="str">
        <f t="shared" si="23"/>
        <v>1.9</v>
      </c>
      <c r="F1300" s="28">
        <v>79</v>
      </c>
      <c r="G1300" s="28" t="s">
        <v>3074</v>
      </c>
      <c r="H1300" s="28" t="s">
        <v>44</v>
      </c>
      <c r="I1300" s="28"/>
      <c r="J1300" s="28"/>
    </row>
    <row r="1301" spans="1:10" x14ac:dyDescent="0.3">
      <c r="A1301" s="28"/>
      <c r="B1301" s="28" t="s">
        <v>3075</v>
      </c>
      <c r="C1301" s="28" t="s">
        <v>3076</v>
      </c>
      <c r="D1301" s="28" t="s">
        <v>3056</v>
      </c>
      <c r="E1301" s="28" t="str">
        <f t="shared" si="23"/>
        <v>1.9</v>
      </c>
      <c r="F1301" s="28">
        <v>53</v>
      </c>
      <c r="G1301" s="28" t="s">
        <v>1365</v>
      </c>
      <c r="H1301" s="28" t="s">
        <v>327</v>
      </c>
      <c r="I1301" s="28"/>
      <c r="J1301" s="28"/>
    </row>
    <row r="1302" spans="1:10" x14ac:dyDescent="0.3">
      <c r="A1302" s="28"/>
      <c r="B1302" s="28" t="s">
        <v>3077</v>
      </c>
      <c r="C1302" s="28" t="s">
        <v>3078</v>
      </c>
      <c r="D1302" s="28" t="s">
        <v>3056</v>
      </c>
      <c r="E1302" s="28" t="str">
        <f t="shared" si="23"/>
        <v>1.9</v>
      </c>
      <c r="F1302" s="28">
        <v>69</v>
      </c>
      <c r="G1302" s="28" t="s">
        <v>1420</v>
      </c>
      <c r="H1302" s="28" t="s">
        <v>44</v>
      </c>
      <c r="I1302" s="28"/>
      <c r="J1302" s="28"/>
    </row>
    <row r="1303" spans="1:10" x14ac:dyDescent="0.3">
      <c r="A1303" s="28"/>
      <c r="B1303" s="28" t="s">
        <v>3079</v>
      </c>
      <c r="C1303" s="28" t="s">
        <v>3080</v>
      </c>
      <c r="D1303" s="28" t="s">
        <v>3056</v>
      </c>
      <c r="E1303" s="28" t="str">
        <f t="shared" si="23"/>
        <v>1.9</v>
      </c>
      <c r="F1303" s="28">
        <v>61</v>
      </c>
      <c r="G1303" s="28" t="s">
        <v>620</v>
      </c>
      <c r="H1303" s="28" t="s">
        <v>97</v>
      </c>
      <c r="I1303" s="28"/>
      <c r="J1303" s="28"/>
    </row>
    <row r="1304" spans="1:10" x14ac:dyDescent="0.3">
      <c r="A1304" s="28"/>
      <c r="B1304" s="28"/>
      <c r="C1304" s="28"/>
      <c r="D1304" s="28"/>
      <c r="E1304" s="28" t="str">
        <f t="shared" si="23"/>
        <v/>
      </c>
      <c r="F1304" s="28"/>
      <c r="G1304" s="28"/>
      <c r="H1304" s="28"/>
      <c r="I1304" s="28"/>
      <c r="J1304" s="28"/>
    </row>
    <row r="1305" spans="1:10" x14ac:dyDescent="0.3">
      <c r="A1305" s="28"/>
      <c r="B1305" s="28" t="s">
        <v>3081</v>
      </c>
      <c r="C1305" s="28" t="s">
        <v>3082</v>
      </c>
      <c r="D1305" s="28" t="s">
        <v>3056</v>
      </c>
      <c r="E1305" s="28" t="str">
        <f t="shared" si="23"/>
        <v>1.9</v>
      </c>
      <c r="F1305" s="28">
        <v>48</v>
      </c>
      <c r="G1305" s="28" t="s">
        <v>932</v>
      </c>
      <c r="H1305" s="28" t="s">
        <v>44</v>
      </c>
      <c r="I1305" s="28"/>
      <c r="J1305" s="28"/>
    </row>
    <row r="1306" spans="1:10" x14ac:dyDescent="0.3">
      <c r="A1306" s="28"/>
      <c r="B1306" s="28" t="s">
        <v>3083</v>
      </c>
      <c r="C1306" s="28" t="s">
        <v>3084</v>
      </c>
      <c r="D1306" s="28" t="s">
        <v>3056</v>
      </c>
      <c r="E1306" s="28" t="str">
        <f t="shared" si="23"/>
        <v>1.9</v>
      </c>
      <c r="F1306" s="28">
        <v>65</v>
      </c>
      <c r="G1306" s="28" t="s">
        <v>1020</v>
      </c>
      <c r="H1306" s="28" t="s">
        <v>44</v>
      </c>
      <c r="I1306" s="28"/>
      <c r="J1306" s="28"/>
    </row>
    <row r="1307" spans="1:10" x14ac:dyDescent="0.3">
      <c r="A1307" s="28"/>
      <c r="B1307" s="28" t="s">
        <v>3085</v>
      </c>
      <c r="C1307" s="28" t="s">
        <v>3086</v>
      </c>
      <c r="D1307" s="28" t="s">
        <v>3056</v>
      </c>
      <c r="E1307" s="28" t="str">
        <f t="shared" si="23"/>
        <v>1.9</v>
      </c>
      <c r="F1307" s="28">
        <v>63</v>
      </c>
      <c r="G1307" s="28" t="s">
        <v>435</v>
      </c>
      <c r="H1307" s="28" t="s">
        <v>10</v>
      </c>
      <c r="I1307" s="28"/>
      <c r="J1307" s="28"/>
    </row>
    <row r="1308" spans="1:10" x14ac:dyDescent="0.3">
      <c r="A1308" s="28"/>
      <c r="B1308" s="28" t="s">
        <v>3087</v>
      </c>
      <c r="C1308" s="28" t="s">
        <v>3088</v>
      </c>
      <c r="D1308" s="28" t="s">
        <v>3056</v>
      </c>
      <c r="E1308" s="28" t="str">
        <f t="shared" si="23"/>
        <v>1.9</v>
      </c>
      <c r="F1308" s="28">
        <v>58</v>
      </c>
      <c r="G1308" s="28" t="s">
        <v>349</v>
      </c>
      <c r="H1308" s="28" t="s">
        <v>44</v>
      </c>
      <c r="I1308" s="28"/>
      <c r="J1308" s="28"/>
    </row>
    <row r="1309" spans="1:10" x14ac:dyDescent="0.3">
      <c r="A1309" s="28"/>
      <c r="B1309" s="28" t="s">
        <v>3089</v>
      </c>
      <c r="C1309" s="28" t="s">
        <v>3090</v>
      </c>
      <c r="D1309" s="28" t="s">
        <v>3056</v>
      </c>
      <c r="E1309" s="28" t="str">
        <f t="shared" si="23"/>
        <v>1.9</v>
      </c>
      <c r="F1309" s="28">
        <v>71</v>
      </c>
      <c r="G1309" s="28" t="s">
        <v>122</v>
      </c>
      <c r="H1309" s="28" t="s">
        <v>5</v>
      </c>
      <c r="I1309" s="28"/>
      <c r="J1309" s="28"/>
    </row>
    <row r="1310" spans="1:10" x14ac:dyDescent="0.3">
      <c r="A1310" s="28"/>
      <c r="B1310" s="28" t="s">
        <v>3091</v>
      </c>
      <c r="C1310" s="28" t="s">
        <v>3092</v>
      </c>
      <c r="D1310" s="28" t="s">
        <v>3056</v>
      </c>
      <c r="E1310" s="28" t="str">
        <f t="shared" si="23"/>
        <v>1.9</v>
      </c>
      <c r="F1310" s="28">
        <v>49</v>
      </c>
      <c r="G1310" s="28" t="s">
        <v>199</v>
      </c>
      <c r="H1310" s="28" t="s">
        <v>44</v>
      </c>
      <c r="I1310" s="28"/>
      <c r="J1310" s="28"/>
    </row>
    <row r="1311" spans="1:10" x14ac:dyDescent="0.3">
      <c r="A1311" s="28"/>
      <c r="B1311" s="28" t="s">
        <v>3093</v>
      </c>
      <c r="C1311" s="28" t="s">
        <v>3094</v>
      </c>
      <c r="D1311" s="28" t="s">
        <v>3056</v>
      </c>
      <c r="E1311" s="28" t="str">
        <f t="shared" si="23"/>
        <v>1.9</v>
      </c>
      <c r="F1311" s="28">
        <v>53</v>
      </c>
      <c r="G1311" s="28" t="s">
        <v>3095</v>
      </c>
      <c r="H1311" s="28" t="s">
        <v>10</v>
      </c>
      <c r="I1311" s="28"/>
      <c r="J1311" s="28"/>
    </row>
    <row r="1312" spans="1:10" x14ac:dyDescent="0.3">
      <c r="A1312" s="28"/>
      <c r="B1312" s="28" t="s">
        <v>3096</v>
      </c>
      <c r="C1312" s="28" t="s">
        <v>3097</v>
      </c>
      <c r="D1312" s="28" t="s">
        <v>3056</v>
      </c>
      <c r="E1312" s="28" t="str">
        <f t="shared" si="23"/>
        <v>1.9</v>
      </c>
      <c r="F1312" s="28">
        <v>95</v>
      </c>
      <c r="G1312" s="28" t="s">
        <v>3098</v>
      </c>
      <c r="H1312" s="28" t="s">
        <v>44</v>
      </c>
      <c r="I1312" s="28"/>
      <c r="J1312" s="28"/>
    </row>
    <row r="1313" spans="1:10" x14ac:dyDescent="0.3">
      <c r="A1313" s="28"/>
      <c r="B1313" s="28" t="s">
        <v>3099</v>
      </c>
      <c r="C1313" s="28" t="s">
        <v>3100</v>
      </c>
      <c r="D1313" s="28" t="s">
        <v>3056</v>
      </c>
      <c r="E1313" s="28" t="str">
        <f t="shared" si="23"/>
        <v>1.9</v>
      </c>
      <c r="F1313" s="28">
        <v>65</v>
      </c>
      <c r="G1313" s="28" t="s">
        <v>2829</v>
      </c>
      <c r="H1313" s="28" t="s">
        <v>44</v>
      </c>
      <c r="I1313" s="28"/>
      <c r="J1313" s="28"/>
    </row>
    <row r="1314" spans="1:10" x14ac:dyDescent="0.3">
      <c r="A1314" s="28"/>
      <c r="B1314" s="28" t="s">
        <v>3101</v>
      </c>
      <c r="C1314" s="28" t="s">
        <v>3102</v>
      </c>
      <c r="D1314" s="28" t="s">
        <v>3056</v>
      </c>
      <c r="E1314" s="28" t="str">
        <f t="shared" si="23"/>
        <v>1.9</v>
      </c>
      <c r="F1314" s="28">
        <v>43</v>
      </c>
      <c r="G1314" s="28" t="s">
        <v>145</v>
      </c>
      <c r="H1314" s="28" t="s">
        <v>3103</v>
      </c>
      <c r="I1314" s="28"/>
      <c r="J1314" s="28"/>
    </row>
    <row r="1315" spans="1:10" x14ac:dyDescent="0.3">
      <c r="A1315" s="28"/>
      <c r="B1315" s="28"/>
      <c r="C1315" s="28"/>
      <c r="D1315" s="28"/>
      <c r="E1315" s="28" t="str">
        <f t="shared" si="23"/>
        <v/>
      </c>
      <c r="F1315" s="28"/>
      <c r="G1315" s="28"/>
      <c r="H1315" s="28"/>
      <c r="I1315" s="28"/>
      <c r="J1315" s="28"/>
    </row>
    <row r="1316" spans="1:10" x14ac:dyDescent="0.3">
      <c r="A1316" s="28"/>
      <c r="B1316" s="28" t="s">
        <v>3104</v>
      </c>
      <c r="C1316" s="28" t="s">
        <v>3105</v>
      </c>
      <c r="D1316" s="28" t="s">
        <v>3056</v>
      </c>
      <c r="E1316" s="28" t="str">
        <f t="shared" si="23"/>
        <v>1.9</v>
      </c>
      <c r="F1316" s="28">
        <v>45</v>
      </c>
      <c r="G1316" s="28" t="s">
        <v>2332</v>
      </c>
      <c r="H1316" s="28" t="s">
        <v>44</v>
      </c>
      <c r="I1316" s="28"/>
      <c r="J1316" s="28"/>
    </row>
    <row r="1317" spans="1:10" x14ac:dyDescent="0.3">
      <c r="A1317" s="28"/>
      <c r="B1317" s="28" t="s">
        <v>3106</v>
      </c>
      <c r="C1317" s="28" t="s">
        <v>3107</v>
      </c>
      <c r="D1317" s="28" t="s">
        <v>3056</v>
      </c>
      <c r="E1317" s="28" t="str">
        <f t="shared" si="23"/>
        <v>1.9</v>
      </c>
      <c r="F1317" s="28">
        <v>74</v>
      </c>
      <c r="G1317" s="28" t="s">
        <v>620</v>
      </c>
      <c r="H1317" s="28" t="s">
        <v>44</v>
      </c>
      <c r="I1317" s="28"/>
      <c r="J1317" s="28"/>
    </row>
    <row r="1318" spans="1:10" x14ac:dyDescent="0.3">
      <c r="A1318" s="28"/>
      <c r="B1318" s="28" t="s">
        <v>3108</v>
      </c>
      <c r="C1318" s="28" t="s">
        <v>3109</v>
      </c>
      <c r="D1318" s="28" t="s">
        <v>3056</v>
      </c>
      <c r="E1318" s="28" t="str">
        <f t="shared" si="23"/>
        <v>1.9</v>
      </c>
      <c r="F1318" s="28" t="s">
        <v>8</v>
      </c>
      <c r="G1318" s="28" t="s">
        <v>1009</v>
      </c>
      <c r="H1318" s="28" t="s">
        <v>10</v>
      </c>
      <c r="I1318" s="28"/>
      <c r="J1318" s="28"/>
    </row>
    <row r="1319" spans="1:10" x14ac:dyDescent="0.3">
      <c r="A1319" s="28"/>
      <c r="B1319" s="28" t="s">
        <v>3110</v>
      </c>
      <c r="C1319" s="28" t="s">
        <v>3111</v>
      </c>
      <c r="D1319" s="28" t="s">
        <v>3056</v>
      </c>
      <c r="E1319" s="28" t="str">
        <f t="shared" si="23"/>
        <v>1.9</v>
      </c>
      <c r="F1319" s="28">
        <v>74</v>
      </c>
      <c r="G1319" s="28" t="s">
        <v>368</v>
      </c>
      <c r="H1319" s="28" t="s">
        <v>97</v>
      </c>
      <c r="I1319" s="28"/>
      <c r="J1319" s="28"/>
    </row>
    <row r="1320" spans="1:10" x14ac:dyDescent="0.3">
      <c r="A1320" s="28"/>
      <c r="B1320" s="28" t="s">
        <v>3112</v>
      </c>
      <c r="C1320" s="28" t="s">
        <v>3113</v>
      </c>
      <c r="D1320" s="28" t="s">
        <v>3056</v>
      </c>
      <c r="E1320" s="28" t="str">
        <f t="shared" si="23"/>
        <v>1.9</v>
      </c>
      <c r="F1320" s="28">
        <v>70</v>
      </c>
      <c r="G1320" s="28" t="s">
        <v>1695</v>
      </c>
      <c r="H1320" s="28" t="s">
        <v>313</v>
      </c>
      <c r="I1320" s="28"/>
      <c r="J1320" s="28"/>
    </row>
    <row r="1321" spans="1:10" x14ac:dyDescent="0.3">
      <c r="A1321" s="28"/>
      <c r="B1321" s="28" t="s">
        <v>3114</v>
      </c>
      <c r="C1321" s="28" t="s">
        <v>3115</v>
      </c>
      <c r="D1321" s="28" t="s">
        <v>3056</v>
      </c>
      <c r="E1321" s="28" t="str">
        <f t="shared" si="23"/>
        <v>1.9</v>
      </c>
      <c r="F1321" s="28">
        <v>63</v>
      </c>
      <c r="G1321" s="28" t="s">
        <v>122</v>
      </c>
      <c r="H1321" s="28" t="s">
        <v>161</v>
      </c>
      <c r="I1321" s="28"/>
      <c r="J1321" s="28"/>
    </row>
    <row r="1322" spans="1:10" x14ac:dyDescent="0.3">
      <c r="A1322" s="28"/>
      <c r="B1322" s="28" t="s">
        <v>3116</v>
      </c>
      <c r="C1322" s="28" t="s">
        <v>3117</v>
      </c>
      <c r="D1322" s="28" t="s">
        <v>3056</v>
      </c>
      <c r="E1322" s="28" t="str">
        <f t="shared" si="23"/>
        <v>1.9</v>
      </c>
      <c r="F1322" s="28">
        <v>81</v>
      </c>
      <c r="G1322" s="28" t="s">
        <v>52</v>
      </c>
      <c r="H1322" s="28" t="s">
        <v>44</v>
      </c>
      <c r="I1322" s="28"/>
      <c r="J1322" s="28"/>
    </row>
    <row r="1323" spans="1:10" x14ac:dyDescent="0.3">
      <c r="A1323" s="28"/>
      <c r="B1323" s="28" t="s">
        <v>3118</v>
      </c>
      <c r="C1323" s="28" t="s">
        <v>3119</v>
      </c>
      <c r="D1323" s="28" t="s">
        <v>3056</v>
      </c>
      <c r="E1323" s="28" t="str">
        <f t="shared" si="23"/>
        <v>1.9</v>
      </c>
      <c r="F1323" s="28">
        <v>83</v>
      </c>
      <c r="G1323" s="28" t="s">
        <v>467</v>
      </c>
      <c r="H1323" s="28" t="s">
        <v>4</v>
      </c>
      <c r="I1323" s="28"/>
      <c r="J1323" s="28"/>
    </row>
    <row r="1324" spans="1:10" x14ac:dyDescent="0.3">
      <c r="A1324" s="28"/>
      <c r="B1324" s="28" t="s">
        <v>3120</v>
      </c>
      <c r="C1324" s="28" t="s">
        <v>3121</v>
      </c>
      <c r="D1324" s="28" t="s">
        <v>3056</v>
      </c>
      <c r="E1324" s="28" t="str">
        <f t="shared" si="23"/>
        <v>1.9</v>
      </c>
      <c r="F1324" s="28">
        <v>56</v>
      </c>
      <c r="G1324" s="28" t="s">
        <v>746</v>
      </c>
      <c r="H1324" s="28" t="s">
        <v>44</v>
      </c>
      <c r="I1324" s="28"/>
      <c r="J1324" s="28"/>
    </row>
    <row r="1325" spans="1:10" x14ac:dyDescent="0.3">
      <c r="A1325" s="28"/>
      <c r="B1325" s="28" t="s">
        <v>3120</v>
      </c>
      <c r="C1325" s="28" t="s">
        <v>3122</v>
      </c>
      <c r="D1325" s="28" t="s">
        <v>3056</v>
      </c>
      <c r="E1325" s="28" t="str">
        <f t="shared" si="23"/>
        <v>1.9</v>
      </c>
      <c r="F1325" s="28">
        <v>63</v>
      </c>
      <c r="G1325" s="28" t="s">
        <v>746</v>
      </c>
      <c r="H1325" s="28" t="s">
        <v>44</v>
      </c>
      <c r="I1325" s="28"/>
      <c r="J1325" s="28"/>
    </row>
    <row r="1326" spans="1:10" x14ac:dyDescent="0.3">
      <c r="A1326" s="28"/>
      <c r="B1326" s="28"/>
      <c r="C1326" s="28"/>
      <c r="D1326" s="28"/>
      <c r="E1326" s="28" t="str">
        <f t="shared" si="23"/>
        <v/>
      </c>
      <c r="F1326" s="28"/>
      <c r="G1326" s="28"/>
      <c r="H1326" s="28"/>
      <c r="I1326" s="28"/>
      <c r="J1326" s="28"/>
    </row>
    <row r="1327" spans="1:10" x14ac:dyDescent="0.3">
      <c r="A1327" s="28"/>
      <c r="B1327" s="28" t="s">
        <v>3120</v>
      </c>
      <c r="C1327" s="28" t="s">
        <v>3123</v>
      </c>
      <c r="D1327" s="28" t="s">
        <v>3056</v>
      </c>
      <c r="E1327" s="28" t="str">
        <f t="shared" si="23"/>
        <v>1.9</v>
      </c>
      <c r="F1327" s="28">
        <v>59</v>
      </c>
      <c r="G1327" s="28" t="s">
        <v>746</v>
      </c>
      <c r="H1327" s="28" t="s">
        <v>44</v>
      </c>
      <c r="I1327" s="28"/>
      <c r="J1327" s="28"/>
    </row>
    <row r="1328" spans="1:10" x14ac:dyDescent="0.3">
      <c r="A1328" s="28"/>
      <c r="B1328" s="28" t="s">
        <v>3120</v>
      </c>
      <c r="C1328" s="28" t="s">
        <v>3124</v>
      </c>
      <c r="D1328" s="28" t="s">
        <v>3056</v>
      </c>
      <c r="E1328" s="28" t="str">
        <f t="shared" si="23"/>
        <v>1.9</v>
      </c>
      <c r="F1328" s="28">
        <v>65</v>
      </c>
      <c r="G1328" s="28" t="s">
        <v>746</v>
      </c>
      <c r="H1328" s="28" t="s">
        <v>44</v>
      </c>
      <c r="I1328" s="28"/>
      <c r="J1328" s="28"/>
    </row>
    <row r="1329" spans="1:10" x14ac:dyDescent="0.3">
      <c r="A1329" s="28"/>
      <c r="B1329" s="28" t="s">
        <v>3125</v>
      </c>
      <c r="C1329" s="28" t="s">
        <v>3126</v>
      </c>
      <c r="D1329" s="28" t="s">
        <v>3056</v>
      </c>
      <c r="E1329" s="28" t="str">
        <f t="shared" si="23"/>
        <v>1.9</v>
      </c>
      <c r="F1329" s="28">
        <v>51</v>
      </c>
      <c r="G1329" s="28" t="s">
        <v>145</v>
      </c>
      <c r="H1329" s="28" t="s">
        <v>1551</v>
      </c>
      <c r="I1329" s="28"/>
      <c r="J1329" s="28"/>
    </row>
    <row r="1330" spans="1:10" x14ac:dyDescent="0.3">
      <c r="A1330" s="28"/>
      <c r="B1330" s="28" t="s">
        <v>3127</v>
      </c>
      <c r="C1330" s="28" t="s">
        <v>3128</v>
      </c>
      <c r="D1330" s="28" t="s">
        <v>3056</v>
      </c>
      <c r="E1330" s="28" t="str">
        <f t="shared" si="23"/>
        <v>1.9</v>
      </c>
      <c r="F1330" s="28">
        <v>83</v>
      </c>
      <c r="G1330" s="28" t="s">
        <v>769</v>
      </c>
      <c r="H1330" s="28" t="s">
        <v>97</v>
      </c>
      <c r="I1330" s="28"/>
      <c r="J1330" s="28"/>
    </row>
    <row r="1331" spans="1:10" x14ac:dyDescent="0.3">
      <c r="A1331" s="28"/>
      <c r="B1331" s="28" t="s">
        <v>3129</v>
      </c>
      <c r="C1331" s="28" t="s">
        <v>3130</v>
      </c>
      <c r="D1331" s="28" t="s">
        <v>3056</v>
      </c>
      <c r="E1331" s="28" t="str">
        <f t="shared" si="23"/>
        <v>1.9</v>
      </c>
      <c r="F1331" s="28">
        <v>60</v>
      </c>
      <c r="G1331" s="28" t="s">
        <v>2679</v>
      </c>
      <c r="H1331" s="28" t="s">
        <v>44</v>
      </c>
      <c r="I1331" s="28"/>
      <c r="J1331" s="28"/>
    </row>
    <row r="1332" spans="1:10" x14ac:dyDescent="0.3">
      <c r="A1332" s="28"/>
      <c r="B1332" s="28" t="s">
        <v>3131</v>
      </c>
      <c r="C1332" s="28" t="s">
        <v>3132</v>
      </c>
      <c r="D1332" s="28" t="s">
        <v>3056</v>
      </c>
      <c r="E1332" s="28" t="str">
        <f t="shared" si="23"/>
        <v>1.9</v>
      </c>
      <c r="F1332" s="28">
        <v>69</v>
      </c>
      <c r="G1332" s="28" t="s">
        <v>3133</v>
      </c>
      <c r="H1332" s="28" t="s">
        <v>6</v>
      </c>
      <c r="I1332" s="28"/>
      <c r="J1332" s="28"/>
    </row>
    <row r="1333" spans="1:10" x14ac:dyDescent="0.3">
      <c r="A1333" s="28"/>
      <c r="B1333" s="28" t="s">
        <v>3134</v>
      </c>
      <c r="C1333" s="28" t="s">
        <v>3135</v>
      </c>
      <c r="D1333" s="28" t="s">
        <v>3056</v>
      </c>
      <c r="E1333" s="28" t="str">
        <f t="shared" si="23"/>
        <v>1.9</v>
      </c>
      <c r="F1333" s="28">
        <v>46</v>
      </c>
      <c r="G1333" s="28" t="s">
        <v>903</v>
      </c>
      <c r="H1333" s="28" t="s">
        <v>97</v>
      </c>
      <c r="I1333" s="28"/>
      <c r="J1333" s="28"/>
    </row>
    <row r="1334" spans="1:10" x14ac:dyDescent="0.3">
      <c r="A1334" s="28"/>
      <c r="B1334" s="28" t="s">
        <v>3136</v>
      </c>
      <c r="C1334" s="28" t="s">
        <v>3137</v>
      </c>
      <c r="D1334" s="28" t="s">
        <v>3056</v>
      </c>
      <c r="E1334" s="28" t="str">
        <f t="shared" si="23"/>
        <v>1.9</v>
      </c>
      <c r="F1334" s="28">
        <v>66</v>
      </c>
      <c r="G1334" s="28" t="s">
        <v>1420</v>
      </c>
      <c r="H1334" s="28" t="s">
        <v>9</v>
      </c>
      <c r="I1334" s="28"/>
      <c r="J1334" s="28"/>
    </row>
    <row r="1335" spans="1:10" x14ac:dyDescent="0.3">
      <c r="A1335" s="28"/>
      <c r="B1335" s="28" t="s">
        <v>3138</v>
      </c>
      <c r="C1335" s="28" t="s">
        <v>3139</v>
      </c>
      <c r="D1335" s="28" t="s">
        <v>3056</v>
      </c>
      <c r="E1335" s="28" t="str">
        <f t="shared" si="23"/>
        <v>1.9</v>
      </c>
      <c r="F1335" s="28">
        <v>43</v>
      </c>
      <c r="G1335" s="28" t="s">
        <v>1128</v>
      </c>
      <c r="H1335" s="28" t="s">
        <v>2</v>
      </c>
      <c r="I1335" s="28"/>
      <c r="J1335" s="28"/>
    </row>
    <row r="1336" spans="1:10" x14ac:dyDescent="0.3">
      <c r="A1336" s="28"/>
      <c r="B1336" s="28" t="s">
        <v>3140</v>
      </c>
      <c r="C1336" s="28" t="s">
        <v>3141</v>
      </c>
      <c r="D1336" s="28" t="s">
        <v>3056</v>
      </c>
      <c r="E1336" s="28" t="str">
        <f t="shared" si="23"/>
        <v>1.9</v>
      </c>
      <c r="F1336" s="28">
        <v>72</v>
      </c>
      <c r="G1336" s="28" t="s">
        <v>1444</v>
      </c>
      <c r="H1336" s="28" t="s">
        <v>44</v>
      </c>
      <c r="I1336" s="28"/>
      <c r="J1336" s="28"/>
    </row>
    <row r="1337" spans="1:10" x14ac:dyDescent="0.3">
      <c r="A1337" s="28"/>
      <c r="B1337" s="28"/>
      <c r="C1337" s="28"/>
      <c r="D1337" s="28"/>
      <c r="E1337" s="28" t="str">
        <f t="shared" si="23"/>
        <v/>
      </c>
      <c r="F1337" s="28"/>
      <c r="G1337" s="28"/>
      <c r="H1337" s="28"/>
      <c r="I1337" s="28"/>
      <c r="J1337" s="28"/>
    </row>
    <row r="1338" spans="1:10" x14ac:dyDescent="0.3">
      <c r="A1338" s="28"/>
      <c r="B1338" s="28" t="s">
        <v>3142</v>
      </c>
      <c r="C1338" s="28" t="s">
        <v>3143</v>
      </c>
      <c r="D1338" s="28" t="s">
        <v>3056</v>
      </c>
      <c r="E1338" s="28" t="str">
        <f t="shared" si="23"/>
        <v>1.9</v>
      </c>
      <c r="F1338" s="28">
        <v>48</v>
      </c>
      <c r="G1338" s="28" t="s">
        <v>122</v>
      </c>
      <c r="H1338" s="28" t="s">
        <v>97</v>
      </c>
      <c r="I1338" s="28"/>
      <c r="J1338" s="28"/>
    </row>
    <row r="1339" spans="1:10" x14ac:dyDescent="0.3">
      <c r="A1339" s="28"/>
      <c r="B1339" s="28" t="s">
        <v>3144</v>
      </c>
      <c r="C1339" s="28" t="s">
        <v>3145</v>
      </c>
      <c r="D1339" s="28" t="s">
        <v>3056</v>
      </c>
      <c r="E1339" s="28" t="str">
        <f t="shared" si="23"/>
        <v>1.9</v>
      </c>
      <c r="F1339" s="28">
        <v>55</v>
      </c>
      <c r="G1339" s="28" t="s">
        <v>3146</v>
      </c>
      <c r="H1339" s="28" t="s">
        <v>44</v>
      </c>
      <c r="I1339" s="28"/>
      <c r="J1339" s="28"/>
    </row>
    <row r="1340" spans="1:10" x14ac:dyDescent="0.3">
      <c r="A1340" s="28"/>
      <c r="B1340" s="28" t="s">
        <v>3147</v>
      </c>
      <c r="C1340" s="28" t="s">
        <v>3148</v>
      </c>
      <c r="D1340" s="28" t="s">
        <v>3056</v>
      </c>
      <c r="E1340" s="28" t="str">
        <f t="shared" si="23"/>
        <v>1.9</v>
      </c>
      <c r="F1340" s="28">
        <v>88</v>
      </c>
      <c r="G1340" s="28" t="s">
        <v>145</v>
      </c>
      <c r="H1340" s="28" t="s">
        <v>1551</v>
      </c>
      <c r="I1340" s="28"/>
      <c r="J1340" s="28"/>
    </row>
    <row r="1341" spans="1:10" x14ac:dyDescent="0.3">
      <c r="A1341" s="28"/>
      <c r="B1341" s="28" t="s">
        <v>3149</v>
      </c>
      <c r="C1341" s="28" t="s">
        <v>3150</v>
      </c>
      <c r="D1341" s="28" t="s">
        <v>3056</v>
      </c>
      <c r="E1341" s="28" t="str">
        <f t="shared" si="23"/>
        <v>1.9</v>
      </c>
      <c r="F1341" s="28">
        <v>60</v>
      </c>
      <c r="G1341" s="28" t="s">
        <v>374</v>
      </c>
      <c r="H1341" s="28" t="s">
        <v>834</v>
      </c>
      <c r="I1341" s="28"/>
      <c r="J1341" s="28"/>
    </row>
    <row r="1342" spans="1:10" x14ac:dyDescent="0.3">
      <c r="A1342" s="28"/>
      <c r="B1342" s="28" t="s">
        <v>3151</v>
      </c>
      <c r="C1342" s="28" t="s">
        <v>3152</v>
      </c>
      <c r="D1342" s="28" t="s">
        <v>3056</v>
      </c>
      <c r="E1342" s="28" t="str">
        <f t="shared" si="23"/>
        <v>1.9</v>
      </c>
      <c r="F1342" s="28">
        <v>70</v>
      </c>
      <c r="G1342" s="28" t="s">
        <v>1146</v>
      </c>
      <c r="H1342" s="28" t="s">
        <v>438</v>
      </c>
      <c r="I1342" s="28"/>
      <c r="J1342" s="28"/>
    </row>
    <row r="1343" spans="1:10" x14ac:dyDescent="0.3">
      <c r="A1343" s="28"/>
      <c r="B1343" s="28" t="s">
        <v>3153</v>
      </c>
      <c r="C1343" s="28" t="s">
        <v>3154</v>
      </c>
      <c r="D1343" s="28" t="s">
        <v>3056</v>
      </c>
      <c r="E1343" s="28" t="str">
        <f t="shared" si="23"/>
        <v>1.9</v>
      </c>
      <c r="F1343" s="28">
        <v>88</v>
      </c>
      <c r="G1343" s="28" t="s">
        <v>3155</v>
      </c>
      <c r="H1343" s="28" t="s">
        <v>7</v>
      </c>
      <c r="I1343" s="28"/>
      <c r="J1343" s="28"/>
    </row>
    <row r="1344" spans="1:10" x14ac:dyDescent="0.3">
      <c r="A1344" s="28"/>
      <c r="B1344" s="28" t="s">
        <v>3156</v>
      </c>
      <c r="C1344" s="28" t="s">
        <v>3157</v>
      </c>
      <c r="D1344" s="28" t="s">
        <v>3056</v>
      </c>
      <c r="E1344" s="28" t="str">
        <f t="shared" si="23"/>
        <v>1.9</v>
      </c>
      <c r="F1344" s="28">
        <v>55</v>
      </c>
      <c r="G1344" s="28" t="s">
        <v>3158</v>
      </c>
      <c r="H1344" s="28" t="s">
        <v>10</v>
      </c>
      <c r="I1344" s="28"/>
      <c r="J1344" s="28"/>
    </row>
    <row r="1345" spans="1:10" x14ac:dyDescent="0.3">
      <c r="A1345" s="28"/>
      <c r="B1345" s="28" t="s">
        <v>3159</v>
      </c>
      <c r="C1345" s="28" t="s">
        <v>3160</v>
      </c>
      <c r="D1345" s="28" t="s">
        <v>3056</v>
      </c>
      <c r="E1345" s="28" t="str">
        <f t="shared" si="23"/>
        <v>1.9</v>
      </c>
      <c r="F1345" s="28">
        <v>93</v>
      </c>
      <c r="G1345" s="28" t="s">
        <v>435</v>
      </c>
      <c r="H1345" s="28" t="s">
        <v>44</v>
      </c>
      <c r="I1345" s="28"/>
      <c r="J1345" s="28"/>
    </row>
    <row r="1346" spans="1:10" x14ac:dyDescent="0.3">
      <c r="A1346" s="28"/>
      <c r="B1346" s="28" t="s">
        <v>3161</v>
      </c>
      <c r="C1346" s="28" t="s">
        <v>3162</v>
      </c>
      <c r="D1346" s="28" t="s">
        <v>3056</v>
      </c>
      <c r="E1346" s="28" t="str">
        <f t="shared" si="23"/>
        <v>1.9</v>
      </c>
      <c r="F1346" s="28">
        <v>58</v>
      </c>
      <c r="G1346" s="28" t="s">
        <v>1393</v>
      </c>
      <c r="H1346" s="28" t="s">
        <v>44</v>
      </c>
      <c r="I1346" s="28"/>
      <c r="J1346" s="28"/>
    </row>
    <row r="1347" spans="1:10" x14ac:dyDescent="0.3">
      <c r="A1347" s="28"/>
      <c r="B1347" s="28" t="s">
        <v>3163</v>
      </c>
      <c r="C1347" s="28" t="s">
        <v>3164</v>
      </c>
      <c r="D1347" s="28" t="s">
        <v>3056</v>
      </c>
      <c r="E1347" s="28" t="str">
        <f t="shared" si="23"/>
        <v>1.9</v>
      </c>
      <c r="F1347" s="28">
        <v>64</v>
      </c>
      <c r="G1347" s="28" t="s">
        <v>122</v>
      </c>
      <c r="H1347" s="28" t="s">
        <v>10</v>
      </c>
      <c r="I1347" s="28"/>
      <c r="J1347" s="28"/>
    </row>
    <row r="1348" spans="1:10" x14ac:dyDescent="0.3">
      <c r="A1348" s="28"/>
      <c r="B1348" s="28"/>
      <c r="C1348" s="28"/>
      <c r="D1348" s="28"/>
      <c r="E1348" s="28" t="str">
        <f t="shared" si="23"/>
        <v/>
      </c>
      <c r="F1348" s="28"/>
      <c r="G1348" s="28"/>
      <c r="H1348" s="28"/>
      <c r="I1348" s="28"/>
      <c r="J1348" s="28"/>
    </row>
    <row r="1349" spans="1:10" x14ac:dyDescent="0.3">
      <c r="A1349" s="28"/>
      <c r="B1349" s="28" t="s">
        <v>3165</v>
      </c>
      <c r="C1349" s="28" t="s">
        <v>3166</v>
      </c>
      <c r="D1349" s="28" t="s">
        <v>3056</v>
      </c>
      <c r="E1349" s="28" t="str">
        <f t="shared" si="23"/>
        <v>1.9</v>
      </c>
      <c r="F1349" s="28">
        <v>84</v>
      </c>
      <c r="G1349" s="28" t="s">
        <v>186</v>
      </c>
      <c r="H1349" s="28" t="s">
        <v>3</v>
      </c>
      <c r="I1349" s="28"/>
      <c r="J1349" s="28"/>
    </row>
    <row r="1350" spans="1:10" x14ac:dyDescent="0.3">
      <c r="A1350" s="28"/>
      <c r="B1350" s="28" t="s">
        <v>3167</v>
      </c>
      <c r="C1350" s="28" t="s">
        <v>3168</v>
      </c>
      <c r="D1350" s="28" t="s">
        <v>3056</v>
      </c>
      <c r="E1350" s="28" t="str">
        <f t="shared" si="23"/>
        <v>1.9</v>
      </c>
      <c r="F1350" s="28">
        <v>60</v>
      </c>
      <c r="G1350" s="28" t="s">
        <v>3169</v>
      </c>
      <c r="H1350" s="28" t="s">
        <v>161</v>
      </c>
      <c r="I1350" s="28"/>
      <c r="J1350" s="28"/>
    </row>
    <row r="1351" spans="1:10" x14ac:dyDescent="0.3">
      <c r="A1351" s="28"/>
      <c r="B1351" s="28" t="s">
        <v>3170</v>
      </c>
      <c r="C1351" s="28" t="s">
        <v>3171</v>
      </c>
      <c r="D1351" s="28" t="s">
        <v>3056</v>
      </c>
      <c r="E1351" s="28" t="str">
        <f t="shared" si="23"/>
        <v>1.9</v>
      </c>
      <c r="F1351" s="28">
        <v>55</v>
      </c>
      <c r="G1351" s="28" t="s">
        <v>620</v>
      </c>
      <c r="H1351" s="28" t="s">
        <v>10</v>
      </c>
      <c r="I1351" s="28"/>
      <c r="J1351" s="28"/>
    </row>
    <row r="1352" spans="1:10" x14ac:dyDescent="0.3">
      <c r="A1352" s="28"/>
      <c r="B1352" s="28" t="s">
        <v>3172</v>
      </c>
      <c r="C1352" s="28" t="s">
        <v>3173</v>
      </c>
      <c r="D1352" s="28" t="s">
        <v>3056</v>
      </c>
      <c r="E1352" s="28" t="str">
        <f t="shared" ref="E1352:E1415" si="24">MID(D1352,2,3)</f>
        <v>1.9</v>
      </c>
      <c r="F1352" s="28">
        <v>78</v>
      </c>
      <c r="G1352" s="28" t="s">
        <v>3174</v>
      </c>
      <c r="H1352" s="28" t="s">
        <v>10</v>
      </c>
      <c r="I1352" s="28"/>
      <c r="J1352" s="28"/>
    </row>
    <row r="1353" spans="1:10" x14ac:dyDescent="0.3">
      <c r="A1353" s="28"/>
      <c r="B1353" s="28" t="s">
        <v>3175</v>
      </c>
      <c r="C1353" s="28" t="s">
        <v>3176</v>
      </c>
      <c r="D1353" s="28" t="s">
        <v>3056</v>
      </c>
      <c r="E1353" s="28" t="str">
        <f t="shared" si="24"/>
        <v>1.9</v>
      </c>
      <c r="F1353" s="28">
        <v>59</v>
      </c>
      <c r="G1353" s="28" t="s">
        <v>2471</v>
      </c>
      <c r="H1353" s="28" t="s">
        <v>3</v>
      </c>
      <c r="I1353" s="28"/>
      <c r="J1353" s="28"/>
    </row>
    <row r="1354" spans="1:10" x14ac:dyDescent="0.3">
      <c r="A1354" s="28"/>
      <c r="B1354" s="28" t="s">
        <v>3177</v>
      </c>
      <c r="C1354" s="28" t="s">
        <v>3178</v>
      </c>
      <c r="D1354" s="28" t="s">
        <v>3056</v>
      </c>
      <c r="E1354" s="28" t="str">
        <f t="shared" si="24"/>
        <v>1.9</v>
      </c>
      <c r="F1354" s="28">
        <v>72</v>
      </c>
      <c r="G1354" s="28" t="s">
        <v>268</v>
      </c>
      <c r="H1354" s="28" t="s">
        <v>313</v>
      </c>
      <c r="I1354" s="28"/>
      <c r="J1354" s="28"/>
    </row>
    <row r="1355" spans="1:10" x14ac:dyDescent="0.3">
      <c r="A1355" s="28"/>
      <c r="B1355" s="28" t="s">
        <v>3179</v>
      </c>
      <c r="C1355" s="28" t="s">
        <v>3180</v>
      </c>
      <c r="D1355" s="28" t="s">
        <v>3056</v>
      </c>
      <c r="E1355" s="28" t="str">
        <f t="shared" si="24"/>
        <v>1.9</v>
      </c>
      <c r="F1355" s="28">
        <v>68</v>
      </c>
      <c r="G1355" s="28" t="s">
        <v>1365</v>
      </c>
      <c r="H1355" s="28" t="s">
        <v>334</v>
      </c>
      <c r="I1355" s="28"/>
      <c r="J1355" s="28"/>
    </row>
    <row r="1356" spans="1:10" x14ac:dyDescent="0.3">
      <c r="A1356" s="28"/>
      <c r="B1356" s="28" t="s">
        <v>3181</v>
      </c>
      <c r="C1356" s="28" t="s">
        <v>3182</v>
      </c>
      <c r="D1356" s="28" t="s">
        <v>3183</v>
      </c>
      <c r="E1356" s="28" t="str">
        <f t="shared" si="24"/>
        <v>1.8</v>
      </c>
      <c r="F1356" s="28">
        <v>66</v>
      </c>
      <c r="G1356" s="28" t="s">
        <v>3184</v>
      </c>
      <c r="H1356" s="28" t="s">
        <v>494</v>
      </c>
      <c r="I1356" s="28"/>
      <c r="J1356" s="28"/>
    </row>
    <row r="1357" spans="1:10" x14ac:dyDescent="0.3">
      <c r="A1357" s="28"/>
      <c r="B1357" s="28" t="s">
        <v>3185</v>
      </c>
      <c r="C1357" s="28" t="s">
        <v>3186</v>
      </c>
      <c r="D1357" s="28" t="s">
        <v>3183</v>
      </c>
      <c r="E1357" s="28" t="str">
        <f t="shared" si="24"/>
        <v>1.8</v>
      </c>
      <c r="F1357" s="28">
        <v>82</v>
      </c>
      <c r="G1357" s="28" t="s">
        <v>173</v>
      </c>
      <c r="H1357" s="28" t="s">
        <v>1</v>
      </c>
      <c r="I1357" s="28"/>
      <c r="J1357" s="28"/>
    </row>
    <row r="1358" spans="1:10" x14ac:dyDescent="0.3">
      <c r="A1358" s="28"/>
      <c r="B1358" s="28" t="s">
        <v>3187</v>
      </c>
      <c r="C1358" s="28" t="s">
        <v>3188</v>
      </c>
      <c r="D1358" s="28" t="s">
        <v>3183</v>
      </c>
      <c r="E1358" s="28" t="str">
        <f t="shared" si="24"/>
        <v>1.8</v>
      </c>
      <c r="F1358" s="28">
        <v>48</v>
      </c>
      <c r="G1358" s="28" t="s">
        <v>3189</v>
      </c>
      <c r="H1358" s="28" t="s">
        <v>273</v>
      </c>
      <c r="I1358" s="28"/>
      <c r="J1358" s="28"/>
    </row>
    <row r="1359" spans="1:10" x14ac:dyDescent="0.3">
      <c r="A1359" s="28"/>
      <c r="B1359" s="28"/>
      <c r="C1359" s="28"/>
      <c r="D1359" s="28"/>
      <c r="E1359" s="28" t="str">
        <f t="shared" si="24"/>
        <v/>
      </c>
      <c r="F1359" s="28"/>
      <c r="G1359" s="28"/>
      <c r="H1359" s="28"/>
      <c r="I1359" s="28"/>
      <c r="J1359" s="28"/>
    </row>
    <row r="1360" spans="1:10" x14ac:dyDescent="0.3">
      <c r="A1360" s="28"/>
      <c r="B1360" s="28" t="s">
        <v>3190</v>
      </c>
      <c r="C1360" s="28" t="s">
        <v>3191</v>
      </c>
      <c r="D1360" s="28" t="s">
        <v>3183</v>
      </c>
      <c r="E1360" s="28" t="str">
        <f t="shared" si="24"/>
        <v>1.8</v>
      </c>
      <c r="F1360" s="28">
        <v>67</v>
      </c>
      <c r="G1360" s="28" t="s">
        <v>3192</v>
      </c>
      <c r="H1360" s="28" t="s">
        <v>10</v>
      </c>
      <c r="I1360" s="28"/>
      <c r="J1360" s="28"/>
    </row>
    <row r="1361" spans="1:10" x14ac:dyDescent="0.3">
      <c r="A1361" s="28"/>
      <c r="B1361" s="28" t="s">
        <v>3193</v>
      </c>
      <c r="C1361" s="28" t="s">
        <v>3194</v>
      </c>
      <c r="D1361" s="28" t="s">
        <v>3183</v>
      </c>
      <c r="E1361" s="28" t="str">
        <f t="shared" si="24"/>
        <v>1.8</v>
      </c>
      <c r="F1361" s="28">
        <v>68</v>
      </c>
      <c r="G1361" s="28" t="s">
        <v>3195</v>
      </c>
      <c r="H1361" s="28" t="s">
        <v>313</v>
      </c>
      <c r="I1361" s="28"/>
      <c r="J1361" s="28"/>
    </row>
    <row r="1362" spans="1:10" x14ac:dyDescent="0.3">
      <c r="A1362" s="28"/>
      <c r="B1362" s="28" t="s">
        <v>3196</v>
      </c>
      <c r="C1362" s="28" t="s">
        <v>3197</v>
      </c>
      <c r="D1362" s="28" t="s">
        <v>3183</v>
      </c>
      <c r="E1362" s="28" t="str">
        <f t="shared" si="24"/>
        <v>1.8</v>
      </c>
      <c r="F1362" s="28">
        <v>87</v>
      </c>
      <c r="G1362" s="28" t="s">
        <v>3198</v>
      </c>
      <c r="H1362" s="28" t="s">
        <v>2</v>
      </c>
      <c r="I1362" s="28"/>
      <c r="J1362" s="28"/>
    </row>
    <row r="1363" spans="1:10" x14ac:dyDescent="0.3">
      <c r="A1363" s="28"/>
      <c r="B1363" s="28" t="s">
        <v>3199</v>
      </c>
      <c r="C1363" s="28" t="s">
        <v>3200</v>
      </c>
      <c r="D1363" s="28" t="s">
        <v>3183</v>
      </c>
      <c r="E1363" s="28" t="str">
        <f t="shared" si="24"/>
        <v>1.8</v>
      </c>
      <c r="F1363" s="28">
        <v>80</v>
      </c>
      <c r="G1363" s="28" t="s">
        <v>3201</v>
      </c>
      <c r="H1363" s="28" t="s">
        <v>515</v>
      </c>
      <c r="I1363" s="28"/>
      <c r="J1363" s="28"/>
    </row>
    <row r="1364" spans="1:10" x14ac:dyDescent="0.3">
      <c r="A1364" s="28"/>
      <c r="B1364" s="28" t="s">
        <v>3202</v>
      </c>
      <c r="C1364" s="28" t="s">
        <v>3203</v>
      </c>
      <c r="D1364" s="28" t="s">
        <v>3183</v>
      </c>
      <c r="E1364" s="28" t="str">
        <f t="shared" si="24"/>
        <v>1.8</v>
      </c>
      <c r="F1364" s="28">
        <v>57</v>
      </c>
      <c r="G1364" s="28" t="s">
        <v>122</v>
      </c>
      <c r="H1364" s="28" t="s">
        <v>44</v>
      </c>
      <c r="I1364" s="28"/>
      <c r="J1364" s="28"/>
    </row>
    <row r="1365" spans="1:10" x14ac:dyDescent="0.3">
      <c r="A1365" s="28"/>
      <c r="B1365" s="28" t="s">
        <v>3204</v>
      </c>
      <c r="C1365" s="28" t="s">
        <v>3205</v>
      </c>
      <c r="D1365" s="28" t="s">
        <v>3183</v>
      </c>
      <c r="E1365" s="28" t="str">
        <f t="shared" si="24"/>
        <v>1.8</v>
      </c>
      <c r="F1365" s="28">
        <v>50</v>
      </c>
      <c r="G1365" s="28" t="s">
        <v>385</v>
      </c>
      <c r="H1365" s="28" t="s">
        <v>1</v>
      </c>
      <c r="I1365" s="28"/>
      <c r="J1365" s="28"/>
    </row>
    <row r="1366" spans="1:10" x14ac:dyDescent="0.3">
      <c r="A1366" s="28"/>
      <c r="B1366" s="28" t="s">
        <v>3206</v>
      </c>
      <c r="C1366" s="28" t="s">
        <v>3207</v>
      </c>
      <c r="D1366" s="28" t="s">
        <v>3183</v>
      </c>
      <c r="E1366" s="28" t="str">
        <f t="shared" si="24"/>
        <v>1.8</v>
      </c>
      <c r="F1366" s="28">
        <v>56</v>
      </c>
      <c r="G1366" s="28" t="s">
        <v>122</v>
      </c>
      <c r="H1366" s="28" t="s">
        <v>10</v>
      </c>
      <c r="I1366" s="28"/>
      <c r="J1366" s="28"/>
    </row>
    <row r="1367" spans="1:10" x14ac:dyDescent="0.3">
      <c r="A1367" s="28"/>
      <c r="B1367" s="28" t="s">
        <v>3208</v>
      </c>
      <c r="C1367" s="28" t="s">
        <v>3209</v>
      </c>
      <c r="D1367" s="28" t="s">
        <v>3183</v>
      </c>
      <c r="E1367" s="28" t="str">
        <f t="shared" si="24"/>
        <v>1.8</v>
      </c>
      <c r="F1367" s="28">
        <v>70</v>
      </c>
      <c r="G1367" s="28" t="s">
        <v>145</v>
      </c>
      <c r="H1367" s="28" t="s">
        <v>302</v>
      </c>
      <c r="I1367" s="28"/>
      <c r="J1367" s="28"/>
    </row>
    <row r="1368" spans="1:10" x14ac:dyDescent="0.3">
      <c r="A1368" s="28"/>
      <c r="B1368" s="28" t="s">
        <v>3210</v>
      </c>
      <c r="C1368" s="28" t="s">
        <v>3211</v>
      </c>
      <c r="D1368" s="28" t="s">
        <v>3183</v>
      </c>
      <c r="E1368" s="28" t="str">
        <f t="shared" si="24"/>
        <v>1.8</v>
      </c>
      <c r="F1368" s="28">
        <v>58</v>
      </c>
      <c r="G1368" s="28" t="s">
        <v>268</v>
      </c>
      <c r="H1368" s="28" t="s">
        <v>10</v>
      </c>
      <c r="I1368" s="28"/>
      <c r="J1368" s="28"/>
    </row>
    <row r="1369" spans="1:10" x14ac:dyDescent="0.3">
      <c r="A1369" s="28"/>
      <c r="B1369" s="28" t="s">
        <v>3212</v>
      </c>
      <c r="C1369" s="28" t="s">
        <v>3213</v>
      </c>
      <c r="D1369" s="28" t="s">
        <v>3183</v>
      </c>
      <c r="E1369" s="28" t="str">
        <f t="shared" si="24"/>
        <v>1.8</v>
      </c>
      <c r="F1369" s="28">
        <v>68</v>
      </c>
      <c r="G1369" s="28" t="s">
        <v>130</v>
      </c>
      <c r="H1369" s="28" t="s">
        <v>1</v>
      </c>
      <c r="I1369" s="28"/>
      <c r="J1369" s="28"/>
    </row>
    <row r="1370" spans="1:10" x14ac:dyDescent="0.3">
      <c r="A1370" s="28"/>
      <c r="B1370" s="28"/>
      <c r="C1370" s="28"/>
      <c r="D1370" s="28"/>
      <c r="E1370" s="28" t="str">
        <f t="shared" si="24"/>
        <v/>
      </c>
      <c r="F1370" s="28"/>
      <c r="G1370" s="28"/>
      <c r="H1370" s="28"/>
      <c r="I1370" s="28"/>
      <c r="J1370" s="28"/>
    </row>
    <row r="1371" spans="1:10" x14ac:dyDescent="0.3">
      <c r="A1371" s="28"/>
      <c r="B1371" s="28" t="s">
        <v>3214</v>
      </c>
      <c r="C1371" s="28" t="s">
        <v>3215</v>
      </c>
      <c r="D1371" s="28" t="s">
        <v>3183</v>
      </c>
      <c r="E1371" s="28" t="str">
        <f t="shared" si="24"/>
        <v>1.8</v>
      </c>
      <c r="F1371" s="28">
        <v>62</v>
      </c>
      <c r="G1371" s="28" t="s">
        <v>755</v>
      </c>
      <c r="H1371" s="28" t="s">
        <v>44</v>
      </c>
      <c r="I1371" s="28"/>
      <c r="J1371" s="28"/>
    </row>
    <row r="1372" spans="1:10" x14ac:dyDescent="0.3">
      <c r="A1372" s="28"/>
      <c r="B1372" s="28" t="s">
        <v>3216</v>
      </c>
      <c r="C1372" s="28" t="s">
        <v>3217</v>
      </c>
      <c r="D1372" s="28" t="s">
        <v>3183</v>
      </c>
      <c r="E1372" s="28" t="str">
        <f t="shared" si="24"/>
        <v>1.8</v>
      </c>
      <c r="F1372" s="28">
        <v>61</v>
      </c>
      <c r="G1372" s="28" t="s">
        <v>3218</v>
      </c>
      <c r="H1372" s="28" t="s">
        <v>10</v>
      </c>
      <c r="I1372" s="28"/>
      <c r="J1372" s="28"/>
    </row>
    <row r="1373" spans="1:10" x14ac:dyDescent="0.3">
      <c r="A1373" s="28"/>
      <c r="B1373" s="28" t="s">
        <v>3219</v>
      </c>
      <c r="C1373" s="28" t="s">
        <v>3220</v>
      </c>
      <c r="D1373" s="28" t="s">
        <v>3183</v>
      </c>
      <c r="E1373" s="28" t="str">
        <f t="shared" si="24"/>
        <v>1.8</v>
      </c>
      <c r="F1373" s="28">
        <v>61</v>
      </c>
      <c r="G1373" s="28" t="s">
        <v>145</v>
      </c>
      <c r="H1373" s="28" t="s">
        <v>97</v>
      </c>
      <c r="I1373" s="28"/>
      <c r="J1373" s="28"/>
    </row>
    <row r="1374" spans="1:10" x14ac:dyDescent="0.3">
      <c r="A1374" s="28"/>
      <c r="B1374" s="28" t="s">
        <v>3221</v>
      </c>
      <c r="C1374" s="28" t="s">
        <v>3222</v>
      </c>
      <c r="D1374" s="28" t="s">
        <v>3183</v>
      </c>
      <c r="E1374" s="28" t="str">
        <f t="shared" si="24"/>
        <v>1.8</v>
      </c>
      <c r="F1374" s="28">
        <v>69</v>
      </c>
      <c r="G1374" s="28" t="s">
        <v>833</v>
      </c>
      <c r="H1374" s="28" t="s">
        <v>834</v>
      </c>
      <c r="I1374" s="28"/>
      <c r="J1374" s="28"/>
    </row>
    <row r="1375" spans="1:10" x14ac:dyDescent="0.3">
      <c r="A1375" s="28"/>
      <c r="B1375" s="28" t="s">
        <v>3223</v>
      </c>
      <c r="C1375" s="28" t="s">
        <v>3224</v>
      </c>
      <c r="D1375" s="28" t="s">
        <v>3183</v>
      </c>
      <c r="E1375" s="28" t="str">
        <f t="shared" si="24"/>
        <v>1.8</v>
      </c>
      <c r="F1375" s="28">
        <v>62</v>
      </c>
      <c r="G1375" s="28" t="s">
        <v>3225</v>
      </c>
      <c r="H1375" s="28" t="s">
        <v>44</v>
      </c>
      <c r="I1375" s="28"/>
      <c r="J1375" s="28"/>
    </row>
    <row r="1376" spans="1:10" x14ac:dyDescent="0.3">
      <c r="A1376" s="28"/>
      <c r="B1376" s="28" t="s">
        <v>3226</v>
      </c>
      <c r="C1376" s="28" t="s">
        <v>3227</v>
      </c>
      <c r="D1376" s="28" t="s">
        <v>3183</v>
      </c>
      <c r="E1376" s="28" t="str">
        <f t="shared" si="24"/>
        <v>1.8</v>
      </c>
      <c r="F1376" s="28">
        <v>60</v>
      </c>
      <c r="G1376" s="28" t="s">
        <v>3228</v>
      </c>
      <c r="H1376" s="28" t="s">
        <v>273</v>
      </c>
      <c r="I1376" s="28"/>
      <c r="J1376" s="28"/>
    </row>
    <row r="1377" spans="1:10" x14ac:dyDescent="0.3">
      <c r="A1377" s="28"/>
      <c r="B1377" s="28" t="s">
        <v>3229</v>
      </c>
      <c r="C1377" s="28" t="s">
        <v>3230</v>
      </c>
      <c r="D1377" s="28" t="s">
        <v>3183</v>
      </c>
      <c r="E1377" s="28" t="str">
        <f t="shared" si="24"/>
        <v>1.8</v>
      </c>
      <c r="F1377" s="28">
        <v>69</v>
      </c>
      <c r="G1377" s="28" t="s">
        <v>268</v>
      </c>
      <c r="H1377" s="28" t="s">
        <v>313</v>
      </c>
      <c r="I1377" s="28"/>
      <c r="J1377" s="28"/>
    </row>
    <row r="1378" spans="1:10" x14ac:dyDescent="0.3">
      <c r="A1378" s="28"/>
      <c r="B1378" s="28" t="s">
        <v>3231</v>
      </c>
      <c r="C1378" s="28" t="s">
        <v>3232</v>
      </c>
      <c r="D1378" s="28" t="s">
        <v>3183</v>
      </c>
      <c r="E1378" s="28" t="str">
        <f t="shared" si="24"/>
        <v>1.8</v>
      </c>
      <c r="F1378" s="28">
        <v>71</v>
      </c>
      <c r="G1378" s="28" t="s">
        <v>2167</v>
      </c>
      <c r="H1378" s="28" t="s">
        <v>3233</v>
      </c>
      <c r="I1378" s="28"/>
      <c r="J1378" s="28"/>
    </row>
    <row r="1379" spans="1:10" x14ac:dyDescent="0.3">
      <c r="A1379" s="28"/>
      <c r="B1379" s="28" t="s">
        <v>3234</v>
      </c>
      <c r="C1379" s="28" t="s">
        <v>3235</v>
      </c>
      <c r="D1379" s="28" t="s">
        <v>3183</v>
      </c>
      <c r="E1379" s="28" t="str">
        <f t="shared" si="24"/>
        <v>1.8</v>
      </c>
      <c r="F1379" s="28">
        <v>86</v>
      </c>
      <c r="G1379" s="28" t="s">
        <v>3236</v>
      </c>
      <c r="H1379" s="28" t="s">
        <v>3005</v>
      </c>
      <c r="I1379" s="28"/>
      <c r="J1379" s="28"/>
    </row>
    <row r="1380" spans="1:10" x14ac:dyDescent="0.3">
      <c r="A1380" s="28"/>
      <c r="B1380" s="28" t="s">
        <v>3237</v>
      </c>
      <c r="C1380" s="28" t="s">
        <v>3238</v>
      </c>
      <c r="D1380" s="28" t="s">
        <v>3183</v>
      </c>
      <c r="E1380" s="28" t="str">
        <f t="shared" si="24"/>
        <v>1.8</v>
      </c>
      <c r="F1380" s="28">
        <v>69</v>
      </c>
      <c r="G1380" s="28" t="s">
        <v>63</v>
      </c>
      <c r="H1380" s="28" t="s">
        <v>44</v>
      </c>
      <c r="I1380" s="28"/>
      <c r="J1380" s="28"/>
    </row>
    <row r="1381" spans="1:10" x14ac:dyDescent="0.3">
      <c r="A1381" s="28"/>
      <c r="B1381" s="28"/>
      <c r="C1381" s="28"/>
      <c r="D1381" s="28"/>
      <c r="E1381" s="28" t="str">
        <f t="shared" si="24"/>
        <v/>
      </c>
      <c r="F1381" s="28"/>
      <c r="G1381" s="28"/>
      <c r="H1381" s="28"/>
      <c r="I1381" s="28"/>
      <c r="J1381" s="28"/>
    </row>
    <row r="1382" spans="1:10" x14ac:dyDescent="0.3">
      <c r="A1382" s="28"/>
      <c r="B1382" s="28" t="s">
        <v>3239</v>
      </c>
      <c r="C1382" s="28" t="s">
        <v>3240</v>
      </c>
      <c r="D1382" s="28" t="s">
        <v>3183</v>
      </c>
      <c r="E1382" s="28" t="str">
        <f t="shared" si="24"/>
        <v>1.8</v>
      </c>
      <c r="F1382" s="28">
        <v>56</v>
      </c>
      <c r="G1382" s="28" t="s">
        <v>620</v>
      </c>
      <c r="H1382" s="28" t="s">
        <v>10</v>
      </c>
      <c r="I1382" s="28"/>
      <c r="J1382" s="28"/>
    </row>
    <row r="1383" spans="1:10" x14ac:dyDescent="0.3">
      <c r="A1383" s="28"/>
      <c r="B1383" s="28" t="s">
        <v>3241</v>
      </c>
      <c r="C1383" s="28" t="s">
        <v>3242</v>
      </c>
      <c r="D1383" s="28" t="s">
        <v>3183</v>
      </c>
      <c r="E1383" s="28" t="str">
        <f t="shared" si="24"/>
        <v>1.8</v>
      </c>
      <c r="F1383" s="28">
        <v>64</v>
      </c>
      <c r="G1383" s="28" t="s">
        <v>189</v>
      </c>
      <c r="H1383" s="28" t="s">
        <v>996</v>
      </c>
      <c r="I1383" s="28"/>
      <c r="J1383" s="28"/>
    </row>
    <row r="1384" spans="1:10" x14ac:dyDescent="0.3">
      <c r="A1384" s="28"/>
      <c r="B1384" s="28" t="s">
        <v>3243</v>
      </c>
      <c r="C1384" s="28" t="s">
        <v>3244</v>
      </c>
      <c r="D1384" s="28" t="s">
        <v>3183</v>
      </c>
      <c r="E1384" s="28" t="str">
        <f t="shared" si="24"/>
        <v>1.8</v>
      </c>
      <c r="F1384" s="28">
        <v>68</v>
      </c>
      <c r="G1384" s="28" t="s">
        <v>3228</v>
      </c>
      <c r="H1384" s="28" t="s">
        <v>6</v>
      </c>
      <c r="I1384" s="28"/>
      <c r="J1384" s="28"/>
    </row>
    <row r="1385" spans="1:10" x14ac:dyDescent="0.3">
      <c r="A1385" s="28"/>
      <c r="B1385" s="28" t="s">
        <v>3245</v>
      </c>
      <c r="C1385" s="28" t="s">
        <v>3246</v>
      </c>
      <c r="D1385" s="28" t="s">
        <v>3183</v>
      </c>
      <c r="E1385" s="28" t="str">
        <f t="shared" si="24"/>
        <v>1.8</v>
      </c>
      <c r="F1385" s="28">
        <v>78</v>
      </c>
      <c r="G1385" s="28" t="s">
        <v>1095</v>
      </c>
      <c r="H1385" s="28" t="s">
        <v>44</v>
      </c>
      <c r="I1385" s="28"/>
      <c r="J1385" s="28"/>
    </row>
    <row r="1386" spans="1:10" x14ac:dyDescent="0.3">
      <c r="A1386" s="28"/>
      <c r="B1386" s="28" t="s">
        <v>3247</v>
      </c>
      <c r="C1386" s="28" t="s">
        <v>3248</v>
      </c>
      <c r="D1386" s="28" t="s">
        <v>3183</v>
      </c>
      <c r="E1386" s="28" t="str">
        <f t="shared" si="24"/>
        <v>1.8</v>
      </c>
      <c r="F1386" s="28">
        <v>56</v>
      </c>
      <c r="G1386" s="28" t="s">
        <v>3249</v>
      </c>
      <c r="H1386" s="28" t="s">
        <v>7</v>
      </c>
      <c r="I1386" s="28"/>
      <c r="J1386" s="28"/>
    </row>
    <row r="1387" spans="1:10" x14ac:dyDescent="0.3">
      <c r="A1387" s="28"/>
      <c r="B1387" s="28" t="s">
        <v>3250</v>
      </c>
      <c r="C1387" s="28" t="s">
        <v>3251</v>
      </c>
      <c r="D1387" s="28" t="s">
        <v>3183</v>
      </c>
      <c r="E1387" s="28" t="str">
        <f t="shared" si="24"/>
        <v>1.8</v>
      </c>
      <c r="F1387" s="28">
        <v>50</v>
      </c>
      <c r="G1387" s="28" t="s">
        <v>3252</v>
      </c>
      <c r="H1387" s="28" t="s">
        <v>1551</v>
      </c>
      <c r="I1387" s="28"/>
      <c r="J1387" s="28"/>
    </row>
    <row r="1388" spans="1:10" x14ac:dyDescent="0.3">
      <c r="A1388" s="28"/>
      <c r="B1388" s="28" t="s">
        <v>3253</v>
      </c>
      <c r="C1388" s="28" t="s">
        <v>3254</v>
      </c>
      <c r="D1388" s="28" t="s">
        <v>3183</v>
      </c>
      <c r="E1388" s="28" t="str">
        <f t="shared" si="24"/>
        <v>1.8</v>
      </c>
      <c r="F1388" s="28">
        <v>77</v>
      </c>
      <c r="G1388" s="28" t="s">
        <v>1453</v>
      </c>
      <c r="H1388" s="28" t="s">
        <v>44</v>
      </c>
      <c r="I1388" s="28"/>
      <c r="J1388" s="28"/>
    </row>
    <row r="1389" spans="1:10" x14ac:dyDescent="0.3">
      <c r="A1389" s="28"/>
      <c r="B1389" s="28" t="s">
        <v>3255</v>
      </c>
      <c r="C1389" s="28" t="s">
        <v>3256</v>
      </c>
      <c r="D1389" s="28" t="s">
        <v>3183</v>
      </c>
      <c r="E1389" s="28" t="str">
        <f t="shared" si="24"/>
        <v>1.8</v>
      </c>
      <c r="F1389" s="28">
        <v>57</v>
      </c>
      <c r="G1389" s="28" t="s">
        <v>3257</v>
      </c>
      <c r="H1389" s="28" t="s">
        <v>166</v>
      </c>
      <c r="I1389" s="28"/>
      <c r="J1389" s="28"/>
    </row>
    <row r="1390" spans="1:10" x14ac:dyDescent="0.3">
      <c r="A1390" s="28"/>
      <c r="B1390" s="28" t="s">
        <v>3258</v>
      </c>
      <c r="C1390" s="28" t="s">
        <v>3259</v>
      </c>
      <c r="D1390" s="28" t="s">
        <v>3183</v>
      </c>
      <c r="E1390" s="28" t="str">
        <f t="shared" si="24"/>
        <v>1.8</v>
      </c>
      <c r="F1390" s="28">
        <v>51</v>
      </c>
      <c r="G1390" s="28" t="s">
        <v>3260</v>
      </c>
      <c r="H1390" s="28" t="s">
        <v>44</v>
      </c>
      <c r="I1390" s="28"/>
      <c r="J1390" s="28"/>
    </row>
    <row r="1391" spans="1:10" x14ac:dyDescent="0.3">
      <c r="A1391" s="28"/>
      <c r="B1391" s="28" t="s">
        <v>3261</v>
      </c>
      <c r="C1391" s="28" t="s">
        <v>3262</v>
      </c>
      <c r="D1391" s="28" t="s">
        <v>3183</v>
      </c>
      <c r="E1391" s="28" t="str">
        <f t="shared" si="24"/>
        <v>1.8</v>
      </c>
      <c r="F1391" s="28">
        <v>46</v>
      </c>
      <c r="G1391" s="28" t="s">
        <v>122</v>
      </c>
      <c r="H1391" s="28" t="s">
        <v>161</v>
      </c>
      <c r="I1391" s="28"/>
      <c r="J1391" s="28"/>
    </row>
    <row r="1392" spans="1:10" x14ac:dyDescent="0.3">
      <c r="A1392" s="28"/>
      <c r="B1392" s="28"/>
      <c r="C1392" s="28"/>
      <c r="D1392" s="28"/>
      <c r="E1392" s="28" t="str">
        <f t="shared" si="24"/>
        <v/>
      </c>
      <c r="F1392" s="28"/>
      <c r="G1392" s="28"/>
      <c r="H1392" s="28"/>
      <c r="I1392" s="28"/>
      <c r="J1392" s="28"/>
    </row>
    <row r="1393" spans="1:10" x14ac:dyDescent="0.3">
      <c r="A1393" s="28"/>
      <c r="B1393" s="28" t="s">
        <v>3263</v>
      </c>
      <c r="C1393" s="28" t="s">
        <v>3264</v>
      </c>
      <c r="D1393" s="28" t="s">
        <v>3183</v>
      </c>
      <c r="E1393" s="28" t="str">
        <f t="shared" si="24"/>
        <v>1.8</v>
      </c>
      <c r="F1393" s="28">
        <v>63</v>
      </c>
      <c r="G1393" s="28" t="s">
        <v>1630</v>
      </c>
      <c r="H1393" s="28" t="s">
        <v>4</v>
      </c>
      <c r="I1393" s="28"/>
      <c r="J1393" s="28"/>
    </row>
    <row r="1394" spans="1:10" x14ac:dyDescent="0.3">
      <c r="A1394" s="28"/>
      <c r="B1394" s="28" t="s">
        <v>3265</v>
      </c>
      <c r="C1394" s="28" t="s">
        <v>3266</v>
      </c>
      <c r="D1394" s="28" t="s">
        <v>3183</v>
      </c>
      <c r="E1394" s="28" t="str">
        <f t="shared" si="24"/>
        <v>1.8</v>
      </c>
      <c r="F1394" s="28">
        <v>76</v>
      </c>
      <c r="G1394" s="28" t="s">
        <v>173</v>
      </c>
      <c r="H1394" s="28" t="s">
        <v>64</v>
      </c>
      <c r="I1394" s="28"/>
      <c r="J1394" s="28"/>
    </row>
    <row r="1395" spans="1:10" x14ac:dyDescent="0.3">
      <c r="A1395" s="28"/>
      <c r="B1395" s="28" t="s">
        <v>3267</v>
      </c>
      <c r="C1395" s="28" t="s">
        <v>3268</v>
      </c>
      <c r="D1395" s="28" t="s">
        <v>3183</v>
      </c>
      <c r="E1395" s="28" t="str">
        <f t="shared" si="24"/>
        <v>1.8</v>
      </c>
      <c r="F1395" s="28">
        <v>54</v>
      </c>
      <c r="G1395" s="28" t="s">
        <v>3269</v>
      </c>
      <c r="H1395" s="28" t="s">
        <v>1</v>
      </c>
      <c r="I1395" s="28"/>
      <c r="J1395" s="28"/>
    </row>
    <row r="1396" spans="1:10" x14ac:dyDescent="0.3">
      <c r="A1396" s="28"/>
      <c r="B1396" s="28" t="s">
        <v>3270</v>
      </c>
      <c r="C1396" s="28" t="s">
        <v>3271</v>
      </c>
      <c r="D1396" s="28" t="s">
        <v>3183</v>
      </c>
      <c r="E1396" s="28" t="str">
        <f t="shared" si="24"/>
        <v>1.8</v>
      </c>
      <c r="F1396" s="28">
        <v>60</v>
      </c>
      <c r="G1396" s="28" t="s">
        <v>3272</v>
      </c>
      <c r="H1396" s="28" t="s">
        <v>44</v>
      </c>
      <c r="I1396" s="28"/>
      <c r="J1396" s="28"/>
    </row>
    <row r="1397" spans="1:10" x14ac:dyDescent="0.3">
      <c r="A1397" s="28"/>
      <c r="B1397" s="28" t="s">
        <v>3273</v>
      </c>
      <c r="C1397" s="28" t="s">
        <v>3274</v>
      </c>
      <c r="D1397" s="28" t="s">
        <v>3183</v>
      </c>
      <c r="E1397" s="28" t="str">
        <f t="shared" si="24"/>
        <v>1.8</v>
      </c>
      <c r="F1397" s="28">
        <v>76</v>
      </c>
      <c r="G1397" s="28" t="s">
        <v>3275</v>
      </c>
      <c r="H1397" s="28" t="s">
        <v>7</v>
      </c>
      <c r="I1397" s="28"/>
      <c r="J1397" s="28"/>
    </row>
    <row r="1398" spans="1:10" x14ac:dyDescent="0.3">
      <c r="A1398" s="28"/>
      <c r="B1398" s="28" t="s">
        <v>3276</v>
      </c>
      <c r="C1398" s="28" t="s">
        <v>3277</v>
      </c>
      <c r="D1398" s="28" t="s">
        <v>3183</v>
      </c>
      <c r="E1398" s="28" t="str">
        <f t="shared" si="24"/>
        <v>1.8</v>
      </c>
      <c r="F1398" s="28">
        <v>52</v>
      </c>
      <c r="G1398" s="28" t="s">
        <v>431</v>
      </c>
      <c r="H1398" s="28" t="s">
        <v>10</v>
      </c>
      <c r="I1398" s="28"/>
      <c r="J1398" s="28"/>
    </row>
    <row r="1399" spans="1:10" x14ac:dyDescent="0.3">
      <c r="A1399" s="28"/>
      <c r="B1399" s="28" t="s">
        <v>3278</v>
      </c>
      <c r="C1399" s="28" t="s">
        <v>3279</v>
      </c>
      <c r="D1399" s="28" t="s">
        <v>3183</v>
      </c>
      <c r="E1399" s="28" t="str">
        <f t="shared" si="24"/>
        <v>1.8</v>
      </c>
      <c r="F1399" s="28">
        <v>49</v>
      </c>
      <c r="G1399" s="28" t="s">
        <v>833</v>
      </c>
      <c r="H1399" s="28" t="s">
        <v>146</v>
      </c>
      <c r="I1399" s="28"/>
      <c r="J1399" s="28"/>
    </row>
    <row r="1400" spans="1:10" x14ac:dyDescent="0.3">
      <c r="A1400" s="28"/>
      <c r="B1400" s="28" t="s">
        <v>3280</v>
      </c>
      <c r="C1400" s="28" t="s">
        <v>3281</v>
      </c>
      <c r="D1400" s="28" t="s">
        <v>3183</v>
      </c>
      <c r="E1400" s="28" t="str">
        <f t="shared" si="24"/>
        <v>1.8</v>
      </c>
      <c r="F1400" s="28">
        <v>52</v>
      </c>
      <c r="G1400" s="28" t="s">
        <v>3282</v>
      </c>
      <c r="H1400" s="28" t="s">
        <v>10</v>
      </c>
      <c r="I1400" s="28"/>
      <c r="J1400" s="28"/>
    </row>
    <row r="1401" spans="1:10" x14ac:dyDescent="0.3">
      <c r="A1401" s="28"/>
      <c r="B1401" s="28" t="s">
        <v>3283</v>
      </c>
      <c r="C1401" s="28" t="s">
        <v>3284</v>
      </c>
      <c r="D1401" s="28" t="s">
        <v>3183</v>
      </c>
      <c r="E1401" s="28" t="str">
        <f t="shared" si="24"/>
        <v>1.8</v>
      </c>
      <c r="F1401" s="28">
        <v>60</v>
      </c>
      <c r="G1401" s="28" t="s">
        <v>122</v>
      </c>
      <c r="H1401" s="28" t="s">
        <v>146</v>
      </c>
      <c r="I1401" s="28"/>
      <c r="J1401" s="28"/>
    </row>
    <row r="1402" spans="1:10" x14ac:dyDescent="0.3">
      <c r="A1402" s="28"/>
      <c r="B1402" s="28" t="s">
        <v>3285</v>
      </c>
      <c r="C1402" s="28" t="s">
        <v>3286</v>
      </c>
      <c r="D1402" s="28" t="s">
        <v>3183</v>
      </c>
      <c r="E1402" s="28" t="str">
        <f t="shared" si="24"/>
        <v>1.8</v>
      </c>
      <c r="F1402" s="28">
        <v>61</v>
      </c>
      <c r="G1402" s="28" t="s">
        <v>199</v>
      </c>
      <c r="H1402" s="28" t="s">
        <v>44</v>
      </c>
      <c r="I1402" s="28"/>
      <c r="J1402" s="28"/>
    </row>
    <row r="1403" spans="1:10" x14ac:dyDescent="0.3">
      <c r="A1403" s="28"/>
      <c r="B1403" s="28"/>
      <c r="C1403" s="28"/>
      <c r="D1403" s="28"/>
      <c r="E1403" s="28" t="str">
        <f t="shared" si="24"/>
        <v/>
      </c>
      <c r="F1403" s="28"/>
      <c r="G1403" s="28"/>
      <c r="H1403" s="28"/>
      <c r="I1403" s="28"/>
      <c r="J1403" s="28"/>
    </row>
    <row r="1404" spans="1:10" x14ac:dyDescent="0.3">
      <c r="A1404" s="28"/>
      <c r="B1404" s="28" t="s">
        <v>3287</v>
      </c>
      <c r="C1404" s="28" t="s">
        <v>3288</v>
      </c>
      <c r="D1404" s="28" t="s">
        <v>3183</v>
      </c>
      <c r="E1404" s="28" t="str">
        <f t="shared" si="24"/>
        <v>1.8</v>
      </c>
      <c r="F1404" s="28">
        <v>65</v>
      </c>
      <c r="G1404" s="28" t="s">
        <v>3289</v>
      </c>
      <c r="H1404" s="28" t="s">
        <v>10</v>
      </c>
      <c r="I1404" s="28"/>
      <c r="J1404" s="28"/>
    </row>
    <row r="1405" spans="1:10" x14ac:dyDescent="0.3">
      <c r="A1405" s="28"/>
      <c r="B1405" s="28" t="s">
        <v>3290</v>
      </c>
      <c r="C1405" s="28" t="s">
        <v>3291</v>
      </c>
      <c r="D1405" s="28" t="s">
        <v>3183</v>
      </c>
      <c r="E1405" s="28" t="str">
        <f t="shared" si="24"/>
        <v>1.8</v>
      </c>
      <c r="F1405" s="28" t="s">
        <v>8</v>
      </c>
      <c r="G1405" s="28" t="s">
        <v>145</v>
      </c>
      <c r="H1405" s="28" t="s">
        <v>1888</v>
      </c>
      <c r="I1405" s="28"/>
      <c r="J1405" s="28"/>
    </row>
    <row r="1406" spans="1:10" x14ac:dyDescent="0.3">
      <c r="A1406" s="28"/>
      <c r="B1406" s="28" t="s">
        <v>3292</v>
      </c>
      <c r="C1406" s="28" t="s">
        <v>3293</v>
      </c>
      <c r="D1406" s="28" t="s">
        <v>3183</v>
      </c>
      <c r="E1406" s="28" t="str">
        <f t="shared" si="24"/>
        <v>1.8</v>
      </c>
      <c r="F1406" s="28">
        <v>58</v>
      </c>
      <c r="G1406" s="28" t="s">
        <v>199</v>
      </c>
      <c r="H1406" s="28" t="s">
        <v>44</v>
      </c>
      <c r="I1406" s="28"/>
      <c r="J1406" s="28"/>
    </row>
    <row r="1407" spans="1:10" x14ac:dyDescent="0.3">
      <c r="A1407" s="28"/>
      <c r="B1407" s="28" t="s">
        <v>3294</v>
      </c>
      <c r="C1407" s="28" t="s">
        <v>3295</v>
      </c>
      <c r="D1407" s="28" t="s">
        <v>3183</v>
      </c>
      <c r="E1407" s="28" t="str">
        <f t="shared" si="24"/>
        <v>1.8</v>
      </c>
      <c r="F1407" s="28">
        <v>56</v>
      </c>
      <c r="G1407" s="28" t="s">
        <v>122</v>
      </c>
      <c r="H1407" s="28" t="s">
        <v>10</v>
      </c>
      <c r="I1407" s="28"/>
      <c r="J1407" s="28"/>
    </row>
    <row r="1408" spans="1:10" x14ac:dyDescent="0.3">
      <c r="A1408" s="28"/>
      <c r="B1408" s="28" t="s">
        <v>3296</v>
      </c>
      <c r="C1408" s="28" t="s">
        <v>3297</v>
      </c>
      <c r="D1408" s="28" t="s">
        <v>3183</v>
      </c>
      <c r="E1408" s="28" t="str">
        <f t="shared" si="24"/>
        <v>1.8</v>
      </c>
      <c r="F1408" s="28">
        <v>62</v>
      </c>
      <c r="G1408" s="28" t="s">
        <v>189</v>
      </c>
      <c r="H1408" s="28" t="s">
        <v>6</v>
      </c>
      <c r="I1408" s="28"/>
      <c r="J1408" s="28"/>
    </row>
    <row r="1409" spans="1:10" x14ac:dyDescent="0.3">
      <c r="A1409" s="28"/>
      <c r="B1409" s="28" t="s">
        <v>3298</v>
      </c>
      <c r="C1409" s="28" t="s">
        <v>3299</v>
      </c>
      <c r="D1409" s="28" t="s">
        <v>3183</v>
      </c>
      <c r="E1409" s="28" t="str">
        <f t="shared" si="24"/>
        <v>1.8</v>
      </c>
      <c r="F1409" s="28">
        <v>59</v>
      </c>
      <c r="G1409" s="28" t="s">
        <v>3300</v>
      </c>
      <c r="H1409" s="28" t="s">
        <v>44</v>
      </c>
      <c r="I1409" s="28"/>
      <c r="J1409" s="28"/>
    </row>
    <row r="1410" spans="1:10" x14ac:dyDescent="0.3">
      <c r="A1410" s="28"/>
      <c r="B1410" s="28" t="s">
        <v>3301</v>
      </c>
      <c r="C1410" s="28" t="s">
        <v>3302</v>
      </c>
      <c r="D1410" s="28" t="s">
        <v>3183</v>
      </c>
      <c r="E1410" s="28" t="str">
        <f t="shared" si="24"/>
        <v>1.8</v>
      </c>
      <c r="F1410" s="28">
        <v>95</v>
      </c>
      <c r="G1410" s="28" t="s">
        <v>145</v>
      </c>
      <c r="H1410" s="28" t="s">
        <v>1073</v>
      </c>
      <c r="I1410" s="28"/>
      <c r="J1410" s="28"/>
    </row>
    <row r="1411" spans="1:10" x14ac:dyDescent="0.3">
      <c r="A1411" s="28"/>
      <c r="B1411" s="28" t="s">
        <v>3303</v>
      </c>
      <c r="C1411" s="28" t="s">
        <v>3304</v>
      </c>
      <c r="D1411" s="28" t="s">
        <v>3183</v>
      </c>
      <c r="E1411" s="28" t="str">
        <f t="shared" si="24"/>
        <v>1.8</v>
      </c>
      <c r="F1411" s="28">
        <v>63</v>
      </c>
      <c r="G1411" s="28" t="s">
        <v>3305</v>
      </c>
      <c r="H1411" s="28" t="s">
        <v>7</v>
      </c>
      <c r="I1411" s="28"/>
      <c r="J1411" s="28"/>
    </row>
    <row r="1412" spans="1:10" x14ac:dyDescent="0.3">
      <c r="A1412" s="28"/>
      <c r="B1412" s="28" t="s">
        <v>3306</v>
      </c>
      <c r="C1412" s="28" t="s">
        <v>3307</v>
      </c>
      <c r="D1412" s="28" t="s">
        <v>3183</v>
      </c>
      <c r="E1412" s="28" t="str">
        <f t="shared" si="24"/>
        <v>1.8</v>
      </c>
      <c r="F1412" s="28">
        <v>83</v>
      </c>
      <c r="G1412" s="28" t="s">
        <v>173</v>
      </c>
      <c r="H1412" s="28" t="s">
        <v>166</v>
      </c>
      <c r="I1412" s="28"/>
      <c r="J1412" s="28"/>
    </row>
    <row r="1413" spans="1:10" x14ac:dyDescent="0.3">
      <c r="A1413" s="28"/>
      <c r="B1413" s="28" t="s">
        <v>3308</v>
      </c>
      <c r="C1413" s="28" t="s">
        <v>3309</v>
      </c>
      <c r="D1413" s="28" t="s">
        <v>3183</v>
      </c>
      <c r="E1413" s="28" t="str">
        <f t="shared" si="24"/>
        <v>1.8</v>
      </c>
      <c r="F1413" s="28">
        <v>57</v>
      </c>
      <c r="G1413" s="28" t="s">
        <v>142</v>
      </c>
      <c r="H1413" s="28" t="s">
        <v>6</v>
      </c>
      <c r="I1413" s="28"/>
      <c r="J1413" s="28"/>
    </row>
    <row r="1414" spans="1:10" x14ac:dyDescent="0.3">
      <c r="A1414" s="28"/>
      <c r="B1414" s="28"/>
      <c r="C1414" s="28"/>
      <c r="D1414" s="28"/>
      <c r="E1414" s="28" t="str">
        <f t="shared" si="24"/>
        <v/>
      </c>
      <c r="F1414" s="28"/>
      <c r="G1414" s="28"/>
      <c r="H1414" s="28"/>
      <c r="I1414" s="28"/>
      <c r="J1414" s="28"/>
    </row>
    <row r="1415" spans="1:10" x14ac:dyDescent="0.3">
      <c r="A1415" s="28"/>
      <c r="B1415" s="28" t="s">
        <v>3310</v>
      </c>
      <c r="C1415" s="28" t="s">
        <v>3311</v>
      </c>
      <c r="D1415" s="28" t="s">
        <v>3183</v>
      </c>
      <c r="E1415" s="28" t="str">
        <f t="shared" si="24"/>
        <v>1.8</v>
      </c>
      <c r="F1415" s="28">
        <v>70</v>
      </c>
      <c r="G1415" s="28" t="s">
        <v>3312</v>
      </c>
      <c r="H1415" s="28" t="s">
        <v>44</v>
      </c>
      <c r="I1415" s="28"/>
      <c r="J1415" s="28"/>
    </row>
    <row r="1416" spans="1:10" x14ac:dyDescent="0.3">
      <c r="A1416" s="28"/>
      <c r="B1416" s="28" t="s">
        <v>3313</v>
      </c>
      <c r="C1416" s="28" t="s">
        <v>3314</v>
      </c>
      <c r="D1416" s="28" t="s">
        <v>3183</v>
      </c>
      <c r="E1416" s="28" t="str">
        <f t="shared" ref="E1416:E1479" si="25">MID(D1416,2,3)</f>
        <v>1.8</v>
      </c>
      <c r="F1416" s="28">
        <v>63</v>
      </c>
      <c r="G1416" s="28" t="s">
        <v>3315</v>
      </c>
      <c r="H1416" s="28" t="s">
        <v>364</v>
      </c>
      <c r="I1416" s="28"/>
      <c r="J1416" s="28"/>
    </row>
    <row r="1417" spans="1:10" x14ac:dyDescent="0.3">
      <c r="A1417" s="28"/>
      <c r="B1417" s="28" t="s">
        <v>3316</v>
      </c>
      <c r="C1417" s="28" t="s">
        <v>3317</v>
      </c>
      <c r="D1417" s="28" t="s">
        <v>3318</v>
      </c>
      <c r="E1417" s="28" t="str">
        <f t="shared" si="25"/>
        <v>1.7</v>
      </c>
      <c r="F1417" s="28">
        <v>74</v>
      </c>
      <c r="G1417" s="28" t="s">
        <v>3319</v>
      </c>
      <c r="H1417" s="28" t="s">
        <v>44</v>
      </c>
      <c r="I1417" s="28"/>
      <c r="J1417" s="28"/>
    </row>
    <row r="1418" spans="1:10" x14ac:dyDescent="0.3">
      <c r="A1418" s="28"/>
      <c r="B1418" s="28" t="s">
        <v>3320</v>
      </c>
      <c r="C1418" s="28" t="s">
        <v>3321</v>
      </c>
      <c r="D1418" s="28" t="s">
        <v>3318</v>
      </c>
      <c r="E1418" s="28" t="str">
        <f t="shared" si="25"/>
        <v>1.7</v>
      </c>
      <c r="F1418" s="28">
        <v>73</v>
      </c>
      <c r="G1418" s="28" t="s">
        <v>3228</v>
      </c>
      <c r="H1418" s="28" t="s">
        <v>44</v>
      </c>
      <c r="I1418" s="28"/>
      <c r="J1418" s="28"/>
    </row>
    <row r="1419" spans="1:10" x14ac:dyDescent="0.3">
      <c r="A1419" s="28"/>
      <c r="B1419" s="28" t="s">
        <v>3322</v>
      </c>
      <c r="C1419" s="28" t="s">
        <v>3323</v>
      </c>
      <c r="D1419" s="28" t="s">
        <v>3318</v>
      </c>
      <c r="E1419" s="28" t="str">
        <f t="shared" si="25"/>
        <v>1.7</v>
      </c>
      <c r="F1419" s="28">
        <v>65</v>
      </c>
      <c r="G1419" s="28" t="s">
        <v>2224</v>
      </c>
      <c r="H1419" s="28" t="s">
        <v>235</v>
      </c>
      <c r="I1419" s="28"/>
      <c r="J1419" s="28"/>
    </row>
    <row r="1420" spans="1:10" x14ac:dyDescent="0.3">
      <c r="A1420" s="28"/>
      <c r="B1420" s="28" t="s">
        <v>3324</v>
      </c>
      <c r="C1420" s="28" t="s">
        <v>3325</v>
      </c>
      <c r="D1420" s="28" t="s">
        <v>3318</v>
      </c>
      <c r="E1420" s="28" t="str">
        <f t="shared" si="25"/>
        <v>1.7</v>
      </c>
      <c r="F1420" s="28">
        <v>67</v>
      </c>
      <c r="G1420" s="28" t="s">
        <v>3326</v>
      </c>
      <c r="H1420" s="28" t="s">
        <v>412</v>
      </c>
      <c r="I1420" s="28"/>
      <c r="J1420" s="28"/>
    </row>
    <row r="1421" spans="1:10" x14ac:dyDescent="0.3">
      <c r="A1421" s="28"/>
      <c r="B1421" s="28" t="s">
        <v>3327</v>
      </c>
      <c r="C1421" s="28" t="s">
        <v>3328</v>
      </c>
      <c r="D1421" s="28" t="s">
        <v>3318</v>
      </c>
      <c r="E1421" s="28" t="str">
        <f t="shared" si="25"/>
        <v>1.7</v>
      </c>
      <c r="F1421" s="28">
        <v>74</v>
      </c>
      <c r="G1421" s="28" t="s">
        <v>145</v>
      </c>
      <c r="H1421" s="28" t="s">
        <v>438</v>
      </c>
      <c r="I1421" s="28"/>
      <c r="J1421" s="28"/>
    </row>
    <row r="1422" spans="1:10" x14ac:dyDescent="0.3">
      <c r="A1422" s="28"/>
      <c r="B1422" s="28" t="s">
        <v>3329</v>
      </c>
      <c r="C1422" s="28" t="s">
        <v>3330</v>
      </c>
      <c r="D1422" s="28" t="s">
        <v>3318</v>
      </c>
      <c r="E1422" s="28" t="str">
        <f t="shared" si="25"/>
        <v>1.7</v>
      </c>
      <c r="F1422" s="28">
        <v>75</v>
      </c>
      <c r="G1422" s="28" t="s">
        <v>2618</v>
      </c>
      <c r="H1422" s="28" t="s">
        <v>438</v>
      </c>
      <c r="I1422" s="28"/>
      <c r="J1422" s="28"/>
    </row>
    <row r="1423" spans="1:10" x14ac:dyDescent="0.3">
      <c r="A1423" s="28"/>
      <c r="B1423" s="28" t="s">
        <v>3331</v>
      </c>
      <c r="C1423" s="28" t="s">
        <v>3332</v>
      </c>
      <c r="D1423" s="28" t="s">
        <v>3318</v>
      </c>
      <c r="E1423" s="28" t="str">
        <f t="shared" si="25"/>
        <v>1.7</v>
      </c>
      <c r="F1423" s="28">
        <v>77</v>
      </c>
      <c r="G1423" s="28" t="s">
        <v>602</v>
      </c>
      <c r="H1423" s="28" t="s">
        <v>4</v>
      </c>
      <c r="I1423" s="28"/>
      <c r="J1423" s="28"/>
    </row>
    <row r="1424" spans="1:10" x14ac:dyDescent="0.3">
      <c r="A1424" s="28"/>
      <c r="B1424" s="28" t="s">
        <v>3333</v>
      </c>
      <c r="C1424" s="28" t="s">
        <v>3334</v>
      </c>
      <c r="D1424" s="28" t="s">
        <v>3318</v>
      </c>
      <c r="E1424" s="28" t="str">
        <f t="shared" si="25"/>
        <v>1.7</v>
      </c>
      <c r="F1424" s="28">
        <v>62</v>
      </c>
      <c r="G1424" s="28" t="s">
        <v>3335</v>
      </c>
      <c r="H1424" s="28" t="s">
        <v>4</v>
      </c>
      <c r="I1424" s="28"/>
      <c r="J1424" s="28"/>
    </row>
    <row r="1425" spans="1:10" x14ac:dyDescent="0.3">
      <c r="A1425" s="28"/>
      <c r="B1425" s="28"/>
      <c r="C1425" s="28"/>
      <c r="D1425" s="28"/>
      <c r="E1425" s="28" t="str">
        <f t="shared" si="25"/>
        <v/>
      </c>
      <c r="F1425" s="28"/>
      <c r="G1425" s="28"/>
      <c r="H1425" s="28"/>
      <c r="I1425" s="28"/>
      <c r="J1425" s="28"/>
    </row>
    <row r="1426" spans="1:10" x14ac:dyDescent="0.3">
      <c r="A1426" s="28"/>
      <c r="B1426" s="28" t="s">
        <v>3333</v>
      </c>
      <c r="C1426" s="28" t="s">
        <v>3336</v>
      </c>
      <c r="D1426" s="28" t="s">
        <v>3318</v>
      </c>
      <c r="E1426" s="28" t="str">
        <f t="shared" si="25"/>
        <v>1.7</v>
      </c>
      <c r="F1426" s="28">
        <v>40</v>
      </c>
      <c r="G1426" s="28" t="s">
        <v>3335</v>
      </c>
      <c r="H1426" s="28" t="s">
        <v>4</v>
      </c>
      <c r="I1426" s="28"/>
      <c r="J1426" s="28"/>
    </row>
    <row r="1427" spans="1:10" x14ac:dyDescent="0.3">
      <c r="A1427" s="28"/>
      <c r="B1427" s="28" t="s">
        <v>3337</v>
      </c>
      <c r="C1427" s="28" t="s">
        <v>3338</v>
      </c>
      <c r="D1427" s="28" t="s">
        <v>3318</v>
      </c>
      <c r="E1427" s="28" t="str">
        <f t="shared" si="25"/>
        <v>1.7</v>
      </c>
      <c r="F1427" s="28">
        <v>51</v>
      </c>
      <c r="G1427" s="28" t="s">
        <v>1661</v>
      </c>
      <c r="H1427" s="28" t="s">
        <v>834</v>
      </c>
      <c r="I1427" s="28"/>
      <c r="J1427" s="28"/>
    </row>
    <row r="1428" spans="1:10" x14ac:dyDescent="0.3">
      <c r="A1428" s="28"/>
      <c r="B1428" s="28" t="s">
        <v>3339</v>
      </c>
      <c r="C1428" s="28" t="s">
        <v>3340</v>
      </c>
      <c r="D1428" s="28" t="s">
        <v>3318</v>
      </c>
      <c r="E1428" s="28" t="str">
        <f t="shared" si="25"/>
        <v>1.7</v>
      </c>
      <c r="F1428" s="28">
        <v>49</v>
      </c>
      <c r="G1428" s="28" t="s">
        <v>122</v>
      </c>
      <c r="H1428" s="28" t="s">
        <v>10</v>
      </c>
      <c r="I1428" s="28"/>
      <c r="J1428" s="28"/>
    </row>
    <row r="1429" spans="1:10" x14ac:dyDescent="0.3">
      <c r="A1429" s="28"/>
      <c r="B1429" s="28" t="s">
        <v>3341</v>
      </c>
      <c r="C1429" s="28" t="s">
        <v>3342</v>
      </c>
      <c r="D1429" s="28" t="s">
        <v>3318</v>
      </c>
      <c r="E1429" s="28" t="str">
        <f t="shared" si="25"/>
        <v>1.7</v>
      </c>
      <c r="F1429" s="28">
        <v>62</v>
      </c>
      <c r="G1429" s="28" t="s">
        <v>1713</v>
      </c>
      <c r="H1429" s="28" t="s">
        <v>44</v>
      </c>
      <c r="I1429" s="28"/>
      <c r="J1429" s="28"/>
    </row>
    <row r="1430" spans="1:10" x14ac:dyDescent="0.3">
      <c r="A1430" s="28"/>
      <c r="B1430" s="28" t="s">
        <v>3343</v>
      </c>
      <c r="C1430" s="28" t="s">
        <v>3344</v>
      </c>
      <c r="D1430" s="28" t="s">
        <v>3318</v>
      </c>
      <c r="E1430" s="28" t="str">
        <f t="shared" si="25"/>
        <v>1.7</v>
      </c>
      <c r="F1430" s="28">
        <v>74</v>
      </c>
      <c r="G1430" s="28" t="s">
        <v>3345</v>
      </c>
      <c r="H1430" s="28" t="s">
        <v>44</v>
      </c>
      <c r="I1430" s="28"/>
      <c r="J1430" s="28"/>
    </row>
    <row r="1431" spans="1:10" x14ac:dyDescent="0.3">
      <c r="A1431" s="28"/>
      <c r="B1431" s="28" t="s">
        <v>3346</v>
      </c>
      <c r="C1431" s="28" t="s">
        <v>3347</v>
      </c>
      <c r="D1431" s="28" t="s">
        <v>3318</v>
      </c>
      <c r="E1431" s="28" t="str">
        <f t="shared" si="25"/>
        <v>1.7</v>
      </c>
      <c r="F1431" s="28">
        <v>66</v>
      </c>
      <c r="G1431" s="28" t="s">
        <v>620</v>
      </c>
      <c r="H1431" s="28" t="s">
        <v>166</v>
      </c>
      <c r="I1431" s="28"/>
      <c r="J1431" s="28"/>
    </row>
    <row r="1432" spans="1:10" x14ac:dyDescent="0.3">
      <c r="A1432" s="28"/>
      <c r="B1432" s="28" t="s">
        <v>3348</v>
      </c>
      <c r="C1432" s="28" t="s">
        <v>3349</v>
      </c>
      <c r="D1432" s="28" t="s">
        <v>3318</v>
      </c>
      <c r="E1432" s="28" t="str">
        <f t="shared" si="25"/>
        <v>1.7</v>
      </c>
      <c r="F1432" s="28">
        <v>77</v>
      </c>
      <c r="G1432" s="28" t="s">
        <v>122</v>
      </c>
      <c r="H1432" s="28" t="s">
        <v>1</v>
      </c>
      <c r="I1432" s="28"/>
      <c r="J1432" s="28"/>
    </row>
    <row r="1433" spans="1:10" x14ac:dyDescent="0.3">
      <c r="A1433" s="28"/>
      <c r="B1433" s="28" t="s">
        <v>3350</v>
      </c>
      <c r="C1433" s="28" t="s">
        <v>3351</v>
      </c>
      <c r="D1433" s="28" t="s">
        <v>3318</v>
      </c>
      <c r="E1433" s="28" t="str">
        <f t="shared" si="25"/>
        <v>1.7</v>
      </c>
      <c r="F1433" s="28">
        <v>98</v>
      </c>
      <c r="G1433" s="28" t="s">
        <v>122</v>
      </c>
      <c r="H1433" s="28" t="s">
        <v>6</v>
      </c>
      <c r="I1433" s="28"/>
      <c r="J1433" s="28"/>
    </row>
    <row r="1434" spans="1:10" x14ac:dyDescent="0.3">
      <c r="A1434" s="28"/>
      <c r="B1434" s="28" t="s">
        <v>3352</v>
      </c>
      <c r="C1434" s="28" t="s">
        <v>3353</v>
      </c>
      <c r="D1434" s="28" t="s">
        <v>3318</v>
      </c>
      <c r="E1434" s="28" t="str">
        <f t="shared" si="25"/>
        <v>1.7</v>
      </c>
      <c r="F1434" s="28">
        <v>55</v>
      </c>
      <c r="G1434" s="28" t="s">
        <v>173</v>
      </c>
      <c r="H1434" s="28" t="s">
        <v>515</v>
      </c>
      <c r="I1434" s="28"/>
      <c r="J1434" s="28"/>
    </row>
    <row r="1435" spans="1:10" x14ac:dyDescent="0.3">
      <c r="A1435" s="28"/>
      <c r="B1435" s="28" t="s">
        <v>3354</v>
      </c>
      <c r="C1435" s="28" t="s">
        <v>3355</v>
      </c>
      <c r="D1435" s="28" t="s">
        <v>3318</v>
      </c>
      <c r="E1435" s="28" t="str">
        <f t="shared" si="25"/>
        <v>1.7</v>
      </c>
      <c r="F1435" s="28">
        <v>56</v>
      </c>
      <c r="G1435" s="28" t="s">
        <v>620</v>
      </c>
      <c r="H1435" s="28" t="s">
        <v>10</v>
      </c>
      <c r="I1435" s="28"/>
      <c r="J1435" s="28"/>
    </row>
    <row r="1436" spans="1:10" x14ac:dyDescent="0.3">
      <c r="A1436" s="28"/>
      <c r="B1436" s="28"/>
      <c r="C1436" s="28"/>
      <c r="D1436" s="28"/>
      <c r="E1436" s="28" t="str">
        <f t="shared" si="25"/>
        <v/>
      </c>
      <c r="F1436" s="28"/>
      <c r="G1436" s="28"/>
      <c r="H1436" s="28"/>
      <c r="I1436" s="28"/>
      <c r="J1436" s="28"/>
    </row>
    <row r="1437" spans="1:10" x14ac:dyDescent="0.3">
      <c r="A1437" s="28"/>
      <c r="B1437" s="28" t="s">
        <v>3356</v>
      </c>
      <c r="C1437" s="28" t="s">
        <v>3357</v>
      </c>
      <c r="D1437" s="28" t="s">
        <v>3318</v>
      </c>
      <c r="E1437" s="28" t="str">
        <f t="shared" si="25"/>
        <v>1.7</v>
      </c>
      <c r="F1437" s="28">
        <v>56</v>
      </c>
      <c r="G1437" s="28" t="s">
        <v>932</v>
      </c>
      <c r="H1437" s="28" t="s">
        <v>10</v>
      </c>
      <c r="I1437" s="28"/>
      <c r="J1437" s="28"/>
    </row>
    <row r="1438" spans="1:10" x14ac:dyDescent="0.3">
      <c r="A1438" s="28"/>
      <c r="B1438" s="28" t="s">
        <v>3358</v>
      </c>
      <c r="C1438" s="28" t="s">
        <v>3359</v>
      </c>
      <c r="D1438" s="28" t="s">
        <v>3318</v>
      </c>
      <c r="E1438" s="28" t="str">
        <f t="shared" si="25"/>
        <v>1.7</v>
      </c>
      <c r="F1438" s="28">
        <v>68</v>
      </c>
      <c r="G1438" s="28" t="s">
        <v>268</v>
      </c>
      <c r="H1438" s="28" t="s">
        <v>247</v>
      </c>
      <c r="I1438" s="28"/>
      <c r="J1438" s="28"/>
    </row>
    <row r="1439" spans="1:10" x14ac:dyDescent="0.3">
      <c r="A1439" s="28"/>
      <c r="B1439" s="28" t="s">
        <v>3360</v>
      </c>
      <c r="C1439" s="28" t="s">
        <v>3361</v>
      </c>
      <c r="D1439" s="28" t="s">
        <v>3318</v>
      </c>
      <c r="E1439" s="28" t="str">
        <f t="shared" si="25"/>
        <v>1.7</v>
      </c>
      <c r="F1439" s="28">
        <v>51</v>
      </c>
      <c r="G1439" s="28" t="s">
        <v>122</v>
      </c>
      <c r="H1439" s="28" t="s">
        <v>10</v>
      </c>
      <c r="I1439" s="28"/>
      <c r="J1439" s="28"/>
    </row>
    <row r="1440" spans="1:10" x14ac:dyDescent="0.3">
      <c r="A1440" s="28"/>
      <c r="B1440" s="28" t="s">
        <v>3362</v>
      </c>
      <c r="C1440" s="28" t="s">
        <v>3363</v>
      </c>
      <c r="D1440" s="28" t="s">
        <v>3318</v>
      </c>
      <c r="E1440" s="28" t="str">
        <f t="shared" si="25"/>
        <v>1.7</v>
      </c>
      <c r="F1440" s="28">
        <v>75</v>
      </c>
      <c r="G1440" s="28" t="s">
        <v>145</v>
      </c>
      <c r="H1440" s="28" t="s">
        <v>247</v>
      </c>
      <c r="I1440" s="28"/>
      <c r="J1440" s="28"/>
    </row>
    <row r="1441" spans="1:10" x14ac:dyDescent="0.3">
      <c r="A1441" s="28"/>
      <c r="B1441" s="28" t="s">
        <v>3364</v>
      </c>
      <c r="C1441" s="28" t="s">
        <v>3365</v>
      </c>
      <c r="D1441" s="28" t="s">
        <v>3318</v>
      </c>
      <c r="E1441" s="28" t="str">
        <f t="shared" si="25"/>
        <v>1.7</v>
      </c>
      <c r="F1441" s="28">
        <v>58</v>
      </c>
      <c r="G1441" s="28" t="s">
        <v>3366</v>
      </c>
      <c r="H1441" s="28" t="s">
        <v>758</v>
      </c>
      <c r="I1441" s="28"/>
      <c r="J1441" s="28"/>
    </row>
    <row r="1442" spans="1:10" x14ac:dyDescent="0.3">
      <c r="A1442" s="28"/>
      <c r="B1442" s="28" t="s">
        <v>3367</v>
      </c>
      <c r="C1442" s="28" t="s">
        <v>3368</v>
      </c>
      <c r="D1442" s="28" t="s">
        <v>3318</v>
      </c>
      <c r="E1442" s="28" t="str">
        <f t="shared" si="25"/>
        <v>1.7</v>
      </c>
      <c r="F1442" s="28">
        <v>62</v>
      </c>
      <c r="G1442" s="28" t="s">
        <v>1789</v>
      </c>
      <c r="H1442" s="28" t="s">
        <v>10</v>
      </c>
      <c r="I1442" s="28"/>
      <c r="J1442" s="28"/>
    </row>
    <row r="1443" spans="1:10" x14ac:dyDescent="0.3">
      <c r="A1443" s="28"/>
      <c r="B1443" s="28" t="s">
        <v>3369</v>
      </c>
      <c r="C1443" s="28" t="s">
        <v>3370</v>
      </c>
      <c r="D1443" s="28" t="s">
        <v>3318</v>
      </c>
      <c r="E1443" s="28" t="str">
        <f t="shared" si="25"/>
        <v>1.7</v>
      </c>
      <c r="F1443" s="28">
        <v>45</v>
      </c>
      <c r="G1443" s="28" t="s">
        <v>3189</v>
      </c>
      <c r="H1443" s="28" t="s">
        <v>273</v>
      </c>
      <c r="I1443" s="28"/>
      <c r="J1443" s="28"/>
    </row>
    <row r="1444" spans="1:10" x14ac:dyDescent="0.3">
      <c r="A1444" s="28"/>
      <c r="B1444" s="28" t="s">
        <v>3371</v>
      </c>
      <c r="C1444" s="28" t="s">
        <v>3372</v>
      </c>
      <c r="D1444" s="28" t="s">
        <v>3318</v>
      </c>
      <c r="E1444" s="28" t="str">
        <f t="shared" si="25"/>
        <v>1.7</v>
      </c>
      <c r="F1444" s="28">
        <v>58</v>
      </c>
      <c r="G1444" s="28" t="s">
        <v>2549</v>
      </c>
      <c r="H1444" s="28" t="s">
        <v>247</v>
      </c>
      <c r="I1444" s="28"/>
      <c r="J1444" s="28"/>
    </row>
    <row r="1445" spans="1:10" x14ac:dyDescent="0.3">
      <c r="A1445" s="28"/>
      <c r="B1445" s="28" t="s">
        <v>3373</v>
      </c>
      <c r="C1445" s="28" t="s">
        <v>3374</v>
      </c>
      <c r="D1445" s="28" t="s">
        <v>3318</v>
      </c>
      <c r="E1445" s="28" t="str">
        <f t="shared" si="25"/>
        <v>1.7</v>
      </c>
      <c r="F1445" s="28">
        <v>54</v>
      </c>
      <c r="G1445" s="28" t="s">
        <v>476</v>
      </c>
      <c r="H1445" s="28" t="s">
        <v>44</v>
      </c>
      <c r="I1445" s="28"/>
      <c r="J1445" s="28"/>
    </row>
    <row r="1446" spans="1:10" x14ac:dyDescent="0.3">
      <c r="A1446" s="28"/>
      <c r="B1446" s="28" t="s">
        <v>3375</v>
      </c>
      <c r="C1446" s="28" t="s">
        <v>3376</v>
      </c>
      <c r="D1446" s="28" t="s">
        <v>3318</v>
      </c>
      <c r="E1446" s="28" t="str">
        <f t="shared" si="25"/>
        <v>1.7</v>
      </c>
      <c r="F1446" s="28">
        <v>79</v>
      </c>
      <c r="G1446" s="28" t="s">
        <v>3377</v>
      </c>
      <c r="H1446" s="28" t="s">
        <v>3378</v>
      </c>
      <c r="I1446" s="28"/>
      <c r="J1446" s="28"/>
    </row>
    <row r="1447" spans="1:10" x14ac:dyDescent="0.3">
      <c r="A1447" s="28"/>
      <c r="B1447" s="28"/>
      <c r="C1447" s="28"/>
      <c r="D1447" s="28"/>
      <c r="E1447" s="28" t="str">
        <f t="shared" si="25"/>
        <v/>
      </c>
      <c r="F1447" s="28"/>
      <c r="G1447" s="28"/>
      <c r="H1447" s="28"/>
      <c r="I1447" s="28"/>
      <c r="J1447" s="28"/>
    </row>
    <row r="1448" spans="1:10" x14ac:dyDescent="0.3">
      <c r="A1448" s="28"/>
      <c r="B1448" s="28" t="s">
        <v>3379</v>
      </c>
      <c r="C1448" s="28" t="s">
        <v>3380</v>
      </c>
      <c r="D1448" s="28" t="s">
        <v>3318</v>
      </c>
      <c r="E1448" s="28" t="str">
        <f t="shared" si="25"/>
        <v>1.7</v>
      </c>
      <c r="F1448" s="28">
        <v>78</v>
      </c>
      <c r="G1448" s="28" t="s">
        <v>3381</v>
      </c>
      <c r="H1448" s="28" t="s">
        <v>273</v>
      </c>
      <c r="I1448" s="28"/>
      <c r="J1448" s="28"/>
    </row>
    <row r="1449" spans="1:10" x14ac:dyDescent="0.3">
      <c r="A1449" s="28"/>
      <c r="B1449" s="28" t="s">
        <v>3382</v>
      </c>
      <c r="C1449" s="28" t="s">
        <v>3383</v>
      </c>
      <c r="D1449" s="28" t="s">
        <v>3318</v>
      </c>
      <c r="E1449" s="28" t="str">
        <f t="shared" si="25"/>
        <v>1.7</v>
      </c>
      <c r="F1449" s="28">
        <v>76</v>
      </c>
      <c r="G1449" s="28" t="s">
        <v>1630</v>
      </c>
      <c r="H1449" s="28" t="s">
        <v>166</v>
      </c>
      <c r="I1449" s="28"/>
      <c r="J1449" s="28"/>
    </row>
    <row r="1450" spans="1:10" x14ac:dyDescent="0.3">
      <c r="A1450" s="28"/>
      <c r="B1450" s="28" t="s">
        <v>3384</v>
      </c>
      <c r="C1450" s="28" t="s">
        <v>3385</v>
      </c>
      <c r="D1450" s="28" t="s">
        <v>3318</v>
      </c>
      <c r="E1450" s="28" t="str">
        <f t="shared" si="25"/>
        <v>1.7</v>
      </c>
      <c r="F1450" s="28">
        <v>74</v>
      </c>
      <c r="G1450" s="28" t="s">
        <v>145</v>
      </c>
      <c r="H1450" s="28" t="s">
        <v>273</v>
      </c>
      <c r="I1450" s="28"/>
      <c r="J1450" s="28"/>
    </row>
    <row r="1451" spans="1:10" x14ac:dyDescent="0.3">
      <c r="A1451" s="28"/>
      <c r="B1451" s="28" t="s">
        <v>3386</v>
      </c>
      <c r="C1451" s="28" t="s">
        <v>3387</v>
      </c>
      <c r="D1451" s="28" t="s">
        <v>3318</v>
      </c>
      <c r="E1451" s="28" t="str">
        <f t="shared" si="25"/>
        <v>1.7</v>
      </c>
      <c r="F1451" s="28">
        <v>74</v>
      </c>
      <c r="G1451" s="28" t="s">
        <v>3366</v>
      </c>
      <c r="H1451" s="28" t="s">
        <v>563</v>
      </c>
      <c r="I1451" s="28"/>
      <c r="J1451" s="28"/>
    </row>
    <row r="1452" spans="1:10" x14ac:dyDescent="0.3">
      <c r="A1452" s="28"/>
      <c r="B1452" s="28" t="s">
        <v>3388</v>
      </c>
      <c r="C1452" s="28" t="s">
        <v>3389</v>
      </c>
      <c r="D1452" s="28" t="s">
        <v>3318</v>
      </c>
      <c r="E1452" s="28" t="str">
        <f t="shared" si="25"/>
        <v>1.7</v>
      </c>
      <c r="F1452" s="28">
        <v>33</v>
      </c>
      <c r="G1452" s="28" t="s">
        <v>165</v>
      </c>
      <c r="H1452" s="28" t="s">
        <v>44</v>
      </c>
      <c r="I1452" s="28"/>
      <c r="J1452" s="28"/>
    </row>
    <row r="1453" spans="1:10" x14ac:dyDescent="0.3">
      <c r="A1453" s="28"/>
      <c r="B1453" s="28" t="s">
        <v>3390</v>
      </c>
      <c r="C1453" s="28" t="s">
        <v>3391</v>
      </c>
      <c r="D1453" s="28" t="s">
        <v>3318</v>
      </c>
      <c r="E1453" s="28" t="str">
        <f t="shared" si="25"/>
        <v>1.7</v>
      </c>
      <c r="F1453" s="28">
        <v>61</v>
      </c>
      <c r="G1453" s="28" t="s">
        <v>3392</v>
      </c>
      <c r="H1453" s="28" t="s">
        <v>44</v>
      </c>
      <c r="I1453" s="28"/>
      <c r="J1453" s="28"/>
    </row>
    <row r="1454" spans="1:10" x14ac:dyDescent="0.3">
      <c r="A1454" s="28"/>
      <c r="B1454" s="28" t="s">
        <v>3393</v>
      </c>
      <c r="C1454" s="28" t="s">
        <v>3394</v>
      </c>
      <c r="D1454" s="28" t="s">
        <v>3318</v>
      </c>
      <c r="E1454" s="28" t="str">
        <f t="shared" si="25"/>
        <v>1.7</v>
      </c>
      <c r="F1454" s="28">
        <v>78</v>
      </c>
      <c r="G1454" s="28" t="s">
        <v>122</v>
      </c>
      <c r="H1454" s="28" t="s">
        <v>2</v>
      </c>
      <c r="I1454" s="28"/>
      <c r="J1454" s="28"/>
    </row>
    <row r="1455" spans="1:10" x14ac:dyDescent="0.3">
      <c r="A1455" s="28"/>
      <c r="B1455" s="28" t="s">
        <v>3395</v>
      </c>
      <c r="C1455" s="28" t="s">
        <v>3396</v>
      </c>
      <c r="D1455" s="28" t="s">
        <v>3318</v>
      </c>
      <c r="E1455" s="28" t="str">
        <f t="shared" si="25"/>
        <v>1.7</v>
      </c>
      <c r="F1455" s="28">
        <v>58</v>
      </c>
      <c r="G1455" s="28" t="s">
        <v>268</v>
      </c>
      <c r="H1455" s="28" t="s">
        <v>10</v>
      </c>
      <c r="I1455" s="28"/>
      <c r="J1455" s="28"/>
    </row>
    <row r="1456" spans="1:10" x14ac:dyDescent="0.3">
      <c r="A1456" s="28"/>
      <c r="B1456" s="28" t="s">
        <v>3397</v>
      </c>
      <c r="C1456" s="28" t="s">
        <v>3398</v>
      </c>
      <c r="D1456" s="28" t="s">
        <v>3318</v>
      </c>
      <c r="E1456" s="28" t="str">
        <f t="shared" si="25"/>
        <v>1.7</v>
      </c>
      <c r="F1456" s="28">
        <v>74</v>
      </c>
      <c r="G1456" s="28" t="s">
        <v>126</v>
      </c>
      <c r="H1456" s="28" t="s">
        <v>5</v>
      </c>
      <c r="I1456" s="28"/>
      <c r="J1456" s="28"/>
    </row>
    <row r="1457" spans="1:10" x14ac:dyDescent="0.3">
      <c r="A1457" s="28"/>
      <c r="B1457" s="28" t="s">
        <v>3399</v>
      </c>
      <c r="C1457" s="28" t="s">
        <v>3400</v>
      </c>
      <c r="D1457" s="28" t="s">
        <v>3318</v>
      </c>
      <c r="E1457" s="28" t="str">
        <f t="shared" si="25"/>
        <v>1.7</v>
      </c>
      <c r="F1457" s="28">
        <v>35</v>
      </c>
      <c r="G1457" s="28" t="s">
        <v>165</v>
      </c>
      <c r="H1457" s="28" t="s">
        <v>3233</v>
      </c>
      <c r="I1457" s="28"/>
      <c r="J1457" s="28"/>
    </row>
    <row r="1458" spans="1:10" x14ac:dyDescent="0.3">
      <c r="A1458" s="28"/>
      <c r="B1458" s="28"/>
      <c r="C1458" s="28"/>
      <c r="D1458" s="28"/>
      <c r="E1458" s="28" t="str">
        <f t="shared" si="25"/>
        <v/>
      </c>
      <c r="F1458" s="28"/>
      <c r="G1458" s="28"/>
      <c r="H1458" s="28"/>
      <c r="I1458" s="28"/>
      <c r="J1458" s="28"/>
    </row>
    <row r="1459" spans="1:10" x14ac:dyDescent="0.3">
      <c r="A1459" s="28"/>
      <c r="B1459" s="28" t="s">
        <v>3401</v>
      </c>
      <c r="C1459" s="28" t="s">
        <v>3402</v>
      </c>
      <c r="D1459" s="28" t="s">
        <v>3318</v>
      </c>
      <c r="E1459" s="28" t="str">
        <f t="shared" si="25"/>
        <v>1.7</v>
      </c>
      <c r="F1459" s="28">
        <v>55</v>
      </c>
      <c r="G1459" s="28" t="s">
        <v>3403</v>
      </c>
      <c r="H1459" s="28" t="s">
        <v>44</v>
      </c>
      <c r="I1459" s="28"/>
      <c r="J1459" s="28"/>
    </row>
    <row r="1460" spans="1:10" x14ac:dyDescent="0.3">
      <c r="A1460" s="28"/>
      <c r="B1460" s="28" t="s">
        <v>3404</v>
      </c>
      <c r="C1460" s="28" t="s">
        <v>3405</v>
      </c>
      <c r="D1460" s="28" t="s">
        <v>3318</v>
      </c>
      <c r="E1460" s="28" t="str">
        <f t="shared" si="25"/>
        <v>1.7</v>
      </c>
      <c r="F1460" s="28">
        <v>68</v>
      </c>
      <c r="G1460" s="28" t="s">
        <v>145</v>
      </c>
      <c r="H1460" s="28" t="s">
        <v>1551</v>
      </c>
      <c r="I1460" s="28"/>
      <c r="J1460" s="28"/>
    </row>
    <row r="1461" spans="1:10" x14ac:dyDescent="0.3">
      <c r="A1461" s="28"/>
      <c r="B1461" s="28" t="s">
        <v>3406</v>
      </c>
      <c r="C1461" s="28" t="s">
        <v>3407</v>
      </c>
      <c r="D1461" s="28" t="s">
        <v>3318</v>
      </c>
      <c r="E1461" s="28" t="str">
        <f t="shared" si="25"/>
        <v>1.7</v>
      </c>
      <c r="F1461" s="28">
        <v>74</v>
      </c>
      <c r="G1461" s="28" t="s">
        <v>122</v>
      </c>
      <c r="H1461" s="28" t="s">
        <v>97</v>
      </c>
      <c r="I1461" s="28"/>
      <c r="J1461" s="28"/>
    </row>
    <row r="1462" spans="1:10" x14ac:dyDescent="0.3">
      <c r="A1462" s="28"/>
      <c r="B1462" s="28" t="s">
        <v>3408</v>
      </c>
      <c r="C1462" s="28" t="s">
        <v>3409</v>
      </c>
      <c r="D1462" s="28" t="s">
        <v>3318</v>
      </c>
      <c r="E1462" s="28" t="str">
        <f t="shared" si="25"/>
        <v>1.7</v>
      </c>
      <c r="F1462" s="28">
        <v>59</v>
      </c>
      <c r="G1462" s="28" t="s">
        <v>333</v>
      </c>
      <c r="H1462" s="28" t="s">
        <v>10</v>
      </c>
      <c r="I1462" s="28"/>
      <c r="J1462" s="28"/>
    </row>
    <row r="1463" spans="1:10" x14ac:dyDescent="0.3">
      <c r="A1463" s="28"/>
      <c r="B1463" s="28" t="s">
        <v>3410</v>
      </c>
      <c r="C1463" s="28" t="s">
        <v>3411</v>
      </c>
      <c r="D1463" s="28" t="s">
        <v>3318</v>
      </c>
      <c r="E1463" s="28" t="str">
        <f t="shared" si="25"/>
        <v>1.7</v>
      </c>
      <c r="F1463" s="28">
        <v>59</v>
      </c>
      <c r="G1463" s="28" t="s">
        <v>145</v>
      </c>
      <c r="H1463" s="28" t="s">
        <v>97</v>
      </c>
      <c r="I1463" s="28"/>
      <c r="J1463" s="28"/>
    </row>
    <row r="1464" spans="1:10" x14ac:dyDescent="0.3">
      <c r="A1464" s="28"/>
      <c r="B1464" s="28" t="s">
        <v>3412</v>
      </c>
      <c r="C1464" s="28" t="s">
        <v>3413</v>
      </c>
      <c r="D1464" s="28" t="s">
        <v>3318</v>
      </c>
      <c r="E1464" s="28" t="str">
        <f t="shared" si="25"/>
        <v>1.7</v>
      </c>
      <c r="F1464" s="28">
        <v>91</v>
      </c>
      <c r="G1464" s="28" t="s">
        <v>3195</v>
      </c>
      <c r="H1464" s="28" t="s">
        <v>44</v>
      </c>
      <c r="I1464" s="28"/>
      <c r="J1464" s="28"/>
    </row>
    <row r="1465" spans="1:10" x14ac:dyDescent="0.3">
      <c r="A1465" s="28"/>
      <c r="B1465" s="28" t="s">
        <v>3414</v>
      </c>
      <c r="C1465" s="28" t="s">
        <v>3415</v>
      </c>
      <c r="D1465" s="28" t="s">
        <v>3318</v>
      </c>
      <c r="E1465" s="28" t="str">
        <f t="shared" si="25"/>
        <v>1.7</v>
      </c>
      <c r="F1465" s="28">
        <v>64</v>
      </c>
      <c r="G1465" s="28" t="s">
        <v>2755</v>
      </c>
      <c r="H1465" s="28" t="s">
        <v>327</v>
      </c>
      <c r="I1465" s="28"/>
      <c r="J1465" s="28"/>
    </row>
    <row r="1466" spans="1:10" x14ac:dyDescent="0.3">
      <c r="A1466" s="28"/>
      <c r="B1466" s="28" t="s">
        <v>3416</v>
      </c>
      <c r="C1466" s="28" t="s">
        <v>3417</v>
      </c>
      <c r="D1466" s="28" t="s">
        <v>3318</v>
      </c>
      <c r="E1466" s="28" t="str">
        <f t="shared" si="25"/>
        <v>1.7</v>
      </c>
      <c r="F1466" s="28">
        <v>73</v>
      </c>
      <c r="G1466" s="28" t="s">
        <v>1685</v>
      </c>
      <c r="H1466" s="28" t="s">
        <v>44</v>
      </c>
      <c r="I1466" s="28"/>
      <c r="J1466" s="28"/>
    </row>
    <row r="1467" spans="1:10" x14ac:dyDescent="0.3">
      <c r="A1467" s="28"/>
      <c r="B1467" s="28" t="s">
        <v>3418</v>
      </c>
      <c r="C1467" s="28" t="s">
        <v>3419</v>
      </c>
      <c r="D1467" s="28" t="s">
        <v>3318</v>
      </c>
      <c r="E1467" s="28" t="str">
        <f t="shared" si="25"/>
        <v>1.7</v>
      </c>
      <c r="F1467" s="28">
        <v>55</v>
      </c>
      <c r="G1467" s="28" t="s">
        <v>552</v>
      </c>
      <c r="H1467" s="28" t="s">
        <v>10</v>
      </c>
      <c r="I1467" s="28"/>
      <c r="J1467" s="28"/>
    </row>
    <row r="1468" spans="1:10" x14ac:dyDescent="0.3">
      <c r="A1468" s="28"/>
      <c r="B1468" s="28" t="s">
        <v>3420</v>
      </c>
      <c r="C1468" s="28" t="s">
        <v>3421</v>
      </c>
      <c r="D1468" s="28" t="s">
        <v>3318</v>
      </c>
      <c r="E1468" s="28" t="str">
        <f t="shared" si="25"/>
        <v>1.7</v>
      </c>
      <c r="F1468" s="28">
        <v>67</v>
      </c>
      <c r="G1468" s="28" t="s">
        <v>620</v>
      </c>
      <c r="H1468" s="28" t="s">
        <v>10</v>
      </c>
      <c r="I1468" s="28"/>
      <c r="J1468" s="28"/>
    </row>
    <row r="1469" spans="1:10" x14ac:dyDescent="0.3">
      <c r="A1469" s="28"/>
      <c r="B1469" s="28"/>
      <c r="C1469" s="28"/>
      <c r="D1469" s="28"/>
      <c r="E1469" s="28" t="str">
        <f t="shared" si="25"/>
        <v/>
      </c>
      <c r="F1469" s="28"/>
      <c r="G1469" s="28"/>
      <c r="H1469" s="28"/>
      <c r="I1469" s="28"/>
      <c r="J1469" s="28"/>
    </row>
    <row r="1470" spans="1:10" x14ac:dyDescent="0.3">
      <c r="A1470" s="28"/>
      <c r="B1470" s="28" t="s">
        <v>3422</v>
      </c>
      <c r="C1470" s="28" t="s">
        <v>3423</v>
      </c>
      <c r="D1470" s="28" t="s">
        <v>3318</v>
      </c>
      <c r="E1470" s="28" t="str">
        <f t="shared" si="25"/>
        <v>1.7</v>
      </c>
      <c r="F1470" s="28">
        <v>70</v>
      </c>
      <c r="G1470" s="28" t="s">
        <v>1685</v>
      </c>
      <c r="H1470" s="28" t="s">
        <v>44</v>
      </c>
      <c r="I1470" s="28"/>
      <c r="J1470" s="28"/>
    </row>
    <row r="1471" spans="1:10" x14ac:dyDescent="0.3">
      <c r="A1471" s="28"/>
      <c r="B1471" s="28" t="s">
        <v>3422</v>
      </c>
      <c r="C1471" s="28" t="s">
        <v>3424</v>
      </c>
      <c r="D1471" s="28" t="s">
        <v>3318</v>
      </c>
      <c r="E1471" s="28" t="str">
        <f t="shared" si="25"/>
        <v>1.7</v>
      </c>
      <c r="F1471" s="28">
        <v>74</v>
      </c>
      <c r="G1471" s="28" t="s">
        <v>1685</v>
      </c>
      <c r="H1471" s="28" t="s">
        <v>44</v>
      </c>
      <c r="I1471" s="28"/>
      <c r="J1471" s="28"/>
    </row>
    <row r="1472" spans="1:10" x14ac:dyDescent="0.3">
      <c r="A1472" s="28"/>
      <c r="B1472" s="28" t="s">
        <v>3425</v>
      </c>
      <c r="C1472" s="28" t="s">
        <v>3426</v>
      </c>
      <c r="D1472" s="28" t="s">
        <v>3318</v>
      </c>
      <c r="E1472" s="28" t="str">
        <f t="shared" si="25"/>
        <v>1.7</v>
      </c>
      <c r="F1472" s="28">
        <v>52</v>
      </c>
      <c r="G1472" s="28" t="s">
        <v>3427</v>
      </c>
      <c r="H1472" s="28" t="s">
        <v>4</v>
      </c>
      <c r="I1472" s="28"/>
      <c r="J1472" s="28"/>
    </row>
    <row r="1473" spans="1:10" x14ac:dyDescent="0.3">
      <c r="A1473" s="28"/>
      <c r="B1473" s="28" t="s">
        <v>3425</v>
      </c>
      <c r="C1473" s="28" t="s">
        <v>3428</v>
      </c>
      <c r="D1473" s="28" t="s">
        <v>3318</v>
      </c>
      <c r="E1473" s="28" t="str">
        <f t="shared" si="25"/>
        <v>1.7</v>
      </c>
      <c r="F1473" s="28">
        <v>56</v>
      </c>
      <c r="G1473" s="28" t="s">
        <v>3427</v>
      </c>
      <c r="H1473" s="28" t="s">
        <v>4</v>
      </c>
      <c r="I1473" s="28"/>
      <c r="J1473" s="28"/>
    </row>
    <row r="1474" spans="1:10" x14ac:dyDescent="0.3">
      <c r="A1474" s="28"/>
      <c r="B1474" s="28" t="s">
        <v>3429</v>
      </c>
      <c r="C1474" s="28" t="s">
        <v>3430</v>
      </c>
      <c r="D1474" s="28" t="s">
        <v>3318</v>
      </c>
      <c r="E1474" s="28" t="str">
        <f t="shared" si="25"/>
        <v>1.7</v>
      </c>
      <c r="F1474" s="28">
        <v>74</v>
      </c>
      <c r="G1474" s="28" t="s">
        <v>3431</v>
      </c>
      <c r="H1474" s="28" t="s">
        <v>364</v>
      </c>
      <c r="I1474" s="28"/>
      <c r="J1474" s="28"/>
    </row>
    <row r="1475" spans="1:10" x14ac:dyDescent="0.3">
      <c r="A1475" s="28"/>
      <c r="B1475" s="28" t="s">
        <v>3432</v>
      </c>
      <c r="C1475" s="28" t="s">
        <v>3433</v>
      </c>
      <c r="D1475" s="28" t="s">
        <v>3318</v>
      </c>
      <c r="E1475" s="28" t="str">
        <f t="shared" si="25"/>
        <v>1.7</v>
      </c>
      <c r="F1475" s="28">
        <v>76</v>
      </c>
      <c r="G1475" s="28" t="s">
        <v>306</v>
      </c>
      <c r="H1475" s="28" t="s">
        <v>44</v>
      </c>
      <c r="I1475" s="28"/>
      <c r="J1475" s="28"/>
    </row>
    <row r="1476" spans="1:10" x14ac:dyDescent="0.3">
      <c r="A1476" s="28"/>
      <c r="B1476" s="28" t="s">
        <v>3434</v>
      </c>
      <c r="C1476" s="28" t="s">
        <v>3435</v>
      </c>
      <c r="D1476" s="28" t="s">
        <v>3318</v>
      </c>
      <c r="E1476" s="28" t="str">
        <f t="shared" si="25"/>
        <v>1.7</v>
      </c>
      <c r="F1476" s="28">
        <v>86</v>
      </c>
      <c r="G1476" s="28" t="s">
        <v>3436</v>
      </c>
      <c r="H1476" s="28" t="s">
        <v>6</v>
      </c>
      <c r="I1476" s="28"/>
      <c r="J1476" s="28"/>
    </row>
    <row r="1477" spans="1:10" x14ac:dyDescent="0.3">
      <c r="A1477" s="28"/>
      <c r="B1477" s="28" t="s">
        <v>3437</v>
      </c>
      <c r="C1477" s="28" t="s">
        <v>3438</v>
      </c>
      <c r="D1477" s="28" t="s">
        <v>3318</v>
      </c>
      <c r="E1477" s="28" t="str">
        <f t="shared" si="25"/>
        <v>1.7</v>
      </c>
      <c r="F1477" s="28">
        <v>63</v>
      </c>
      <c r="G1477" s="28" t="s">
        <v>145</v>
      </c>
      <c r="H1477" s="28" t="s">
        <v>3439</v>
      </c>
      <c r="I1477" s="28"/>
      <c r="J1477" s="28"/>
    </row>
    <row r="1478" spans="1:10" x14ac:dyDescent="0.3">
      <c r="A1478" s="28"/>
      <c r="B1478" s="28" t="s">
        <v>3440</v>
      </c>
      <c r="C1478" s="28" t="s">
        <v>3441</v>
      </c>
      <c r="D1478" s="28" t="s">
        <v>3318</v>
      </c>
      <c r="E1478" s="28" t="str">
        <f t="shared" si="25"/>
        <v>1.7</v>
      </c>
      <c r="F1478" s="28">
        <v>51</v>
      </c>
      <c r="G1478" s="28" t="s">
        <v>122</v>
      </c>
      <c r="H1478" s="28" t="s">
        <v>161</v>
      </c>
      <c r="I1478" s="28"/>
      <c r="J1478" s="28"/>
    </row>
    <row r="1479" spans="1:10" x14ac:dyDescent="0.3">
      <c r="A1479" s="28"/>
      <c r="B1479" s="28" t="s">
        <v>3442</v>
      </c>
      <c r="C1479" s="28" t="s">
        <v>3443</v>
      </c>
      <c r="D1479" s="28" t="s">
        <v>3318</v>
      </c>
      <c r="E1479" s="28" t="str">
        <f t="shared" si="25"/>
        <v>1.7</v>
      </c>
      <c r="F1479" s="28">
        <v>77</v>
      </c>
      <c r="G1479" s="28" t="s">
        <v>145</v>
      </c>
      <c r="H1479" s="28" t="s">
        <v>1551</v>
      </c>
      <c r="I1479" s="28"/>
      <c r="J1479" s="28"/>
    </row>
    <row r="1480" spans="1:10" x14ac:dyDescent="0.3">
      <c r="A1480" s="28"/>
      <c r="B1480" s="28"/>
      <c r="C1480" s="28"/>
      <c r="D1480" s="28"/>
      <c r="E1480" s="28" t="str">
        <f t="shared" ref="E1480:E1543" si="26">MID(D1480,2,3)</f>
        <v/>
      </c>
      <c r="F1480" s="28"/>
      <c r="G1480" s="28"/>
      <c r="H1480" s="28"/>
      <c r="I1480" s="28"/>
      <c r="J1480" s="28"/>
    </row>
    <row r="1481" spans="1:10" x14ac:dyDescent="0.3">
      <c r="A1481" s="28"/>
      <c r="B1481" s="28" t="s">
        <v>3444</v>
      </c>
      <c r="C1481" s="28" t="s">
        <v>3445</v>
      </c>
      <c r="D1481" s="28" t="s">
        <v>3318</v>
      </c>
      <c r="E1481" s="28" t="str">
        <f t="shared" si="26"/>
        <v>1.7</v>
      </c>
      <c r="F1481" s="28">
        <v>59</v>
      </c>
      <c r="G1481" s="28" t="s">
        <v>122</v>
      </c>
      <c r="H1481" s="28" t="s">
        <v>10</v>
      </c>
      <c r="I1481" s="28"/>
      <c r="J1481" s="28"/>
    </row>
    <row r="1482" spans="1:10" x14ac:dyDescent="0.3">
      <c r="A1482" s="28"/>
      <c r="B1482" s="28" t="s">
        <v>3446</v>
      </c>
      <c r="C1482" s="28" t="s">
        <v>3447</v>
      </c>
      <c r="D1482" s="28" t="s">
        <v>3318</v>
      </c>
      <c r="E1482" s="28" t="str">
        <f t="shared" si="26"/>
        <v>1.7</v>
      </c>
      <c r="F1482" s="28">
        <v>83</v>
      </c>
      <c r="G1482" s="28" t="s">
        <v>122</v>
      </c>
      <c r="H1482" s="28" t="s">
        <v>146</v>
      </c>
      <c r="I1482" s="28"/>
      <c r="J1482" s="28"/>
    </row>
    <row r="1483" spans="1:10" x14ac:dyDescent="0.3">
      <c r="A1483" s="28"/>
      <c r="B1483" s="28" t="s">
        <v>3448</v>
      </c>
      <c r="C1483" s="28" t="s">
        <v>3449</v>
      </c>
      <c r="D1483" s="28" t="s">
        <v>3318</v>
      </c>
      <c r="E1483" s="28" t="str">
        <f t="shared" si="26"/>
        <v>1.7</v>
      </c>
      <c r="F1483" s="28">
        <v>64</v>
      </c>
      <c r="G1483" s="28" t="s">
        <v>122</v>
      </c>
      <c r="H1483" s="28" t="s">
        <v>438</v>
      </c>
      <c r="I1483" s="28"/>
      <c r="J1483" s="28"/>
    </row>
    <row r="1484" spans="1:10" x14ac:dyDescent="0.3">
      <c r="A1484" s="28"/>
      <c r="B1484" s="28" t="s">
        <v>3450</v>
      </c>
      <c r="C1484" s="28" t="s">
        <v>3451</v>
      </c>
      <c r="D1484" s="28" t="s">
        <v>3318</v>
      </c>
      <c r="E1484" s="28" t="str">
        <f t="shared" si="26"/>
        <v>1.7</v>
      </c>
      <c r="F1484" s="28">
        <v>86</v>
      </c>
      <c r="G1484" s="28" t="s">
        <v>3452</v>
      </c>
      <c r="H1484" s="28" t="s">
        <v>2168</v>
      </c>
      <c r="I1484" s="28"/>
      <c r="J1484" s="28"/>
    </row>
    <row r="1485" spans="1:10" x14ac:dyDescent="0.3">
      <c r="A1485" s="28"/>
      <c r="B1485" s="28" t="s">
        <v>3453</v>
      </c>
      <c r="C1485" s="28" t="s">
        <v>3454</v>
      </c>
      <c r="D1485" s="28" t="s">
        <v>3318</v>
      </c>
      <c r="E1485" s="28" t="str">
        <f t="shared" si="26"/>
        <v>1.7</v>
      </c>
      <c r="F1485" s="28">
        <v>95</v>
      </c>
      <c r="G1485" s="28" t="s">
        <v>52</v>
      </c>
      <c r="H1485" s="28" t="s">
        <v>44</v>
      </c>
      <c r="I1485" s="28"/>
      <c r="J1485" s="28"/>
    </row>
    <row r="1486" spans="1:10" x14ac:dyDescent="0.3">
      <c r="A1486" s="28"/>
      <c r="B1486" s="28" t="s">
        <v>3455</v>
      </c>
      <c r="C1486" s="28" t="s">
        <v>3456</v>
      </c>
      <c r="D1486" s="28" t="s">
        <v>3318</v>
      </c>
      <c r="E1486" s="28" t="str">
        <f t="shared" si="26"/>
        <v>1.7</v>
      </c>
      <c r="F1486" s="28">
        <v>44</v>
      </c>
      <c r="G1486" s="28" t="s">
        <v>435</v>
      </c>
      <c r="H1486" s="28" t="s">
        <v>515</v>
      </c>
      <c r="I1486" s="28"/>
      <c r="J1486" s="28"/>
    </row>
    <row r="1487" spans="1:10" x14ac:dyDescent="0.3">
      <c r="A1487" s="28"/>
      <c r="B1487" s="28" t="s">
        <v>3457</v>
      </c>
      <c r="C1487" s="28" t="s">
        <v>3458</v>
      </c>
      <c r="D1487" s="28" t="s">
        <v>3318</v>
      </c>
      <c r="E1487" s="28" t="str">
        <f t="shared" si="26"/>
        <v>1.7</v>
      </c>
      <c r="F1487" s="28">
        <v>61</v>
      </c>
      <c r="G1487" s="28" t="s">
        <v>769</v>
      </c>
      <c r="H1487" s="28" t="s">
        <v>4</v>
      </c>
      <c r="I1487" s="28"/>
      <c r="J1487" s="28"/>
    </row>
    <row r="1488" spans="1:10" x14ac:dyDescent="0.3">
      <c r="A1488" s="28"/>
      <c r="B1488" s="28" t="s">
        <v>3459</v>
      </c>
      <c r="C1488" s="28" t="s">
        <v>3460</v>
      </c>
      <c r="D1488" s="28" t="s">
        <v>3318</v>
      </c>
      <c r="E1488" s="28" t="str">
        <f t="shared" si="26"/>
        <v>1.7</v>
      </c>
      <c r="F1488" s="28">
        <v>76</v>
      </c>
      <c r="G1488" s="28" t="s">
        <v>3461</v>
      </c>
      <c r="H1488" s="28" t="s">
        <v>44</v>
      </c>
      <c r="I1488" s="28"/>
      <c r="J1488" s="28"/>
    </row>
    <row r="1489" spans="1:10" x14ac:dyDescent="0.3">
      <c r="A1489" s="28"/>
      <c r="B1489" s="28" t="s">
        <v>3462</v>
      </c>
      <c r="C1489" s="28" t="s">
        <v>3463</v>
      </c>
      <c r="D1489" s="28" t="s">
        <v>3318</v>
      </c>
      <c r="E1489" s="28" t="str">
        <f t="shared" si="26"/>
        <v>1.7</v>
      </c>
      <c r="F1489" s="28">
        <v>57</v>
      </c>
      <c r="G1489" s="28" t="s">
        <v>122</v>
      </c>
      <c r="H1489" s="28" t="s">
        <v>908</v>
      </c>
      <c r="I1489" s="28"/>
      <c r="J1489" s="28"/>
    </row>
    <row r="1490" spans="1:10" x14ac:dyDescent="0.3">
      <c r="A1490" s="28"/>
      <c r="B1490" s="28" t="s">
        <v>3464</v>
      </c>
      <c r="C1490" s="28" t="s">
        <v>3465</v>
      </c>
      <c r="D1490" s="28" t="s">
        <v>3318</v>
      </c>
      <c r="E1490" s="28" t="str">
        <f t="shared" si="26"/>
        <v>1.7</v>
      </c>
      <c r="F1490" s="28">
        <v>74</v>
      </c>
      <c r="G1490" s="28" t="s">
        <v>3466</v>
      </c>
      <c r="H1490" s="28" t="s">
        <v>9</v>
      </c>
      <c r="I1490" s="28"/>
      <c r="J1490" s="28"/>
    </row>
    <row r="1491" spans="1:10" x14ac:dyDescent="0.3">
      <c r="A1491" s="28"/>
      <c r="B1491" s="28"/>
      <c r="C1491" s="28"/>
      <c r="D1491" s="28"/>
      <c r="E1491" s="28" t="str">
        <f t="shared" si="26"/>
        <v/>
      </c>
      <c r="F1491" s="28"/>
      <c r="G1491" s="28"/>
      <c r="H1491" s="28"/>
      <c r="I1491" s="28"/>
      <c r="J1491" s="28"/>
    </row>
    <row r="1492" spans="1:10" x14ac:dyDescent="0.3">
      <c r="A1492" s="28"/>
      <c r="B1492" s="28" t="s">
        <v>3467</v>
      </c>
      <c r="C1492" s="28" t="s">
        <v>3468</v>
      </c>
      <c r="D1492" s="28" t="s">
        <v>3318</v>
      </c>
      <c r="E1492" s="28" t="str">
        <f t="shared" si="26"/>
        <v>1.7</v>
      </c>
      <c r="F1492" s="28">
        <v>66</v>
      </c>
      <c r="G1492" s="28" t="s">
        <v>620</v>
      </c>
      <c r="H1492" s="28" t="s">
        <v>44</v>
      </c>
      <c r="I1492" s="28"/>
      <c r="J1492" s="28"/>
    </row>
    <row r="1493" spans="1:10" x14ac:dyDescent="0.3">
      <c r="A1493" s="28"/>
      <c r="B1493" s="28" t="s">
        <v>3469</v>
      </c>
      <c r="C1493" s="28" t="s">
        <v>3470</v>
      </c>
      <c r="D1493" s="28" t="s">
        <v>3471</v>
      </c>
      <c r="E1493" s="28" t="str">
        <f t="shared" si="26"/>
        <v>1.6</v>
      </c>
      <c r="F1493" s="28">
        <v>57</v>
      </c>
      <c r="G1493" s="28" t="s">
        <v>3472</v>
      </c>
      <c r="H1493" s="28" t="s">
        <v>146</v>
      </c>
      <c r="I1493" s="28"/>
      <c r="J1493" s="28"/>
    </row>
    <row r="1494" spans="1:10" x14ac:dyDescent="0.3">
      <c r="A1494" s="28"/>
      <c r="B1494" s="28" t="s">
        <v>3473</v>
      </c>
      <c r="C1494" s="28" t="s">
        <v>3474</v>
      </c>
      <c r="D1494" s="28" t="s">
        <v>3471</v>
      </c>
      <c r="E1494" s="28" t="str">
        <f t="shared" si="26"/>
        <v>1.6</v>
      </c>
      <c r="F1494" s="28">
        <v>73</v>
      </c>
      <c r="G1494" s="28" t="s">
        <v>3475</v>
      </c>
      <c r="H1494" s="28" t="s">
        <v>313</v>
      </c>
      <c r="I1494" s="28"/>
      <c r="J1494" s="28"/>
    </row>
    <row r="1495" spans="1:10" x14ac:dyDescent="0.3">
      <c r="A1495" s="28"/>
      <c r="B1495" s="28" t="s">
        <v>3476</v>
      </c>
      <c r="C1495" s="28" t="s">
        <v>3477</v>
      </c>
      <c r="D1495" s="28" t="s">
        <v>3471</v>
      </c>
      <c r="E1495" s="28" t="str">
        <f t="shared" si="26"/>
        <v>1.6</v>
      </c>
      <c r="F1495" s="28">
        <v>79</v>
      </c>
      <c r="G1495" s="28" t="s">
        <v>620</v>
      </c>
      <c r="H1495" s="28" t="s">
        <v>97</v>
      </c>
      <c r="I1495" s="28"/>
      <c r="J1495" s="28"/>
    </row>
    <row r="1496" spans="1:10" x14ac:dyDescent="0.3">
      <c r="A1496" s="28"/>
      <c r="B1496" s="28" t="s">
        <v>3478</v>
      </c>
      <c r="C1496" s="28" t="s">
        <v>3479</v>
      </c>
      <c r="D1496" s="28" t="s">
        <v>3471</v>
      </c>
      <c r="E1496" s="28" t="str">
        <f t="shared" si="26"/>
        <v>1.6</v>
      </c>
      <c r="F1496" s="28">
        <v>83</v>
      </c>
      <c r="G1496" s="28" t="s">
        <v>400</v>
      </c>
      <c r="H1496" s="28" t="s">
        <v>1926</v>
      </c>
      <c r="I1496" s="28"/>
      <c r="J1496" s="28"/>
    </row>
    <row r="1497" spans="1:10" x14ac:dyDescent="0.3">
      <c r="A1497" s="28"/>
      <c r="B1497" s="28" t="s">
        <v>3480</v>
      </c>
      <c r="C1497" s="28" t="s">
        <v>3481</v>
      </c>
      <c r="D1497" s="28" t="s">
        <v>3471</v>
      </c>
      <c r="E1497" s="28" t="str">
        <f t="shared" si="26"/>
        <v>1.6</v>
      </c>
      <c r="F1497" s="28">
        <v>46</v>
      </c>
      <c r="G1497" s="28" t="s">
        <v>3482</v>
      </c>
      <c r="H1497" s="28" t="s">
        <v>44</v>
      </c>
      <c r="I1497" s="28"/>
      <c r="J1497" s="28"/>
    </row>
    <row r="1498" spans="1:10" x14ac:dyDescent="0.3">
      <c r="A1498" s="28"/>
      <c r="B1498" s="28" t="s">
        <v>3483</v>
      </c>
      <c r="C1498" s="28" t="s">
        <v>3484</v>
      </c>
      <c r="D1498" s="28" t="s">
        <v>3471</v>
      </c>
      <c r="E1498" s="28" t="str">
        <f t="shared" si="26"/>
        <v>1.6</v>
      </c>
      <c r="F1498" s="28">
        <v>74</v>
      </c>
      <c r="G1498" s="28" t="s">
        <v>320</v>
      </c>
      <c r="H1498" s="28" t="s">
        <v>7</v>
      </c>
      <c r="I1498" s="28"/>
      <c r="J1498" s="28"/>
    </row>
    <row r="1499" spans="1:10" x14ac:dyDescent="0.3">
      <c r="A1499" s="28"/>
      <c r="B1499" s="28" t="s">
        <v>3485</v>
      </c>
      <c r="C1499" s="28" t="s">
        <v>3486</v>
      </c>
      <c r="D1499" s="28" t="s">
        <v>3471</v>
      </c>
      <c r="E1499" s="28" t="str">
        <f t="shared" si="26"/>
        <v>1.6</v>
      </c>
      <c r="F1499" s="28" t="s">
        <v>8</v>
      </c>
      <c r="G1499" s="28" t="s">
        <v>118</v>
      </c>
      <c r="H1499" s="28" t="s">
        <v>1926</v>
      </c>
      <c r="I1499" s="28"/>
      <c r="J1499" s="28"/>
    </row>
    <row r="1500" spans="1:10" x14ac:dyDescent="0.3">
      <c r="A1500" s="28"/>
      <c r="B1500" s="28" t="s">
        <v>3487</v>
      </c>
      <c r="C1500" s="28" t="s">
        <v>3488</v>
      </c>
      <c r="D1500" s="28" t="s">
        <v>3471</v>
      </c>
      <c r="E1500" s="28" t="str">
        <f t="shared" si="26"/>
        <v>1.6</v>
      </c>
      <c r="F1500" s="28">
        <v>76</v>
      </c>
      <c r="G1500" s="28" t="s">
        <v>268</v>
      </c>
      <c r="H1500" s="28" t="s">
        <v>44</v>
      </c>
      <c r="I1500" s="28"/>
      <c r="J1500" s="28"/>
    </row>
    <row r="1501" spans="1:10" x14ac:dyDescent="0.3">
      <c r="A1501" s="28"/>
      <c r="B1501" s="28" t="s">
        <v>3489</v>
      </c>
      <c r="C1501" s="28" t="s">
        <v>3490</v>
      </c>
      <c r="D1501" s="28" t="s">
        <v>3471</v>
      </c>
      <c r="E1501" s="28" t="str">
        <f t="shared" si="26"/>
        <v>1.6</v>
      </c>
      <c r="F1501" s="28">
        <v>76</v>
      </c>
      <c r="G1501" s="28" t="s">
        <v>145</v>
      </c>
      <c r="H1501" s="28" t="s">
        <v>834</v>
      </c>
      <c r="I1501" s="28"/>
      <c r="J1501" s="28"/>
    </row>
    <row r="1502" spans="1:10" x14ac:dyDescent="0.3">
      <c r="A1502" s="28"/>
      <c r="B1502" s="28"/>
      <c r="C1502" s="28"/>
      <c r="D1502" s="28"/>
      <c r="E1502" s="28" t="str">
        <f t="shared" si="26"/>
        <v/>
      </c>
      <c r="F1502" s="28"/>
      <c r="G1502" s="28"/>
      <c r="H1502" s="28"/>
      <c r="I1502" s="28"/>
      <c r="J1502" s="28"/>
    </row>
    <row r="1503" spans="1:10" x14ac:dyDescent="0.3">
      <c r="A1503" s="28"/>
      <c r="B1503" s="28" t="s">
        <v>3491</v>
      </c>
      <c r="C1503" s="28" t="s">
        <v>3492</v>
      </c>
      <c r="D1503" s="28" t="s">
        <v>3471</v>
      </c>
      <c r="E1503" s="28" t="str">
        <f t="shared" si="26"/>
        <v>1.6</v>
      </c>
      <c r="F1503" s="28">
        <v>68</v>
      </c>
      <c r="G1503" s="28" t="s">
        <v>122</v>
      </c>
      <c r="H1503" s="28" t="s">
        <v>10</v>
      </c>
      <c r="I1503" s="28"/>
      <c r="J1503" s="28"/>
    </row>
    <row r="1504" spans="1:10" x14ac:dyDescent="0.3">
      <c r="A1504" s="28"/>
      <c r="B1504" s="28" t="s">
        <v>3493</v>
      </c>
      <c r="C1504" s="28" t="s">
        <v>3494</v>
      </c>
      <c r="D1504" s="28" t="s">
        <v>3471</v>
      </c>
      <c r="E1504" s="28" t="str">
        <f t="shared" si="26"/>
        <v>1.6</v>
      </c>
      <c r="F1504" s="28">
        <v>57</v>
      </c>
      <c r="G1504" s="28" t="s">
        <v>268</v>
      </c>
      <c r="H1504" s="28" t="s">
        <v>44</v>
      </c>
      <c r="I1504" s="28"/>
      <c r="J1504" s="28"/>
    </row>
    <row r="1505" spans="1:10" x14ac:dyDescent="0.3">
      <c r="A1505" s="28"/>
      <c r="B1505" s="28" t="s">
        <v>3495</v>
      </c>
      <c r="C1505" s="28" t="s">
        <v>3496</v>
      </c>
      <c r="D1505" s="28" t="s">
        <v>3471</v>
      </c>
      <c r="E1505" s="28" t="str">
        <f t="shared" si="26"/>
        <v>1.6</v>
      </c>
      <c r="F1505" s="28">
        <v>57</v>
      </c>
      <c r="G1505" s="28" t="s">
        <v>3497</v>
      </c>
      <c r="H1505" s="28" t="s">
        <v>10</v>
      </c>
      <c r="I1505" s="28"/>
      <c r="J1505" s="28"/>
    </row>
    <row r="1506" spans="1:10" x14ac:dyDescent="0.3">
      <c r="A1506" s="28"/>
      <c r="B1506" s="28" t="s">
        <v>3498</v>
      </c>
      <c r="C1506" s="28" t="s">
        <v>3499</v>
      </c>
      <c r="D1506" s="28" t="s">
        <v>3471</v>
      </c>
      <c r="E1506" s="28" t="str">
        <f t="shared" si="26"/>
        <v>1.6</v>
      </c>
      <c r="F1506" s="28">
        <v>60</v>
      </c>
      <c r="G1506" s="28" t="s">
        <v>68</v>
      </c>
      <c r="H1506" s="28" t="s">
        <v>10</v>
      </c>
      <c r="I1506" s="28"/>
      <c r="J1506" s="28"/>
    </row>
    <row r="1507" spans="1:10" x14ac:dyDescent="0.3">
      <c r="A1507" s="28"/>
      <c r="B1507" s="28" t="s">
        <v>3500</v>
      </c>
      <c r="C1507" s="28" t="s">
        <v>3501</v>
      </c>
      <c r="D1507" s="28" t="s">
        <v>3471</v>
      </c>
      <c r="E1507" s="28" t="str">
        <f t="shared" si="26"/>
        <v>1.6</v>
      </c>
      <c r="F1507" s="28">
        <v>73</v>
      </c>
      <c r="G1507" s="28" t="s">
        <v>3502</v>
      </c>
      <c r="H1507" s="28" t="s">
        <v>9</v>
      </c>
      <c r="I1507" s="28"/>
      <c r="J1507" s="28"/>
    </row>
    <row r="1508" spans="1:10" x14ac:dyDescent="0.3">
      <c r="A1508" s="28"/>
      <c r="B1508" s="28" t="s">
        <v>3503</v>
      </c>
      <c r="C1508" s="28" t="s">
        <v>3504</v>
      </c>
      <c r="D1508" s="28" t="s">
        <v>3471</v>
      </c>
      <c r="E1508" s="28" t="str">
        <f t="shared" si="26"/>
        <v>1.6</v>
      </c>
      <c r="F1508" s="28">
        <v>51</v>
      </c>
      <c r="G1508" s="28" t="s">
        <v>338</v>
      </c>
      <c r="H1508" s="28" t="s">
        <v>273</v>
      </c>
      <c r="I1508" s="28"/>
      <c r="J1508" s="28"/>
    </row>
    <row r="1509" spans="1:10" x14ac:dyDescent="0.3">
      <c r="A1509" s="28"/>
      <c r="B1509" s="28" t="s">
        <v>3505</v>
      </c>
      <c r="C1509" s="28" t="s">
        <v>3506</v>
      </c>
      <c r="D1509" s="28" t="s">
        <v>3471</v>
      </c>
      <c r="E1509" s="28" t="str">
        <f t="shared" si="26"/>
        <v>1.6</v>
      </c>
      <c r="F1509" s="28">
        <v>52</v>
      </c>
      <c r="G1509" s="28" t="s">
        <v>126</v>
      </c>
      <c r="H1509" s="28" t="s">
        <v>7</v>
      </c>
      <c r="I1509" s="28"/>
      <c r="J1509" s="28"/>
    </row>
    <row r="1510" spans="1:10" x14ac:dyDescent="0.3">
      <c r="A1510" s="28"/>
      <c r="B1510" s="28" t="s">
        <v>3507</v>
      </c>
      <c r="C1510" s="28" t="s">
        <v>3508</v>
      </c>
      <c r="D1510" s="28" t="s">
        <v>3471</v>
      </c>
      <c r="E1510" s="28" t="str">
        <f t="shared" si="26"/>
        <v>1.6</v>
      </c>
      <c r="F1510" s="28">
        <v>46</v>
      </c>
      <c r="G1510" s="28" t="s">
        <v>3509</v>
      </c>
      <c r="H1510" s="28" t="s">
        <v>1551</v>
      </c>
      <c r="I1510" s="28"/>
      <c r="J1510" s="28"/>
    </row>
    <row r="1511" spans="1:10" x14ac:dyDescent="0.3">
      <c r="A1511" s="28"/>
      <c r="B1511" s="28" t="s">
        <v>3510</v>
      </c>
      <c r="C1511" s="28" t="s">
        <v>3511</v>
      </c>
      <c r="D1511" s="28" t="s">
        <v>3471</v>
      </c>
      <c r="E1511" s="28" t="str">
        <f t="shared" si="26"/>
        <v>1.6</v>
      </c>
      <c r="F1511" s="28">
        <v>54</v>
      </c>
      <c r="G1511" s="28" t="s">
        <v>1490</v>
      </c>
      <c r="H1511" s="28" t="s">
        <v>815</v>
      </c>
      <c r="I1511" s="28"/>
      <c r="J1511" s="28"/>
    </row>
    <row r="1512" spans="1:10" x14ac:dyDescent="0.3">
      <c r="A1512" s="28"/>
      <c r="B1512" s="28" t="s">
        <v>3512</v>
      </c>
      <c r="C1512" s="28" t="s">
        <v>3513</v>
      </c>
      <c r="D1512" s="28" t="s">
        <v>3471</v>
      </c>
      <c r="E1512" s="28" t="str">
        <f t="shared" si="26"/>
        <v>1.6</v>
      </c>
      <c r="F1512" s="28">
        <v>57</v>
      </c>
      <c r="G1512" s="28" t="s">
        <v>2205</v>
      </c>
      <c r="H1512" s="28" t="s">
        <v>412</v>
      </c>
      <c r="I1512" s="28"/>
      <c r="J1512" s="28"/>
    </row>
    <row r="1513" spans="1:10" x14ac:dyDescent="0.3">
      <c r="A1513" s="28"/>
      <c r="B1513" s="28"/>
      <c r="C1513" s="28"/>
      <c r="D1513" s="28"/>
      <c r="E1513" s="28" t="str">
        <f t="shared" si="26"/>
        <v/>
      </c>
      <c r="F1513" s="28"/>
      <c r="G1513" s="28"/>
      <c r="H1513" s="28"/>
      <c r="I1513" s="28"/>
      <c r="J1513" s="28"/>
    </row>
    <row r="1514" spans="1:10" x14ac:dyDescent="0.3">
      <c r="A1514" s="28"/>
      <c r="B1514" s="28" t="s">
        <v>3514</v>
      </c>
      <c r="C1514" s="28" t="s">
        <v>3515</v>
      </c>
      <c r="D1514" s="28" t="s">
        <v>3471</v>
      </c>
      <c r="E1514" s="28" t="str">
        <f t="shared" si="26"/>
        <v>1.6</v>
      </c>
      <c r="F1514" s="28">
        <v>51</v>
      </c>
      <c r="G1514" s="28" t="s">
        <v>3516</v>
      </c>
      <c r="H1514" s="28" t="s">
        <v>161</v>
      </c>
      <c r="I1514" s="28"/>
      <c r="J1514" s="28"/>
    </row>
    <row r="1515" spans="1:10" x14ac:dyDescent="0.3">
      <c r="A1515" s="28"/>
      <c r="B1515" s="28" t="s">
        <v>3517</v>
      </c>
      <c r="C1515" s="28" t="s">
        <v>3518</v>
      </c>
      <c r="D1515" s="28" t="s">
        <v>3471</v>
      </c>
      <c r="E1515" s="28" t="str">
        <f t="shared" si="26"/>
        <v>1.6</v>
      </c>
      <c r="F1515" s="28">
        <v>72</v>
      </c>
      <c r="G1515" s="28" t="s">
        <v>431</v>
      </c>
      <c r="H1515" s="28" t="s">
        <v>2</v>
      </c>
      <c r="I1515" s="28"/>
      <c r="J1515" s="28"/>
    </row>
    <row r="1516" spans="1:10" x14ac:dyDescent="0.3">
      <c r="A1516" s="28"/>
      <c r="B1516" s="28" t="s">
        <v>3519</v>
      </c>
      <c r="C1516" s="28" t="s">
        <v>3520</v>
      </c>
      <c r="D1516" s="28" t="s">
        <v>3471</v>
      </c>
      <c r="E1516" s="28" t="str">
        <f t="shared" si="26"/>
        <v>1.6</v>
      </c>
      <c r="F1516" s="28">
        <v>60</v>
      </c>
      <c r="G1516" s="28" t="s">
        <v>122</v>
      </c>
      <c r="H1516" s="28" t="s">
        <v>438</v>
      </c>
      <c r="I1516" s="28"/>
      <c r="J1516" s="28"/>
    </row>
    <row r="1517" spans="1:10" x14ac:dyDescent="0.3">
      <c r="A1517" s="28"/>
      <c r="B1517" s="28" t="s">
        <v>3521</v>
      </c>
      <c r="C1517" s="28" t="s">
        <v>3522</v>
      </c>
      <c r="D1517" s="28" t="s">
        <v>3471</v>
      </c>
      <c r="E1517" s="28" t="str">
        <f t="shared" si="26"/>
        <v>1.6</v>
      </c>
      <c r="F1517" s="28">
        <v>61</v>
      </c>
      <c r="G1517" s="28" t="s">
        <v>199</v>
      </c>
      <c r="H1517" s="28" t="s">
        <v>44</v>
      </c>
      <c r="I1517" s="28"/>
      <c r="J1517" s="28"/>
    </row>
    <row r="1518" spans="1:10" x14ac:dyDescent="0.3">
      <c r="A1518" s="28"/>
      <c r="B1518" s="28" t="s">
        <v>3523</v>
      </c>
      <c r="C1518" s="28" t="s">
        <v>3524</v>
      </c>
      <c r="D1518" s="28" t="s">
        <v>3471</v>
      </c>
      <c r="E1518" s="28" t="str">
        <f t="shared" si="26"/>
        <v>1.6</v>
      </c>
      <c r="F1518" s="28">
        <v>93</v>
      </c>
      <c r="G1518" s="28" t="s">
        <v>306</v>
      </c>
      <c r="H1518" s="28" t="s">
        <v>6</v>
      </c>
      <c r="I1518" s="28"/>
      <c r="J1518" s="28"/>
    </row>
    <row r="1519" spans="1:10" x14ac:dyDescent="0.3">
      <c r="A1519" s="28"/>
      <c r="B1519" s="28" t="s">
        <v>3525</v>
      </c>
      <c r="C1519" s="28" t="s">
        <v>3526</v>
      </c>
      <c r="D1519" s="28" t="s">
        <v>3471</v>
      </c>
      <c r="E1519" s="28" t="str">
        <f t="shared" si="26"/>
        <v>1.6</v>
      </c>
      <c r="F1519" s="28">
        <v>97</v>
      </c>
      <c r="G1519" s="28" t="s">
        <v>1444</v>
      </c>
      <c r="H1519" s="28" t="s">
        <v>44</v>
      </c>
      <c r="I1519" s="28"/>
      <c r="J1519" s="28"/>
    </row>
    <row r="1520" spans="1:10" x14ac:dyDescent="0.3">
      <c r="A1520" s="28"/>
      <c r="B1520" s="28" t="s">
        <v>3527</v>
      </c>
      <c r="C1520" s="28" t="s">
        <v>3528</v>
      </c>
      <c r="D1520" s="28" t="s">
        <v>3471</v>
      </c>
      <c r="E1520" s="28" t="str">
        <f t="shared" si="26"/>
        <v>1.6</v>
      </c>
      <c r="F1520" s="28">
        <v>43</v>
      </c>
      <c r="G1520" s="28" t="s">
        <v>431</v>
      </c>
      <c r="H1520" s="28" t="s">
        <v>10</v>
      </c>
      <c r="I1520" s="28"/>
      <c r="J1520" s="28"/>
    </row>
    <row r="1521" spans="1:10" x14ac:dyDescent="0.3">
      <c r="A1521" s="28"/>
      <c r="B1521" s="28" t="s">
        <v>3529</v>
      </c>
      <c r="C1521" s="28" t="s">
        <v>3530</v>
      </c>
      <c r="D1521" s="28" t="s">
        <v>3471</v>
      </c>
      <c r="E1521" s="28" t="str">
        <f t="shared" si="26"/>
        <v>1.6</v>
      </c>
      <c r="F1521" s="28">
        <v>56</v>
      </c>
      <c r="G1521" s="28" t="s">
        <v>3531</v>
      </c>
      <c r="H1521" s="28" t="s">
        <v>10</v>
      </c>
      <c r="I1521" s="28"/>
      <c r="J1521" s="28"/>
    </row>
    <row r="1522" spans="1:10" x14ac:dyDescent="0.3">
      <c r="A1522" s="28"/>
      <c r="B1522" s="28" t="s">
        <v>3532</v>
      </c>
      <c r="C1522" s="28" t="s">
        <v>3533</v>
      </c>
      <c r="D1522" s="28" t="s">
        <v>3471</v>
      </c>
      <c r="E1522" s="28" t="str">
        <f t="shared" si="26"/>
        <v>1.6</v>
      </c>
      <c r="F1522" s="28">
        <v>69</v>
      </c>
      <c r="G1522" s="28" t="s">
        <v>3534</v>
      </c>
      <c r="H1522" s="28" t="s">
        <v>1551</v>
      </c>
      <c r="I1522" s="28"/>
      <c r="J1522" s="28"/>
    </row>
    <row r="1523" spans="1:10" x14ac:dyDescent="0.3">
      <c r="A1523" s="28"/>
      <c r="B1523" s="28" t="s">
        <v>3535</v>
      </c>
      <c r="C1523" s="28" t="s">
        <v>3536</v>
      </c>
      <c r="D1523" s="28" t="s">
        <v>3471</v>
      </c>
      <c r="E1523" s="28" t="str">
        <f t="shared" si="26"/>
        <v>1.6</v>
      </c>
      <c r="F1523" s="28">
        <v>66</v>
      </c>
      <c r="G1523" s="28" t="s">
        <v>3537</v>
      </c>
      <c r="H1523" s="28" t="s">
        <v>44</v>
      </c>
      <c r="I1523" s="28"/>
      <c r="J1523" s="28"/>
    </row>
    <row r="1524" spans="1:10" x14ac:dyDescent="0.3">
      <c r="A1524" s="28"/>
      <c r="B1524" s="28"/>
      <c r="C1524" s="28"/>
      <c r="D1524" s="28"/>
      <c r="E1524" s="28" t="str">
        <f t="shared" si="26"/>
        <v/>
      </c>
      <c r="F1524" s="28"/>
      <c r="G1524" s="28"/>
      <c r="H1524" s="28"/>
      <c r="I1524" s="28"/>
      <c r="J1524" s="28"/>
    </row>
    <row r="1525" spans="1:10" x14ac:dyDescent="0.3">
      <c r="A1525" s="28"/>
      <c r="B1525" s="28" t="s">
        <v>3538</v>
      </c>
      <c r="C1525" s="28" t="s">
        <v>3539</v>
      </c>
      <c r="D1525" s="28" t="s">
        <v>3471</v>
      </c>
      <c r="E1525" s="28" t="str">
        <f t="shared" si="26"/>
        <v>1.6</v>
      </c>
      <c r="F1525" s="28">
        <v>51</v>
      </c>
      <c r="G1525" s="28" t="s">
        <v>122</v>
      </c>
      <c r="H1525" s="28" t="s">
        <v>3540</v>
      </c>
      <c r="I1525" s="28"/>
      <c r="J1525" s="28"/>
    </row>
    <row r="1526" spans="1:10" x14ac:dyDescent="0.3">
      <c r="A1526" s="28"/>
      <c r="B1526" s="28" t="s">
        <v>3541</v>
      </c>
      <c r="C1526" s="28" t="s">
        <v>3542</v>
      </c>
      <c r="D1526" s="28" t="s">
        <v>3471</v>
      </c>
      <c r="E1526" s="28" t="str">
        <f t="shared" si="26"/>
        <v>1.6</v>
      </c>
      <c r="F1526" s="28">
        <v>75</v>
      </c>
      <c r="G1526" s="28" t="s">
        <v>3543</v>
      </c>
      <c r="H1526" s="28" t="s">
        <v>10</v>
      </c>
      <c r="I1526" s="28"/>
      <c r="J1526" s="28"/>
    </row>
    <row r="1527" spans="1:10" x14ac:dyDescent="0.3">
      <c r="A1527" s="28"/>
      <c r="B1527" s="28" t="s">
        <v>3544</v>
      </c>
      <c r="C1527" s="28" t="s">
        <v>3545</v>
      </c>
      <c r="D1527" s="28" t="s">
        <v>3471</v>
      </c>
      <c r="E1527" s="28" t="str">
        <f t="shared" si="26"/>
        <v>1.6</v>
      </c>
      <c r="F1527" s="28">
        <v>54</v>
      </c>
      <c r="G1527" s="28" t="s">
        <v>199</v>
      </c>
      <c r="H1527" s="28" t="s">
        <v>44</v>
      </c>
      <c r="I1527" s="28"/>
      <c r="J1527" s="28"/>
    </row>
    <row r="1528" spans="1:10" x14ac:dyDescent="0.3">
      <c r="A1528" s="28"/>
      <c r="B1528" s="28" t="s">
        <v>3544</v>
      </c>
      <c r="C1528" s="28" t="s">
        <v>3546</v>
      </c>
      <c r="D1528" s="28" t="s">
        <v>3471</v>
      </c>
      <c r="E1528" s="28" t="str">
        <f t="shared" si="26"/>
        <v>1.6</v>
      </c>
      <c r="F1528" s="28">
        <v>54</v>
      </c>
      <c r="G1528" s="28" t="s">
        <v>199</v>
      </c>
      <c r="H1528" s="28" t="s">
        <v>44</v>
      </c>
      <c r="I1528" s="28"/>
      <c r="J1528" s="28"/>
    </row>
    <row r="1529" spans="1:10" x14ac:dyDescent="0.3">
      <c r="A1529" s="28"/>
      <c r="B1529" s="28" t="s">
        <v>3544</v>
      </c>
      <c r="C1529" s="28" t="s">
        <v>3547</v>
      </c>
      <c r="D1529" s="28" t="s">
        <v>3471</v>
      </c>
      <c r="E1529" s="28" t="str">
        <f t="shared" si="26"/>
        <v>1.6</v>
      </c>
      <c r="F1529" s="28">
        <v>35</v>
      </c>
      <c r="G1529" s="28" t="s">
        <v>3548</v>
      </c>
      <c r="H1529" s="28" t="s">
        <v>44</v>
      </c>
      <c r="I1529" s="28"/>
      <c r="J1529" s="28"/>
    </row>
    <row r="1530" spans="1:10" x14ac:dyDescent="0.3">
      <c r="A1530" s="28"/>
      <c r="B1530" s="28" t="s">
        <v>3544</v>
      </c>
      <c r="C1530" s="28" t="s">
        <v>3549</v>
      </c>
      <c r="D1530" s="28" t="s">
        <v>3471</v>
      </c>
      <c r="E1530" s="28" t="str">
        <f t="shared" si="26"/>
        <v>1.6</v>
      </c>
      <c r="F1530" s="28" t="s">
        <v>8</v>
      </c>
      <c r="G1530" s="28" t="s">
        <v>1009</v>
      </c>
      <c r="H1530" s="28" t="s">
        <v>10</v>
      </c>
      <c r="I1530" s="28"/>
      <c r="J1530" s="28"/>
    </row>
    <row r="1531" spans="1:10" x14ac:dyDescent="0.3">
      <c r="A1531" s="28"/>
      <c r="B1531" s="28" t="s">
        <v>3550</v>
      </c>
      <c r="C1531" s="28" t="s">
        <v>3551</v>
      </c>
      <c r="D1531" s="28" t="s">
        <v>3471</v>
      </c>
      <c r="E1531" s="28" t="str">
        <f t="shared" si="26"/>
        <v>1.6</v>
      </c>
      <c r="F1531" s="28">
        <v>88</v>
      </c>
      <c r="G1531" s="28" t="s">
        <v>3552</v>
      </c>
      <c r="H1531" s="28" t="s">
        <v>44</v>
      </c>
      <c r="I1531" s="28"/>
      <c r="J1531" s="28"/>
    </row>
    <row r="1532" spans="1:10" x14ac:dyDescent="0.3">
      <c r="A1532" s="28"/>
      <c r="B1532" s="28" t="s">
        <v>3553</v>
      </c>
      <c r="C1532" s="28" t="s">
        <v>3554</v>
      </c>
      <c r="D1532" s="28" t="s">
        <v>3471</v>
      </c>
      <c r="E1532" s="28" t="str">
        <f t="shared" si="26"/>
        <v>1.6</v>
      </c>
      <c r="F1532" s="28">
        <v>67</v>
      </c>
      <c r="G1532" s="28" t="s">
        <v>122</v>
      </c>
      <c r="H1532" s="28" t="s">
        <v>161</v>
      </c>
      <c r="I1532" s="28"/>
      <c r="J1532" s="28"/>
    </row>
    <row r="1533" spans="1:10" x14ac:dyDescent="0.3">
      <c r="A1533" s="28"/>
      <c r="B1533" s="28" t="s">
        <v>3555</v>
      </c>
      <c r="C1533" s="28" t="s">
        <v>3556</v>
      </c>
      <c r="D1533" s="28" t="s">
        <v>3471</v>
      </c>
      <c r="E1533" s="28" t="str">
        <f t="shared" si="26"/>
        <v>1.6</v>
      </c>
      <c r="F1533" s="28">
        <v>89</v>
      </c>
      <c r="G1533" s="28" t="s">
        <v>435</v>
      </c>
      <c r="H1533" s="28" t="s">
        <v>97</v>
      </c>
      <c r="I1533" s="28"/>
      <c r="J1533" s="28"/>
    </row>
    <row r="1534" spans="1:10" x14ac:dyDescent="0.3">
      <c r="A1534" s="28"/>
      <c r="B1534" s="28" t="s">
        <v>3557</v>
      </c>
      <c r="C1534" s="28" t="s">
        <v>3558</v>
      </c>
      <c r="D1534" s="28" t="s">
        <v>3471</v>
      </c>
      <c r="E1534" s="28" t="str">
        <f t="shared" si="26"/>
        <v>1.6</v>
      </c>
      <c r="F1534" s="28">
        <v>71</v>
      </c>
      <c r="G1534" s="28" t="s">
        <v>3559</v>
      </c>
      <c r="H1534" s="28" t="s">
        <v>3560</v>
      </c>
      <c r="I1534" s="28"/>
      <c r="J1534" s="28"/>
    </row>
    <row r="1535" spans="1:10" x14ac:dyDescent="0.3">
      <c r="A1535" s="28"/>
      <c r="B1535" s="28"/>
      <c r="C1535" s="28"/>
      <c r="D1535" s="28"/>
      <c r="E1535" s="28" t="str">
        <f t="shared" si="26"/>
        <v/>
      </c>
      <c r="F1535" s="28"/>
      <c r="G1535" s="28"/>
      <c r="H1535" s="28"/>
      <c r="I1535" s="28"/>
      <c r="J1535" s="28"/>
    </row>
    <row r="1536" spans="1:10" x14ac:dyDescent="0.3">
      <c r="A1536" s="28"/>
      <c r="B1536" s="28" t="s">
        <v>3561</v>
      </c>
      <c r="C1536" s="28" t="s">
        <v>3562</v>
      </c>
      <c r="D1536" s="28" t="s">
        <v>3471</v>
      </c>
      <c r="E1536" s="28" t="str">
        <f t="shared" si="26"/>
        <v>1.6</v>
      </c>
      <c r="F1536" s="28">
        <v>53</v>
      </c>
      <c r="G1536" s="28" t="s">
        <v>3563</v>
      </c>
      <c r="H1536" s="28" t="s">
        <v>1</v>
      </c>
      <c r="I1536" s="28"/>
      <c r="J1536" s="28"/>
    </row>
    <row r="1537" spans="1:10" x14ac:dyDescent="0.3">
      <c r="A1537" s="28"/>
      <c r="B1537" s="28" t="s">
        <v>3564</v>
      </c>
      <c r="C1537" s="28" t="s">
        <v>3565</v>
      </c>
      <c r="D1537" s="28" t="s">
        <v>3471</v>
      </c>
      <c r="E1537" s="28" t="str">
        <f t="shared" si="26"/>
        <v>1.6</v>
      </c>
      <c r="F1537" s="28">
        <v>79</v>
      </c>
      <c r="G1537" s="28" t="s">
        <v>1713</v>
      </c>
      <c r="H1537" s="28" t="s">
        <v>44</v>
      </c>
      <c r="I1537" s="28"/>
      <c r="J1537" s="28"/>
    </row>
    <row r="1538" spans="1:10" x14ac:dyDescent="0.3">
      <c r="A1538" s="28"/>
      <c r="B1538" s="28" t="s">
        <v>3566</v>
      </c>
      <c r="C1538" s="28" t="s">
        <v>3567</v>
      </c>
      <c r="D1538" s="28" t="s">
        <v>3471</v>
      </c>
      <c r="E1538" s="28" t="str">
        <f t="shared" si="26"/>
        <v>1.6</v>
      </c>
      <c r="F1538" s="28">
        <v>67</v>
      </c>
      <c r="G1538" s="28" t="s">
        <v>268</v>
      </c>
      <c r="H1538" s="28" t="s">
        <v>44</v>
      </c>
      <c r="I1538" s="28"/>
      <c r="J1538" s="28"/>
    </row>
    <row r="1539" spans="1:10" x14ac:dyDescent="0.3">
      <c r="A1539" s="28"/>
      <c r="B1539" s="28" t="s">
        <v>3568</v>
      </c>
      <c r="C1539" s="28" t="s">
        <v>3569</v>
      </c>
      <c r="D1539" s="28" t="s">
        <v>3471</v>
      </c>
      <c r="E1539" s="28" t="str">
        <f t="shared" si="26"/>
        <v>1.6</v>
      </c>
      <c r="F1539" s="28">
        <v>57</v>
      </c>
      <c r="G1539" s="28" t="s">
        <v>620</v>
      </c>
      <c r="H1539" s="28" t="s">
        <v>10</v>
      </c>
      <c r="I1539" s="28"/>
      <c r="J1539" s="28"/>
    </row>
    <row r="1540" spans="1:10" x14ac:dyDescent="0.3">
      <c r="A1540" s="28"/>
      <c r="B1540" s="28" t="s">
        <v>3570</v>
      </c>
      <c r="C1540" s="28" t="s">
        <v>3571</v>
      </c>
      <c r="D1540" s="28" t="s">
        <v>3471</v>
      </c>
      <c r="E1540" s="28" t="str">
        <f t="shared" si="26"/>
        <v>1.6</v>
      </c>
      <c r="F1540" s="28">
        <v>57</v>
      </c>
      <c r="G1540" s="28" t="s">
        <v>3572</v>
      </c>
      <c r="H1540" s="28" t="s">
        <v>10</v>
      </c>
      <c r="I1540" s="28"/>
      <c r="J1540" s="28"/>
    </row>
    <row r="1541" spans="1:10" x14ac:dyDescent="0.3">
      <c r="A1541" s="28"/>
      <c r="B1541" s="28" t="s">
        <v>3573</v>
      </c>
      <c r="C1541" s="28" t="s">
        <v>3574</v>
      </c>
      <c r="D1541" s="28" t="s">
        <v>3471</v>
      </c>
      <c r="E1541" s="28" t="str">
        <f t="shared" si="26"/>
        <v>1.6</v>
      </c>
      <c r="F1541" s="28">
        <v>70</v>
      </c>
      <c r="G1541" s="28" t="s">
        <v>2030</v>
      </c>
      <c r="H1541" s="28" t="s">
        <v>10</v>
      </c>
      <c r="I1541" s="28"/>
      <c r="J1541" s="28"/>
    </row>
    <row r="1542" spans="1:10" x14ac:dyDescent="0.3">
      <c r="A1542" s="28"/>
      <c r="B1542" s="28" t="s">
        <v>3575</v>
      </c>
      <c r="C1542" s="28" t="s">
        <v>3576</v>
      </c>
      <c r="D1542" s="28" t="s">
        <v>3471</v>
      </c>
      <c r="E1542" s="28" t="str">
        <f t="shared" si="26"/>
        <v>1.6</v>
      </c>
      <c r="F1542" s="28">
        <v>64</v>
      </c>
      <c r="G1542" s="28" t="s">
        <v>1630</v>
      </c>
      <c r="H1542" s="28" t="s">
        <v>2</v>
      </c>
      <c r="I1542" s="28"/>
      <c r="J1542" s="28"/>
    </row>
    <row r="1543" spans="1:10" x14ac:dyDescent="0.3">
      <c r="A1543" s="28"/>
      <c r="B1543" s="28" t="s">
        <v>3577</v>
      </c>
      <c r="C1543" s="28" t="s">
        <v>3578</v>
      </c>
      <c r="D1543" s="28" t="s">
        <v>3471</v>
      </c>
      <c r="E1543" s="28" t="str">
        <f t="shared" si="26"/>
        <v>1.6</v>
      </c>
      <c r="F1543" s="28">
        <v>58</v>
      </c>
      <c r="G1543" s="28" t="s">
        <v>145</v>
      </c>
      <c r="H1543" s="28" t="s">
        <v>97</v>
      </c>
      <c r="I1543" s="28"/>
      <c r="J1543" s="28"/>
    </row>
    <row r="1544" spans="1:10" x14ac:dyDescent="0.3">
      <c r="A1544" s="28"/>
      <c r="B1544" s="28" t="s">
        <v>3579</v>
      </c>
      <c r="C1544" s="28" t="s">
        <v>3580</v>
      </c>
      <c r="D1544" s="28" t="s">
        <v>3471</v>
      </c>
      <c r="E1544" s="28" t="str">
        <f t="shared" ref="E1544:E1607" si="27">MID(D1544,2,3)</f>
        <v>1.6</v>
      </c>
      <c r="F1544" s="28">
        <v>39</v>
      </c>
      <c r="G1544" s="28" t="s">
        <v>3581</v>
      </c>
      <c r="H1544" s="28" t="s">
        <v>302</v>
      </c>
      <c r="I1544" s="28"/>
      <c r="J1544" s="28"/>
    </row>
    <row r="1545" spans="1:10" x14ac:dyDescent="0.3">
      <c r="A1545" s="28"/>
      <c r="B1545" s="28" t="s">
        <v>3582</v>
      </c>
      <c r="C1545" s="28" t="s">
        <v>3583</v>
      </c>
      <c r="D1545" s="28" t="s">
        <v>3471</v>
      </c>
      <c r="E1545" s="28" t="str">
        <f t="shared" si="27"/>
        <v>1.6</v>
      </c>
      <c r="F1545" s="28">
        <v>80</v>
      </c>
      <c r="G1545" s="28" t="s">
        <v>3584</v>
      </c>
      <c r="H1545" s="28" t="s">
        <v>1423</v>
      </c>
      <c r="I1545" s="28"/>
      <c r="J1545" s="28"/>
    </row>
    <row r="1546" spans="1:10" x14ac:dyDescent="0.3">
      <c r="A1546" s="28"/>
      <c r="B1546" s="28"/>
      <c r="C1546" s="28"/>
      <c r="D1546" s="28"/>
      <c r="E1546" s="28" t="str">
        <f t="shared" si="27"/>
        <v/>
      </c>
      <c r="F1546" s="28"/>
      <c r="G1546" s="28"/>
      <c r="H1546" s="28"/>
      <c r="I1546" s="28"/>
      <c r="J1546" s="28"/>
    </row>
    <row r="1547" spans="1:10" x14ac:dyDescent="0.3">
      <c r="A1547" s="28"/>
      <c r="B1547" s="28" t="s">
        <v>3585</v>
      </c>
      <c r="C1547" s="28" t="s">
        <v>3586</v>
      </c>
      <c r="D1547" s="28" t="s">
        <v>3471</v>
      </c>
      <c r="E1547" s="28" t="str">
        <f t="shared" si="27"/>
        <v>1.6</v>
      </c>
      <c r="F1547" s="28">
        <v>63</v>
      </c>
      <c r="G1547" s="28" t="s">
        <v>368</v>
      </c>
      <c r="H1547" s="28" t="s">
        <v>97</v>
      </c>
      <c r="I1547" s="28"/>
      <c r="J1547" s="28"/>
    </row>
    <row r="1548" spans="1:10" x14ac:dyDescent="0.3">
      <c r="A1548" s="28"/>
      <c r="B1548" s="28" t="s">
        <v>3587</v>
      </c>
      <c r="C1548" s="28" t="s">
        <v>3588</v>
      </c>
      <c r="D1548" s="28" t="s">
        <v>3471</v>
      </c>
      <c r="E1548" s="28" t="str">
        <f t="shared" si="27"/>
        <v>1.6</v>
      </c>
      <c r="F1548" s="28">
        <v>67</v>
      </c>
      <c r="G1548" s="28" t="s">
        <v>207</v>
      </c>
      <c r="H1548" s="28" t="s">
        <v>161</v>
      </c>
      <c r="I1548" s="28"/>
      <c r="J1548" s="28"/>
    </row>
    <row r="1549" spans="1:10" x14ac:dyDescent="0.3">
      <c r="A1549" s="28"/>
      <c r="B1549" s="28" t="s">
        <v>3589</v>
      </c>
      <c r="C1549" s="28" t="s">
        <v>3590</v>
      </c>
      <c r="D1549" s="28" t="s">
        <v>3471</v>
      </c>
      <c r="E1549" s="28" t="str">
        <f t="shared" si="27"/>
        <v>1.6</v>
      </c>
      <c r="F1549" s="28">
        <v>48</v>
      </c>
      <c r="G1549" s="28" t="s">
        <v>3591</v>
      </c>
      <c r="H1549" s="28" t="s">
        <v>161</v>
      </c>
      <c r="I1549" s="28"/>
      <c r="J1549" s="28"/>
    </row>
    <row r="1550" spans="1:10" x14ac:dyDescent="0.3">
      <c r="A1550" s="28"/>
      <c r="B1550" s="28" t="s">
        <v>3592</v>
      </c>
      <c r="C1550" s="28" t="s">
        <v>3593</v>
      </c>
      <c r="D1550" s="28" t="s">
        <v>3471</v>
      </c>
      <c r="E1550" s="28" t="str">
        <f t="shared" si="27"/>
        <v>1.6</v>
      </c>
      <c r="F1550" s="28">
        <v>49</v>
      </c>
      <c r="G1550" s="28" t="s">
        <v>72</v>
      </c>
      <c r="H1550" s="28" t="s">
        <v>44</v>
      </c>
      <c r="I1550" s="28"/>
      <c r="J1550" s="28"/>
    </row>
    <row r="1551" spans="1:10" x14ac:dyDescent="0.3">
      <c r="A1551" s="28"/>
      <c r="B1551" s="28" t="s">
        <v>3594</v>
      </c>
      <c r="C1551" s="28" t="s">
        <v>3595</v>
      </c>
      <c r="D1551" s="28" t="s">
        <v>3471</v>
      </c>
      <c r="E1551" s="28" t="str">
        <f t="shared" si="27"/>
        <v>1.6</v>
      </c>
      <c r="F1551" s="28">
        <v>55</v>
      </c>
      <c r="G1551" s="28" t="s">
        <v>3596</v>
      </c>
      <c r="H1551" s="28" t="s">
        <v>5</v>
      </c>
      <c r="I1551" s="28"/>
      <c r="J1551" s="28"/>
    </row>
    <row r="1552" spans="1:10" x14ac:dyDescent="0.3">
      <c r="A1552" s="28"/>
      <c r="B1552" s="28" t="s">
        <v>3597</v>
      </c>
      <c r="C1552" s="28" t="s">
        <v>3598</v>
      </c>
      <c r="D1552" s="28" t="s">
        <v>3471</v>
      </c>
      <c r="E1552" s="28" t="str">
        <f t="shared" si="27"/>
        <v>1.6</v>
      </c>
      <c r="F1552" s="28">
        <v>36</v>
      </c>
      <c r="G1552" s="28" t="s">
        <v>3599</v>
      </c>
      <c r="H1552" s="28" t="s">
        <v>44</v>
      </c>
      <c r="I1552" s="28"/>
      <c r="J1552" s="28"/>
    </row>
    <row r="1553" spans="1:10" x14ac:dyDescent="0.3">
      <c r="A1553" s="28"/>
      <c r="B1553" s="28" t="s">
        <v>3600</v>
      </c>
      <c r="C1553" s="28" t="s">
        <v>3601</v>
      </c>
      <c r="D1553" s="28" t="s">
        <v>3471</v>
      </c>
      <c r="E1553" s="28" t="str">
        <f t="shared" si="27"/>
        <v>1.6</v>
      </c>
      <c r="F1553" s="28">
        <v>54</v>
      </c>
      <c r="G1553" s="28" t="s">
        <v>620</v>
      </c>
      <c r="H1553" s="28" t="s">
        <v>10</v>
      </c>
      <c r="I1553" s="28"/>
      <c r="J1553" s="28"/>
    </row>
    <row r="1554" spans="1:10" x14ac:dyDescent="0.3">
      <c r="A1554" s="28"/>
      <c r="B1554" s="28" t="s">
        <v>3602</v>
      </c>
      <c r="C1554" s="28" t="s">
        <v>3603</v>
      </c>
      <c r="D1554" s="28" t="s">
        <v>3471</v>
      </c>
      <c r="E1554" s="28" t="str">
        <f t="shared" si="27"/>
        <v>1.6</v>
      </c>
      <c r="F1554" s="28">
        <v>77</v>
      </c>
      <c r="G1554" s="28" t="s">
        <v>3381</v>
      </c>
      <c r="H1554" s="28" t="s">
        <v>302</v>
      </c>
      <c r="I1554" s="28"/>
      <c r="J1554" s="28"/>
    </row>
    <row r="1555" spans="1:10" x14ac:dyDescent="0.3">
      <c r="A1555" s="28"/>
      <c r="B1555" s="28" t="s">
        <v>3604</v>
      </c>
      <c r="C1555" s="28" t="s">
        <v>3605</v>
      </c>
      <c r="D1555" s="28" t="s">
        <v>3471</v>
      </c>
      <c r="E1555" s="28" t="str">
        <f t="shared" si="27"/>
        <v>1.6</v>
      </c>
      <c r="F1555" s="28">
        <v>78</v>
      </c>
      <c r="G1555" s="28" t="s">
        <v>722</v>
      </c>
      <c r="H1555" s="28" t="s">
        <v>9</v>
      </c>
      <c r="I1555" s="28"/>
      <c r="J1555" s="28"/>
    </row>
    <row r="1556" spans="1:10" x14ac:dyDescent="0.3">
      <c r="A1556" s="28"/>
      <c r="B1556" s="28" t="s">
        <v>3606</v>
      </c>
      <c r="C1556" s="28" t="s">
        <v>3607</v>
      </c>
      <c r="D1556" s="28" t="s">
        <v>3471</v>
      </c>
      <c r="E1556" s="28" t="str">
        <f t="shared" si="27"/>
        <v>1.6</v>
      </c>
      <c r="F1556" s="28">
        <v>77</v>
      </c>
      <c r="G1556" s="28" t="s">
        <v>1365</v>
      </c>
      <c r="H1556" s="28" t="s">
        <v>6</v>
      </c>
      <c r="I1556" s="28"/>
      <c r="J1556" s="28"/>
    </row>
    <row r="1557" spans="1:10" x14ac:dyDescent="0.3">
      <c r="A1557" s="28"/>
      <c r="B1557" s="28"/>
      <c r="C1557" s="28"/>
      <c r="D1557" s="28"/>
      <c r="E1557" s="28" t="str">
        <f t="shared" si="27"/>
        <v/>
      </c>
      <c r="F1557" s="28"/>
      <c r="G1557" s="28"/>
      <c r="H1557" s="28"/>
      <c r="I1557" s="28"/>
      <c r="J1557" s="28"/>
    </row>
    <row r="1558" spans="1:10" x14ac:dyDescent="0.3">
      <c r="A1558" s="28"/>
      <c r="B1558" s="28" t="s">
        <v>3608</v>
      </c>
      <c r="C1558" s="28" t="s">
        <v>3609</v>
      </c>
      <c r="D1558" s="28" t="s">
        <v>3471</v>
      </c>
      <c r="E1558" s="28" t="str">
        <f t="shared" si="27"/>
        <v>1.6</v>
      </c>
      <c r="F1558" s="28">
        <v>57</v>
      </c>
      <c r="G1558" s="28" t="s">
        <v>268</v>
      </c>
      <c r="H1558" s="28" t="s">
        <v>302</v>
      </c>
      <c r="I1558" s="28"/>
      <c r="J1558" s="28"/>
    </row>
    <row r="1559" spans="1:10" x14ac:dyDescent="0.3">
      <c r="A1559" s="28"/>
      <c r="B1559" s="28" t="s">
        <v>3610</v>
      </c>
      <c r="C1559" s="28" t="s">
        <v>3611</v>
      </c>
      <c r="D1559" s="28" t="s">
        <v>3471</v>
      </c>
      <c r="E1559" s="28" t="str">
        <f t="shared" si="27"/>
        <v>1.6</v>
      </c>
      <c r="F1559" s="28">
        <v>50</v>
      </c>
      <c r="G1559" s="28" t="s">
        <v>268</v>
      </c>
      <c r="H1559" s="28" t="s">
        <v>302</v>
      </c>
      <c r="I1559" s="28"/>
      <c r="J1559" s="28"/>
    </row>
    <row r="1560" spans="1:10" x14ac:dyDescent="0.3">
      <c r="A1560" s="28"/>
      <c r="B1560" s="28" t="s">
        <v>3612</v>
      </c>
      <c r="C1560" s="28" t="s">
        <v>3613</v>
      </c>
      <c r="D1560" s="28" t="s">
        <v>3471</v>
      </c>
      <c r="E1560" s="28" t="str">
        <f t="shared" si="27"/>
        <v>1.6</v>
      </c>
      <c r="F1560" s="28">
        <v>82</v>
      </c>
      <c r="G1560" s="28" t="s">
        <v>3614</v>
      </c>
      <c r="H1560" s="28" t="s">
        <v>44</v>
      </c>
      <c r="I1560" s="28"/>
      <c r="J1560" s="28"/>
    </row>
    <row r="1561" spans="1:10" x14ac:dyDescent="0.3">
      <c r="A1561" s="28"/>
      <c r="B1561" s="28" t="s">
        <v>3615</v>
      </c>
      <c r="C1561" s="28" t="s">
        <v>3616</v>
      </c>
      <c r="D1561" s="28" t="s">
        <v>3471</v>
      </c>
      <c r="E1561" s="28" t="str">
        <f t="shared" si="27"/>
        <v>1.6</v>
      </c>
      <c r="F1561" s="28">
        <v>72</v>
      </c>
      <c r="G1561" s="28" t="s">
        <v>1102</v>
      </c>
      <c r="H1561" s="28" t="s">
        <v>4</v>
      </c>
      <c r="I1561" s="28"/>
      <c r="J1561" s="28"/>
    </row>
    <row r="1562" spans="1:10" x14ac:dyDescent="0.3">
      <c r="A1562" s="28"/>
      <c r="B1562" s="28" t="s">
        <v>3617</v>
      </c>
      <c r="C1562" s="28" t="s">
        <v>3618</v>
      </c>
      <c r="D1562" s="28" t="s">
        <v>3471</v>
      </c>
      <c r="E1562" s="28" t="str">
        <f t="shared" si="27"/>
        <v>1.6</v>
      </c>
      <c r="F1562" s="28">
        <v>51</v>
      </c>
      <c r="G1562" s="28" t="s">
        <v>740</v>
      </c>
      <c r="H1562" s="28" t="s">
        <v>146</v>
      </c>
      <c r="I1562" s="28"/>
      <c r="J1562" s="28"/>
    </row>
    <row r="1563" spans="1:10" x14ac:dyDescent="0.3">
      <c r="A1563" s="28"/>
      <c r="B1563" s="28" t="s">
        <v>3619</v>
      </c>
      <c r="C1563" s="28" t="s">
        <v>3620</v>
      </c>
      <c r="D1563" s="28" t="s">
        <v>3471</v>
      </c>
      <c r="E1563" s="28" t="str">
        <f t="shared" si="27"/>
        <v>1.6</v>
      </c>
      <c r="F1563" s="28">
        <v>64</v>
      </c>
      <c r="G1563" s="28" t="s">
        <v>3534</v>
      </c>
      <c r="H1563" s="28" t="s">
        <v>1551</v>
      </c>
      <c r="I1563" s="28"/>
      <c r="J1563" s="28"/>
    </row>
    <row r="1564" spans="1:10" x14ac:dyDescent="0.3">
      <c r="A1564" s="28"/>
      <c r="B1564" s="28" t="s">
        <v>3621</v>
      </c>
      <c r="C1564" s="28" t="s">
        <v>3622</v>
      </c>
      <c r="D1564" s="28" t="s">
        <v>3471</v>
      </c>
      <c r="E1564" s="28" t="str">
        <f t="shared" si="27"/>
        <v>1.6</v>
      </c>
      <c r="F1564" s="28">
        <v>55</v>
      </c>
      <c r="G1564" s="28" t="s">
        <v>199</v>
      </c>
      <c r="H1564" s="28" t="s">
        <v>9</v>
      </c>
      <c r="I1564" s="28"/>
      <c r="J1564" s="28"/>
    </row>
    <row r="1565" spans="1:10" x14ac:dyDescent="0.3">
      <c r="A1565" s="28"/>
      <c r="B1565" s="28" t="s">
        <v>3623</v>
      </c>
      <c r="C1565" s="28" t="s">
        <v>3624</v>
      </c>
      <c r="D1565" s="28" t="s">
        <v>3471</v>
      </c>
      <c r="E1565" s="28" t="str">
        <f t="shared" si="27"/>
        <v>1.6</v>
      </c>
      <c r="F1565" s="28">
        <v>86</v>
      </c>
      <c r="G1565" s="28" t="s">
        <v>3625</v>
      </c>
      <c r="H1565" s="28" t="s">
        <v>1926</v>
      </c>
      <c r="I1565" s="28"/>
      <c r="J1565" s="28"/>
    </row>
    <row r="1566" spans="1:10" x14ac:dyDescent="0.3">
      <c r="A1566" s="28"/>
      <c r="B1566" s="28" t="s">
        <v>3626</v>
      </c>
      <c r="C1566" s="28" t="s">
        <v>3627</v>
      </c>
      <c r="D1566" s="28" t="s">
        <v>3471</v>
      </c>
      <c r="E1566" s="28" t="str">
        <f t="shared" si="27"/>
        <v>1.6</v>
      </c>
      <c r="F1566" s="28">
        <v>74</v>
      </c>
      <c r="G1566" s="28" t="s">
        <v>656</v>
      </c>
      <c r="H1566" s="28" t="s">
        <v>1</v>
      </c>
      <c r="I1566" s="28"/>
      <c r="J1566" s="28"/>
    </row>
    <row r="1567" spans="1:10" x14ac:dyDescent="0.3">
      <c r="A1567" s="28"/>
      <c r="B1567" s="28" t="s">
        <v>3628</v>
      </c>
      <c r="C1567" s="28" t="s">
        <v>3629</v>
      </c>
      <c r="D1567" s="28" t="s">
        <v>3471</v>
      </c>
      <c r="E1567" s="28" t="str">
        <f t="shared" si="27"/>
        <v>1.6</v>
      </c>
      <c r="F1567" s="28">
        <v>66</v>
      </c>
      <c r="G1567" s="28" t="s">
        <v>1685</v>
      </c>
      <c r="H1567" s="28" t="s">
        <v>3</v>
      </c>
      <c r="I1567" s="28"/>
      <c r="J1567" s="28"/>
    </row>
    <row r="1568" spans="1:10" x14ac:dyDescent="0.3">
      <c r="A1568" s="28"/>
      <c r="B1568" s="28"/>
      <c r="C1568" s="28"/>
      <c r="D1568" s="28"/>
      <c r="E1568" s="28" t="str">
        <f t="shared" si="27"/>
        <v/>
      </c>
      <c r="F1568" s="28"/>
      <c r="G1568" s="28"/>
      <c r="H1568" s="28"/>
      <c r="I1568" s="28"/>
      <c r="J1568" s="28"/>
    </row>
    <row r="1569" spans="1:10" x14ac:dyDescent="0.3">
      <c r="A1569" s="28"/>
      <c r="B1569" s="28" t="s">
        <v>3630</v>
      </c>
      <c r="C1569" s="28" t="s">
        <v>3631</v>
      </c>
      <c r="D1569" s="28" t="s">
        <v>3471</v>
      </c>
      <c r="E1569" s="28" t="str">
        <f t="shared" si="27"/>
        <v>1.6</v>
      </c>
      <c r="F1569" s="28">
        <v>65</v>
      </c>
      <c r="G1569" s="28" t="s">
        <v>2471</v>
      </c>
      <c r="H1569" s="28" t="s">
        <v>3</v>
      </c>
      <c r="I1569" s="28"/>
      <c r="J1569" s="28"/>
    </row>
    <row r="1570" spans="1:10" x14ac:dyDescent="0.3">
      <c r="A1570" s="28"/>
      <c r="B1570" s="28" t="s">
        <v>3632</v>
      </c>
      <c r="C1570" s="28" t="s">
        <v>3633</v>
      </c>
      <c r="D1570" s="28" t="s">
        <v>3471</v>
      </c>
      <c r="E1570" s="28" t="str">
        <f t="shared" si="27"/>
        <v>1.6</v>
      </c>
      <c r="F1570" s="28">
        <v>83</v>
      </c>
      <c r="G1570" s="28" t="s">
        <v>435</v>
      </c>
      <c r="H1570" s="28" t="s">
        <v>10</v>
      </c>
      <c r="I1570" s="28"/>
      <c r="J1570" s="28"/>
    </row>
    <row r="1571" spans="1:10" x14ac:dyDescent="0.3">
      <c r="A1571" s="28"/>
      <c r="B1571" s="28" t="s">
        <v>3634</v>
      </c>
      <c r="C1571" s="28" t="s">
        <v>3635</v>
      </c>
      <c r="D1571" s="28" t="s">
        <v>3471</v>
      </c>
      <c r="E1571" s="28" t="str">
        <f t="shared" si="27"/>
        <v>1.6</v>
      </c>
      <c r="F1571" s="28">
        <v>70</v>
      </c>
      <c r="G1571" s="28" t="s">
        <v>3636</v>
      </c>
      <c r="H1571" s="28" t="s">
        <v>161</v>
      </c>
      <c r="I1571" s="28"/>
      <c r="J1571" s="28"/>
    </row>
    <row r="1572" spans="1:10" x14ac:dyDescent="0.3">
      <c r="A1572" s="28"/>
      <c r="B1572" s="28" t="s">
        <v>3637</v>
      </c>
      <c r="C1572" s="28" t="s">
        <v>3638</v>
      </c>
      <c r="D1572" s="28" t="s">
        <v>3471</v>
      </c>
      <c r="E1572" s="28" t="str">
        <f t="shared" si="27"/>
        <v>1.6</v>
      </c>
      <c r="F1572" s="28">
        <v>73</v>
      </c>
      <c r="G1572" s="28" t="s">
        <v>3639</v>
      </c>
      <c r="H1572" s="28" t="s">
        <v>3</v>
      </c>
      <c r="I1572" s="28"/>
      <c r="J1572" s="28"/>
    </row>
    <row r="1573" spans="1:10" x14ac:dyDescent="0.3">
      <c r="A1573" s="28"/>
      <c r="B1573" s="28" t="s">
        <v>3640</v>
      </c>
      <c r="C1573" s="28" t="s">
        <v>3641</v>
      </c>
      <c r="D1573" s="28" t="s">
        <v>3642</v>
      </c>
      <c r="E1573" s="28" t="str">
        <f t="shared" si="27"/>
        <v>1.5</v>
      </c>
      <c r="F1573" s="28">
        <v>79</v>
      </c>
      <c r="G1573" s="28" t="s">
        <v>3335</v>
      </c>
      <c r="H1573" s="28" t="s">
        <v>3</v>
      </c>
      <c r="I1573" s="28"/>
      <c r="J1573" s="28"/>
    </row>
    <row r="1574" spans="1:10" x14ac:dyDescent="0.3">
      <c r="A1574" s="28"/>
      <c r="B1574" s="28" t="s">
        <v>3643</v>
      </c>
      <c r="C1574" s="28" t="s">
        <v>3644</v>
      </c>
      <c r="D1574" s="28" t="s">
        <v>3642</v>
      </c>
      <c r="E1574" s="28" t="str">
        <f t="shared" si="27"/>
        <v>1.5</v>
      </c>
      <c r="F1574" s="28">
        <v>58</v>
      </c>
      <c r="G1574" s="28" t="s">
        <v>3645</v>
      </c>
      <c r="H1574" s="28" t="s">
        <v>273</v>
      </c>
      <c r="I1574" s="28"/>
      <c r="J1574" s="28"/>
    </row>
    <row r="1575" spans="1:10" x14ac:dyDescent="0.3">
      <c r="A1575" s="28"/>
      <c r="B1575" s="28" t="s">
        <v>3646</v>
      </c>
      <c r="C1575" s="28" t="s">
        <v>3647</v>
      </c>
      <c r="D1575" s="28" t="s">
        <v>3642</v>
      </c>
      <c r="E1575" s="28" t="str">
        <f t="shared" si="27"/>
        <v>1.5</v>
      </c>
      <c r="F1575" s="28">
        <v>56</v>
      </c>
      <c r="G1575" s="28" t="s">
        <v>374</v>
      </c>
      <c r="H1575" s="28" t="s">
        <v>97</v>
      </c>
      <c r="I1575" s="28"/>
      <c r="J1575" s="28"/>
    </row>
    <row r="1576" spans="1:10" x14ac:dyDescent="0.3">
      <c r="A1576" s="28"/>
      <c r="B1576" s="28" t="s">
        <v>3648</v>
      </c>
      <c r="C1576" s="28" t="s">
        <v>3649</v>
      </c>
      <c r="D1576" s="28" t="s">
        <v>3642</v>
      </c>
      <c r="E1576" s="28" t="str">
        <f t="shared" si="27"/>
        <v>1.5</v>
      </c>
      <c r="F1576" s="28">
        <v>51</v>
      </c>
      <c r="G1576" s="28" t="s">
        <v>3650</v>
      </c>
      <c r="H1576" s="28" t="s">
        <v>161</v>
      </c>
      <c r="I1576" s="28"/>
      <c r="J1576" s="28"/>
    </row>
    <row r="1577" spans="1:10" x14ac:dyDescent="0.3">
      <c r="A1577" s="28"/>
      <c r="B1577" s="28" t="s">
        <v>3651</v>
      </c>
      <c r="C1577" s="28" t="s">
        <v>3652</v>
      </c>
      <c r="D1577" s="28" t="s">
        <v>3642</v>
      </c>
      <c r="E1577" s="28" t="str">
        <f t="shared" si="27"/>
        <v>1.5</v>
      </c>
      <c r="F1577" s="28">
        <v>65</v>
      </c>
      <c r="G1577" s="28" t="s">
        <v>176</v>
      </c>
      <c r="H1577" s="28" t="s">
        <v>1</v>
      </c>
      <c r="I1577" s="28"/>
      <c r="J1577" s="28"/>
    </row>
    <row r="1578" spans="1:10" x14ac:dyDescent="0.3">
      <c r="A1578" s="28"/>
      <c r="B1578" s="28" t="s">
        <v>3653</v>
      </c>
      <c r="C1578" s="28" t="s">
        <v>3654</v>
      </c>
      <c r="D1578" s="28" t="s">
        <v>3642</v>
      </c>
      <c r="E1578" s="28" t="str">
        <f t="shared" si="27"/>
        <v>1.5</v>
      </c>
      <c r="F1578" s="28">
        <v>94</v>
      </c>
      <c r="G1578" s="28" t="s">
        <v>3655</v>
      </c>
      <c r="H1578" s="28" t="s">
        <v>1423</v>
      </c>
      <c r="I1578" s="28"/>
      <c r="J1578" s="28"/>
    </row>
    <row r="1579" spans="1:10" x14ac:dyDescent="0.3">
      <c r="A1579" s="28"/>
      <c r="B1579" s="28"/>
      <c r="C1579" s="28"/>
      <c r="D1579" s="28"/>
      <c r="E1579" s="28" t="str">
        <f t="shared" si="27"/>
        <v/>
      </c>
      <c r="F1579" s="28"/>
      <c r="G1579" s="28"/>
      <c r="H1579" s="28"/>
      <c r="I1579" s="28"/>
      <c r="J1579" s="28"/>
    </row>
    <row r="1580" spans="1:10" x14ac:dyDescent="0.3">
      <c r="A1580" s="28"/>
      <c r="B1580" s="28" t="s">
        <v>3656</v>
      </c>
      <c r="C1580" s="28" t="s">
        <v>3657</v>
      </c>
      <c r="D1580" s="28" t="s">
        <v>3642</v>
      </c>
      <c r="E1580" s="28" t="str">
        <f t="shared" si="27"/>
        <v>1.5</v>
      </c>
      <c r="F1580" s="28">
        <v>68</v>
      </c>
      <c r="G1580" s="28" t="s">
        <v>1891</v>
      </c>
      <c r="H1580" s="28" t="s">
        <v>44</v>
      </c>
      <c r="I1580" s="28"/>
      <c r="J1580" s="28"/>
    </row>
    <row r="1581" spans="1:10" x14ac:dyDescent="0.3">
      <c r="A1581" s="28"/>
      <c r="B1581" s="28" t="s">
        <v>3658</v>
      </c>
      <c r="C1581" s="28" t="s">
        <v>3659</v>
      </c>
      <c r="D1581" s="28" t="s">
        <v>3642</v>
      </c>
      <c r="E1581" s="28" t="str">
        <f t="shared" si="27"/>
        <v>1.5</v>
      </c>
      <c r="F1581" s="28">
        <v>54</v>
      </c>
      <c r="G1581" s="28" t="s">
        <v>1891</v>
      </c>
      <c r="H1581" s="28" t="s">
        <v>44</v>
      </c>
      <c r="I1581" s="28"/>
      <c r="J1581" s="28"/>
    </row>
    <row r="1582" spans="1:10" x14ac:dyDescent="0.3">
      <c r="A1582" s="28"/>
      <c r="B1582" s="28" t="s">
        <v>3660</v>
      </c>
      <c r="C1582" s="28" t="s">
        <v>3661</v>
      </c>
      <c r="D1582" s="28" t="s">
        <v>3642</v>
      </c>
      <c r="E1582" s="28" t="str">
        <f t="shared" si="27"/>
        <v>1.5</v>
      </c>
      <c r="F1582" s="28">
        <v>74</v>
      </c>
      <c r="G1582" s="28" t="s">
        <v>3662</v>
      </c>
      <c r="H1582" s="28" t="s">
        <v>2453</v>
      </c>
      <c r="I1582" s="28"/>
      <c r="J1582" s="28"/>
    </row>
    <row r="1583" spans="1:10" x14ac:dyDescent="0.3">
      <c r="A1583" s="28"/>
      <c r="B1583" s="28" t="s">
        <v>3663</v>
      </c>
      <c r="C1583" s="28" t="s">
        <v>3664</v>
      </c>
      <c r="D1583" s="28" t="s">
        <v>3642</v>
      </c>
      <c r="E1583" s="28" t="str">
        <f t="shared" si="27"/>
        <v>1.5</v>
      </c>
      <c r="F1583" s="28">
        <v>87</v>
      </c>
      <c r="G1583" s="28" t="s">
        <v>189</v>
      </c>
      <c r="H1583" s="28" t="s">
        <v>5</v>
      </c>
      <c r="I1583" s="28"/>
      <c r="J1583" s="28"/>
    </row>
    <row r="1584" spans="1:10" x14ac:dyDescent="0.3">
      <c r="A1584" s="28"/>
      <c r="B1584" s="28" t="s">
        <v>3665</v>
      </c>
      <c r="C1584" s="28" t="s">
        <v>3666</v>
      </c>
      <c r="D1584" s="28" t="s">
        <v>3642</v>
      </c>
      <c r="E1584" s="28" t="str">
        <f t="shared" si="27"/>
        <v>1.5</v>
      </c>
      <c r="F1584" s="28">
        <v>73</v>
      </c>
      <c r="G1584" s="28" t="s">
        <v>122</v>
      </c>
      <c r="H1584" s="28" t="s">
        <v>247</v>
      </c>
      <c r="I1584" s="28"/>
      <c r="J1584" s="28"/>
    </row>
    <row r="1585" spans="1:10" x14ac:dyDescent="0.3">
      <c r="A1585" s="28"/>
      <c r="B1585" s="28" t="s">
        <v>3667</v>
      </c>
      <c r="C1585" s="28" t="s">
        <v>3668</v>
      </c>
      <c r="D1585" s="28" t="s">
        <v>3642</v>
      </c>
      <c r="E1585" s="28" t="str">
        <f t="shared" si="27"/>
        <v>1.5</v>
      </c>
      <c r="F1585" s="28">
        <v>85</v>
      </c>
      <c r="G1585" s="28" t="s">
        <v>425</v>
      </c>
      <c r="H1585" s="28" t="s">
        <v>44</v>
      </c>
      <c r="I1585" s="28"/>
      <c r="J1585" s="28"/>
    </row>
    <row r="1586" spans="1:10" x14ac:dyDescent="0.3">
      <c r="A1586" s="28"/>
      <c r="B1586" s="28" t="s">
        <v>3669</v>
      </c>
      <c r="C1586" s="28" t="s">
        <v>3670</v>
      </c>
      <c r="D1586" s="28" t="s">
        <v>3642</v>
      </c>
      <c r="E1586" s="28" t="str">
        <f t="shared" si="27"/>
        <v>1.5</v>
      </c>
      <c r="F1586" s="28">
        <v>59</v>
      </c>
      <c r="G1586" s="28" t="s">
        <v>1365</v>
      </c>
      <c r="H1586" s="28" t="s">
        <v>515</v>
      </c>
      <c r="I1586" s="28"/>
      <c r="J1586" s="28"/>
    </row>
    <row r="1587" spans="1:10" x14ac:dyDescent="0.3">
      <c r="A1587" s="28"/>
      <c r="B1587" s="28" t="s">
        <v>3671</v>
      </c>
      <c r="C1587" s="28" t="s">
        <v>3672</v>
      </c>
      <c r="D1587" s="28" t="s">
        <v>3642</v>
      </c>
      <c r="E1587" s="28" t="str">
        <f t="shared" si="27"/>
        <v>1.5</v>
      </c>
      <c r="F1587" s="28">
        <v>65</v>
      </c>
      <c r="G1587" s="28" t="s">
        <v>3673</v>
      </c>
      <c r="H1587" s="28" t="s">
        <v>10</v>
      </c>
      <c r="I1587" s="28"/>
      <c r="J1587" s="28"/>
    </row>
    <row r="1588" spans="1:10" x14ac:dyDescent="0.3">
      <c r="A1588" s="28"/>
      <c r="B1588" s="28" t="s">
        <v>3674</v>
      </c>
      <c r="C1588" s="28" t="s">
        <v>3675</v>
      </c>
      <c r="D1588" s="28" t="s">
        <v>3642</v>
      </c>
      <c r="E1588" s="28" t="str">
        <f t="shared" si="27"/>
        <v>1.5</v>
      </c>
      <c r="F1588" s="28">
        <v>59</v>
      </c>
      <c r="G1588" s="28" t="s">
        <v>875</v>
      </c>
      <c r="H1588" s="28" t="s">
        <v>161</v>
      </c>
      <c r="I1588" s="28"/>
      <c r="J1588" s="28"/>
    </row>
    <row r="1589" spans="1:10" x14ac:dyDescent="0.3">
      <c r="A1589" s="28"/>
      <c r="B1589" s="28" t="s">
        <v>3676</v>
      </c>
      <c r="C1589" s="28" t="s">
        <v>3677</v>
      </c>
      <c r="D1589" s="28" t="s">
        <v>3642</v>
      </c>
      <c r="E1589" s="28" t="str">
        <f t="shared" si="27"/>
        <v>1.5</v>
      </c>
      <c r="F1589" s="28">
        <v>64</v>
      </c>
      <c r="G1589" s="28" t="s">
        <v>722</v>
      </c>
      <c r="H1589" s="28" t="s">
        <v>9</v>
      </c>
      <c r="I1589" s="28"/>
      <c r="J1589" s="28"/>
    </row>
    <row r="1590" spans="1:10" x14ac:dyDescent="0.3">
      <c r="A1590" s="28"/>
      <c r="B1590" s="28"/>
      <c r="C1590" s="28"/>
      <c r="D1590" s="28"/>
      <c r="E1590" s="28" t="str">
        <f t="shared" si="27"/>
        <v/>
      </c>
      <c r="F1590" s="28"/>
      <c r="G1590" s="28"/>
      <c r="H1590" s="28"/>
      <c r="I1590" s="28"/>
      <c r="J1590" s="28"/>
    </row>
    <row r="1591" spans="1:10" x14ac:dyDescent="0.3">
      <c r="A1591" s="28"/>
      <c r="B1591" s="28" t="s">
        <v>3678</v>
      </c>
      <c r="C1591" s="28" t="s">
        <v>3679</v>
      </c>
      <c r="D1591" s="28" t="s">
        <v>3642</v>
      </c>
      <c r="E1591" s="28" t="str">
        <f t="shared" si="27"/>
        <v>1.5</v>
      </c>
      <c r="F1591" s="28">
        <v>85</v>
      </c>
      <c r="G1591" s="28" t="s">
        <v>3680</v>
      </c>
      <c r="H1591" s="28" t="s">
        <v>97</v>
      </c>
      <c r="I1591" s="28"/>
      <c r="J1591" s="28"/>
    </row>
    <row r="1592" spans="1:10" x14ac:dyDescent="0.3">
      <c r="A1592" s="28"/>
      <c r="B1592" s="28" t="s">
        <v>3681</v>
      </c>
      <c r="C1592" s="28" t="s">
        <v>3682</v>
      </c>
      <c r="D1592" s="28" t="s">
        <v>3642</v>
      </c>
      <c r="E1592" s="28" t="str">
        <f t="shared" si="27"/>
        <v>1.5</v>
      </c>
      <c r="F1592" s="28">
        <v>72</v>
      </c>
      <c r="G1592" s="28" t="s">
        <v>2364</v>
      </c>
      <c r="H1592" s="28" t="s">
        <v>44</v>
      </c>
      <c r="I1592" s="28"/>
      <c r="J1592" s="28"/>
    </row>
    <row r="1593" spans="1:10" x14ac:dyDescent="0.3">
      <c r="A1593" s="28"/>
      <c r="B1593" s="28" t="s">
        <v>3683</v>
      </c>
      <c r="C1593" s="28" t="s">
        <v>3684</v>
      </c>
      <c r="D1593" s="28" t="s">
        <v>3642</v>
      </c>
      <c r="E1593" s="28" t="str">
        <f t="shared" si="27"/>
        <v>1.5</v>
      </c>
      <c r="F1593" s="28">
        <v>62</v>
      </c>
      <c r="G1593" s="28" t="s">
        <v>3685</v>
      </c>
      <c r="H1593" s="28" t="s">
        <v>10</v>
      </c>
      <c r="I1593" s="28"/>
      <c r="J1593" s="28"/>
    </row>
    <row r="1594" spans="1:10" x14ac:dyDescent="0.3">
      <c r="A1594" s="28"/>
      <c r="B1594" s="28" t="s">
        <v>3686</v>
      </c>
      <c r="C1594" s="28" t="s">
        <v>3687</v>
      </c>
      <c r="D1594" s="28" t="s">
        <v>3642</v>
      </c>
      <c r="E1594" s="28" t="str">
        <f t="shared" si="27"/>
        <v>1.5</v>
      </c>
      <c r="F1594" s="28">
        <v>93</v>
      </c>
      <c r="G1594" s="28" t="s">
        <v>3688</v>
      </c>
      <c r="H1594" s="28" t="s">
        <v>9</v>
      </c>
      <c r="I1594" s="28"/>
      <c r="J1594" s="28"/>
    </row>
    <row r="1595" spans="1:10" x14ac:dyDescent="0.3">
      <c r="A1595" s="28"/>
      <c r="B1595" s="28" t="s">
        <v>3689</v>
      </c>
      <c r="C1595" s="28" t="s">
        <v>3690</v>
      </c>
      <c r="D1595" s="28" t="s">
        <v>3642</v>
      </c>
      <c r="E1595" s="28" t="str">
        <f t="shared" si="27"/>
        <v>1.5</v>
      </c>
      <c r="F1595" s="28">
        <v>64</v>
      </c>
      <c r="G1595" s="28" t="s">
        <v>170</v>
      </c>
      <c r="H1595" s="28" t="s">
        <v>97</v>
      </c>
      <c r="I1595" s="28"/>
      <c r="J1595" s="28"/>
    </row>
    <row r="1596" spans="1:10" x14ac:dyDescent="0.3">
      <c r="A1596" s="28"/>
      <c r="B1596" s="28" t="s">
        <v>3691</v>
      </c>
      <c r="C1596" s="28" t="s">
        <v>3692</v>
      </c>
      <c r="D1596" s="28" t="s">
        <v>3642</v>
      </c>
      <c r="E1596" s="28" t="str">
        <f t="shared" si="27"/>
        <v>1.5</v>
      </c>
      <c r="F1596" s="28">
        <v>68</v>
      </c>
      <c r="G1596" s="28" t="s">
        <v>173</v>
      </c>
      <c r="H1596" s="28" t="s">
        <v>327</v>
      </c>
      <c r="I1596" s="28"/>
      <c r="J1596" s="28"/>
    </row>
    <row r="1597" spans="1:10" x14ac:dyDescent="0.3">
      <c r="A1597" s="28"/>
      <c r="B1597" s="28" t="s">
        <v>3693</v>
      </c>
      <c r="C1597" s="28" t="s">
        <v>3694</v>
      </c>
      <c r="D1597" s="28" t="s">
        <v>3642</v>
      </c>
      <c r="E1597" s="28" t="str">
        <f t="shared" si="27"/>
        <v>1.5</v>
      </c>
      <c r="F1597" s="28">
        <v>60</v>
      </c>
      <c r="G1597" s="28" t="s">
        <v>3695</v>
      </c>
      <c r="H1597" s="28" t="s">
        <v>10</v>
      </c>
      <c r="I1597" s="28"/>
      <c r="J1597" s="28"/>
    </row>
    <row r="1598" spans="1:10" x14ac:dyDescent="0.3">
      <c r="A1598" s="28"/>
      <c r="B1598" s="28" t="s">
        <v>3696</v>
      </c>
      <c r="C1598" s="28" t="s">
        <v>3697</v>
      </c>
      <c r="D1598" s="28" t="s">
        <v>3642</v>
      </c>
      <c r="E1598" s="28" t="str">
        <f t="shared" si="27"/>
        <v>1.5</v>
      </c>
      <c r="F1598" s="28">
        <v>59</v>
      </c>
      <c r="G1598" s="28" t="s">
        <v>722</v>
      </c>
      <c r="H1598" s="28" t="s">
        <v>4</v>
      </c>
      <c r="I1598" s="28"/>
      <c r="J1598" s="28"/>
    </row>
    <row r="1599" spans="1:10" x14ac:dyDescent="0.3">
      <c r="A1599" s="28"/>
      <c r="B1599" s="28" t="s">
        <v>3698</v>
      </c>
      <c r="C1599" s="28" t="s">
        <v>3699</v>
      </c>
      <c r="D1599" s="28" t="s">
        <v>3642</v>
      </c>
      <c r="E1599" s="28" t="str">
        <f t="shared" si="27"/>
        <v>1.5</v>
      </c>
      <c r="F1599" s="28">
        <v>57</v>
      </c>
      <c r="G1599" s="28" t="s">
        <v>1365</v>
      </c>
      <c r="H1599" s="28" t="s">
        <v>9</v>
      </c>
      <c r="I1599" s="28"/>
      <c r="J1599" s="28"/>
    </row>
    <row r="1600" spans="1:10" x14ac:dyDescent="0.3">
      <c r="A1600" s="28"/>
      <c r="B1600" s="28" t="s">
        <v>3700</v>
      </c>
      <c r="C1600" s="28" t="s">
        <v>3701</v>
      </c>
      <c r="D1600" s="28" t="s">
        <v>3642</v>
      </c>
      <c r="E1600" s="28" t="str">
        <f t="shared" si="27"/>
        <v>1.5</v>
      </c>
      <c r="F1600" s="28">
        <v>66</v>
      </c>
      <c r="G1600" s="28" t="s">
        <v>122</v>
      </c>
      <c r="H1600" s="28" t="s">
        <v>3702</v>
      </c>
      <c r="I1600" s="28"/>
      <c r="J1600" s="28"/>
    </row>
    <row r="1601" spans="1:10" x14ac:dyDescent="0.3">
      <c r="A1601" s="28"/>
      <c r="B1601" s="28"/>
      <c r="C1601" s="28"/>
      <c r="D1601" s="28"/>
      <c r="E1601" s="28" t="str">
        <f t="shared" si="27"/>
        <v/>
      </c>
      <c r="F1601" s="28"/>
      <c r="G1601" s="28"/>
      <c r="H1601" s="28"/>
      <c r="I1601" s="28"/>
      <c r="J1601" s="28"/>
    </row>
    <row r="1602" spans="1:10" x14ac:dyDescent="0.3">
      <c r="A1602" s="28"/>
      <c r="B1602" s="28" t="s">
        <v>3703</v>
      </c>
      <c r="C1602" s="28" t="s">
        <v>3704</v>
      </c>
      <c r="D1602" s="28" t="s">
        <v>3642</v>
      </c>
      <c r="E1602" s="28" t="str">
        <f t="shared" si="27"/>
        <v>1.5</v>
      </c>
      <c r="F1602" s="28">
        <v>75</v>
      </c>
      <c r="G1602" s="28" t="s">
        <v>189</v>
      </c>
      <c r="H1602" s="28" t="s">
        <v>273</v>
      </c>
      <c r="I1602" s="28"/>
      <c r="J1602" s="28"/>
    </row>
    <row r="1603" spans="1:10" x14ac:dyDescent="0.3">
      <c r="A1603" s="28"/>
      <c r="B1603" s="28" t="s">
        <v>3705</v>
      </c>
      <c r="C1603" s="28" t="s">
        <v>3706</v>
      </c>
      <c r="D1603" s="28" t="s">
        <v>3642</v>
      </c>
      <c r="E1603" s="28" t="str">
        <f t="shared" si="27"/>
        <v>1.5</v>
      </c>
      <c r="F1603" s="28" t="s">
        <v>8</v>
      </c>
      <c r="G1603" s="28" t="s">
        <v>3707</v>
      </c>
      <c r="H1603" s="28" t="s">
        <v>97</v>
      </c>
      <c r="I1603" s="28"/>
      <c r="J1603" s="28"/>
    </row>
    <row r="1604" spans="1:10" x14ac:dyDescent="0.3">
      <c r="A1604" s="28"/>
      <c r="B1604" s="28" t="s">
        <v>3708</v>
      </c>
      <c r="C1604" s="28" t="s">
        <v>3709</v>
      </c>
      <c r="D1604" s="28" t="s">
        <v>3642</v>
      </c>
      <c r="E1604" s="28" t="str">
        <f t="shared" si="27"/>
        <v>1.5</v>
      </c>
      <c r="F1604" s="28">
        <v>70</v>
      </c>
      <c r="G1604" s="28" t="s">
        <v>122</v>
      </c>
      <c r="H1604" s="28" t="s">
        <v>438</v>
      </c>
      <c r="I1604" s="28"/>
      <c r="J1604" s="28"/>
    </row>
    <row r="1605" spans="1:10" x14ac:dyDescent="0.3">
      <c r="A1605" s="28"/>
      <c r="B1605" s="28" t="s">
        <v>3710</v>
      </c>
      <c r="C1605" s="28" t="s">
        <v>3711</v>
      </c>
      <c r="D1605" s="28" t="s">
        <v>3642</v>
      </c>
      <c r="E1605" s="28" t="str">
        <f t="shared" si="27"/>
        <v>1.5</v>
      </c>
      <c r="F1605" s="28">
        <v>64</v>
      </c>
      <c r="G1605" s="28" t="s">
        <v>3712</v>
      </c>
      <c r="H1605" s="28" t="s">
        <v>44</v>
      </c>
      <c r="I1605" s="28"/>
      <c r="J1605" s="28"/>
    </row>
    <row r="1606" spans="1:10" x14ac:dyDescent="0.3">
      <c r="A1606" s="28"/>
      <c r="B1606" s="28" t="s">
        <v>3713</v>
      </c>
      <c r="C1606" s="28" t="s">
        <v>3714</v>
      </c>
      <c r="D1606" s="28" t="s">
        <v>3642</v>
      </c>
      <c r="E1606" s="28" t="str">
        <f t="shared" si="27"/>
        <v>1.5</v>
      </c>
      <c r="F1606" s="28">
        <v>45</v>
      </c>
      <c r="G1606" s="28" t="s">
        <v>320</v>
      </c>
      <c r="H1606" s="28" t="s">
        <v>912</v>
      </c>
      <c r="I1606" s="28"/>
      <c r="J1606" s="28"/>
    </row>
    <row r="1607" spans="1:10" x14ac:dyDescent="0.3">
      <c r="A1607" s="28"/>
      <c r="B1607" s="28" t="s">
        <v>3715</v>
      </c>
      <c r="C1607" s="28" t="s">
        <v>3716</v>
      </c>
      <c r="D1607" s="28" t="s">
        <v>3642</v>
      </c>
      <c r="E1607" s="28" t="str">
        <f t="shared" si="27"/>
        <v>1.5</v>
      </c>
      <c r="F1607" s="28">
        <v>62</v>
      </c>
      <c r="G1607" s="28" t="s">
        <v>333</v>
      </c>
      <c r="H1607" s="28" t="s">
        <v>1</v>
      </c>
      <c r="I1607" s="28"/>
      <c r="J1607" s="28"/>
    </row>
    <row r="1608" spans="1:10" x14ac:dyDescent="0.3">
      <c r="A1608" s="28"/>
      <c r="B1608" s="28" t="s">
        <v>3717</v>
      </c>
      <c r="C1608" s="28" t="s">
        <v>3718</v>
      </c>
      <c r="D1608" s="28" t="s">
        <v>3642</v>
      </c>
      <c r="E1608" s="28" t="str">
        <f t="shared" ref="E1608:E1671" si="28">MID(D1608,2,3)</f>
        <v>1.5</v>
      </c>
      <c r="F1608" s="28">
        <v>59</v>
      </c>
      <c r="G1608" s="28" t="s">
        <v>122</v>
      </c>
      <c r="H1608" s="28" t="s">
        <v>146</v>
      </c>
      <c r="I1608" s="28"/>
      <c r="J1608" s="28"/>
    </row>
    <row r="1609" spans="1:10" x14ac:dyDescent="0.3">
      <c r="A1609" s="28"/>
      <c r="B1609" s="28" t="s">
        <v>3719</v>
      </c>
      <c r="C1609" s="28" t="s">
        <v>3720</v>
      </c>
      <c r="D1609" s="28" t="s">
        <v>3642</v>
      </c>
      <c r="E1609" s="28" t="str">
        <f t="shared" si="28"/>
        <v>1.5</v>
      </c>
      <c r="F1609" s="28">
        <v>41</v>
      </c>
      <c r="G1609" s="28" t="s">
        <v>769</v>
      </c>
      <c r="H1609" s="28" t="s">
        <v>9</v>
      </c>
      <c r="I1609" s="28"/>
      <c r="J1609" s="28"/>
    </row>
    <row r="1610" spans="1:10" x14ac:dyDescent="0.3">
      <c r="A1610" s="28"/>
      <c r="B1610" s="28" t="s">
        <v>3721</v>
      </c>
      <c r="C1610" s="28" t="s">
        <v>3722</v>
      </c>
      <c r="D1610" s="28" t="s">
        <v>3642</v>
      </c>
      <c r="E1610" s="28" t="str">
        <f t="shared" si="28"/>
        <v>1.5</v>
      </c>
      <c r="F1610" s="28">
        <v>81</v>
      </c>
      <c r="G1610" s="28" t="s">
        <v>3723</v>
      </c>
      <c r="H1610" s="28" t="s">
        <v>44</v>
      </c>
      <c r="I1610" s="28"/>
      <c r="J1610" s="28"/>
    </row>
    <row r="1611" spans="1:10" x14ac:dyDescent="0.3">
      <c r="A1611" s="28"/>
      <c r="B1611" s="28" t="s">
        <v>3724</v>
      </c>
      <c r="C1611" s="28" t="s">
        <v>3725</v>
      </c>
      <c r="D1611" s="28" t="s">
        <v>3642</v>
      </c>
      <c r="E1611" s="28" t="str">
        <f t="shared" si="28"/>
        <v>1.5</v>
      </c>
      <c r="F1611" s="28">
        <v>59</v>
      </c>
      <c r="G1611" s="28" t="s">
        <v>3726</v>
      </c>
      <c r="H1611" s="28" t="s">
        <v>44</v>
      </c>
      <c r="I1611" s="28"/>
      <c r="J1611" s="28"/>
    </row>
    <row r="1612" spans="1:10" x14ac:dyDescent="0.3">
      <c r="A1612" s="28"/>
      <c r="B1612" s="28"/>
      <c r="C1612" s="28"/>
      <c r="D1612" s="28"/>
      <c r="E1612" s="28" t="str">
        <f t="shared" si="28"/>
        <v/>
      </c>
      <c r="F1612" s="28"/>
      <c r="G1612" s="28"/>
      <c r="H1612" s="28"/>
      <c r="I1612" s="28"/>
      <c r="J1612" s="28"/>
    </row>
    <row r="1613" spans="1:10" x14ac:dyDescent="0.3">
      <c r="A1613" s="28"/>
      <c r="B1613" s="28" t="s">
        <v>3727</v>
      </c>
      <c r="C1613" s="28" t="s">
        <v>3728</v>
      </c>
      <c r="D1613" s="28" t="s">
        <v>3642</v>
      </c>
      <c r="E1613" s="28" t="str">
        <f t="shared" si="28"/>
        <v>1.5</v>
      </c>
      <c r="F1613" s="28">
        <v>69</v>
      </c>
      <c r="G1613" s="28" t="s">
        <v>3729</v>
      </c>
      <c r="H1613" s="28" t="s">
        <v>10</v>
      </c>
      <c r="I1613" s="28"/>
      <c r="J1613" s="28"/>
    </row>
    <row r="1614" spans="1:10" x14ac:dyDescent="0.3">
      <c r="A1614" s="28"/>
      <c r="B1614" s="28" t="s">
        <v>3730</v>
      </c>
      <c r="C1614" s="28" t="s">
        <v>3731</v>
      </c>
      <c r="D1614" s="28" t="s">
        <v>3642</v>
      </c>
      <c r="E1614" s="28" t="str">
        <f t="shared" si="28"/>
        <v>1.5</v>
      </c>
      <c r="F1614" s="28">
        <v>56</v>
      </c>
      <c r="G1614" s="28" t="s">
        <v>145</v>
      </c>
      <c r="H1614" s="28" t="s">
        <v>273</v>
      </c>
      <c r="I1614" s="28"/>
      <c r="J1614" s="28"/>
    </row>
    <row r="1615" spans="1:10" x14ac:dyDescent="0.3">
      <c r="A1615" s="28"/>
      <c r="B1615" s="28" t="s">
        <v>3732</v>
      </c>
      <c r="C1615" s="28" t="s">
        <v>3733</v>
      </c>
      <c r="D1615" s="28" t="s">
        <v>3642</v>
      </c>
      <c r="E1615" s="28" t="str">
        <f t="shared" si="28"/>
        <v>1.5</v>
      </c>
      <c r="F1615" s="28">
        <v>91</v>
      </c>
      <c r="G1615" s="28" t="s">
        <v>3734</v>
      </c>
      <c r="H1615" s="28" t="s">
        <v>44</v>
      </c>
      <c r="I1615" s="28"/>
      <c r="J1615" s="28"/>
    </row>
    <row r="1616" spans="1:10" x14ac:dyDescent="0.3">
      <c r="A1616" s="28"/>
      <c r="B1616" s="28" t="s">
        <v>3735</v>
      </c>
      <c r="C1616" s="28" t="s">
        <v>3736</v>
      </c>
      <c r="D1616" s="28" t="s">
        <v>3642</v>
      </c>
      <c r="E1616" s="28" t="str">
        <f t="shared" si="28"/>
        <v>1.5</v>
      </c>
      <c r="F1616" s="28">
        <v>59</v>
      </c>
      <c r="G1616" s="28" t="s">
        <v>400</v>
      </c>
      <c r="H1616" s="28" t="s">
        <v>6</v>
      </c>
      <c r="I1616" s="28"/>
      <c r="J1616" s="28"/>
    </row>
    <row r="1617" spans="1:10" x14ac:dyDescent="0.3">
      <c r="A1617" s="28"/>
      <c r="B1617" s="28" t="s">
        <v>3737</v>
      </c>
      <c r="C1617" s="28" t="s">
        <v>3738</v>
      </c>
      <c r="D1617" s="28" t="s">
        <v>3642</v>
      </c>
      <c r="E1617" s="28" t="str">
        <f t="shared" si="28"/>
        <v>1.5</v>
      </c>
      <c r="F1617" s="28">
        <v>56</v>
      </c>
      <c r="G1617" s="28" t="s">
        <v>3739</v>
      </c>
      <c r="H1617" s="28" t="s">
        <v>10</v>
      </c>
      <c r="I1617" s="28"/>
      <c r="J1617" s="28"/>
    </row>
    <row r="1618" spans="1:10" x14ac:dyDescent="0.3">
      <c r="A1618" s="28"/>
      <c r="B1618" s="28" t="s">
        <v>3740</v>
      </c>
      <c r="C1618" s="28" t="s">
        <v>3741</v>
      </c>
      <c r="D1618" s="28" t="s">
        <v>3642</v>
      </c>
      <c r="E1618" s="28" t="str">
        <f t="shared" si="28"/>
        <v>1.5</v>
      </c>
      <c r="F1618" s="28">
        <v>74</v>
      </c>
      <c r="G1618" s="28" t="s">
        <v>268</v>
      </c>
      <c r="H1618" s="28" t="s">
        <v>44</v>
      </c>
      <c r="I1618" s="28"/>
      <c r="J1618" s="28"/>
    </row>
    <row r="1619" spans="1:10" x14ac:dyDescent="0.3">
      <c r="A1619" s="28"/>
      <c r="B1619" s="28" t="s">
        <v>3742</v>
      </c>
      <c r="C1619" s="28" t="s">
        <v>3743</v>
      </c>
      <c r="D1619" s="28" t="s">
        <v>3642</v>
      </c>
      <c r="E1619" s="28" t="str">
        <f t="shared" si="28"/>
        <v>1.5</v>
      </c>
      <c r="F1619" s="28">
        <v>73</v>
      </c>
      <c r="G1619" s="28" t="s">
        <v>3744</v>
      </c>
      <c r="H1619" s="28" t="s">
        <v>3233</v>
      </c>
      <c r="I1619" s="28"/>
      <c r="J1619" s="28"/>
    </row>
    <row r="1620" spans="1:10" x14ac:dyDescent="0.3">
      <c r="A1620" s="28"/>
      <c r="B1620" s="28" t="s">
        <v>3742</v>
      </c>
      <c r="C1620" s="28" t="s">
        <v>3745</v>
      </c>
      <c r="D1620" s="28" t="s">
        <v>3642</v>
      </c>
      <c r="E1620" s="28" t="str">
        <f t="shared" si="28"/>
        <v>1.5</v>
      </c>
      <c r="F1620" s="28">
        <v>62</v>
      </c>
      <c r="G1620" s="28" t="s">
        <v>199</v>
      </c>
      <c r="H1620" s="28" t="s">
        <v>44</v>
      </c>
      <c r="I1620" s="28"/>
      <c r="J1620" s="28"/>
    </row>
    <row r="1621" spans="1:10" x14ac:dyDescent="0.3">
      <c r="A1621" s="28"/>
      <c r="B1621" s="28" t="s">
        <v>3742</v>
      </c>
      <c r="C1621" s="28" t="s">
        <v>3746</v>
      </c>
      <c r="D1621" s="28" t="s">
        <v>3642</v>
      </c>
      <c r="E1621" s="28" t="str">
        <f t="shared" si="28"/>
        <v>1.5</v>
      </c>
      <c r="F1621" s="28">
        <v>61</v>
      </c>
      <c r="G1621" s="28" t="s">
        <v>268</v>
      </c>
      <c r="H1621" s="28" t="s">
        <v>44</v>
      </c>
      <c r="I1621" s="28"/>
      <c r="J1621" s="28"/>
    </row>
    <row r="1622" spans="1:10" x14ac:dyDescent="0.3">
      <c r="A1622" s="28"/>
      <c r="B1622" s="28" t="s">
        <v>3742</v>
      </c>
      <c r="C1622" s="28" t="s">
        <v>3747</v>
      </c>
      <c r="D1622" s="28" t="s">
        <v>3642</v>
      </c>
      <c r="E1622" s="28" t="str">
        <f t="shared" si="28"/>
        <v>1.5</v>
      </c>
      <c r="F1622" s="28">
        <v>46</v>
      </c>
      <c r="G1622" s="28" t="s">
        <v>118</v>
      </c>
      <c r="H1622" s="28" t="s">
        <v>10</v>
      </c>
      <c r="I1622" s="28"/>
      <c r="J1622" s="28"/>
    </row>
    <row r="1623" spans="1:10" x14ac:dyDescent="0.3">
      <c r="A1623" s="28"/>
      <c r="B1623" s="28"/>
      <c r="C1623" s="28"/>
      <c r="D1623" s="28"/>
      <c r="E1623" s="28" t="str">
        <f t="shared" si="28"/>
        <v/>
      </c>
      <c r="F1623" s="28"/>
      <c r="G1623" s="28"/>
      <c r="H1623" s="28"/>
      <c r="I1623" s="28"/>
      <c r="J1623" s="28"/>
    </row>
    <row r="1624" spans="1:10" x14ac:dyDescent="0.3">
      <c r="A1624" s="28"/>
      <c r="B1624" s="28" t="s">
        <v>3748</v>
      </c>
      <c r="C1624" s="28" t="s">
        <v>3749</v>
      </c>
      <c r="D1624" s="28" t="s">
        <v>3642</v>
      </c>
      <c r="E1624" s="28" t="str">
        <f t="shared" si="28"/>
        <v>1.5</v>
      </c>
      <c r="F1624" s="28">
        <v>38</v>
      </c>
      <c r="G1624" s="28" t="s">
        <v>118</v>
      </c>
      <c r="H1624" s="28" t="s">
        <v>6</v>
      </c>
      <c r="I1624" s="28"/>
      <c r="J1624" s="28"/>
    </row>
    <row r="1625" spans="1:10" x14ac:dyDescent="0.3">
      <c r="A1625" s="28"/>
      <c r="B1625" s="28" t="s">
        <v>3750</v>
      </c>
      <c r="C1625" s="28" t="s">
        <v>3751</v>
      </c>
      <c r="D1625" s="28" t="s">
        <v>3642</v>
      </c>
      <c r="E1625" s="28" t="str">
        <f t="shared" si="28"/>
        <v>1.5</v>
      </c>
      <c r="F1625" s="28">
        <v>67</v>
      </c>
      <c r="G1625" s="28" t="s">
        <v>2679</v>
      </c>
      <c r="H1625" s="28" t="s">
        <v>44</v>
      </c>
      <c r="I1625" s="28"/>
      <c r="J1625" s="28"/>
    </row>
    <row r="1626" spans="1:10" x14ac:dyDescent="0.3">
      <c r="A1626" s="28"/>
      <c r="B1626" s="28" t="s">
        <v>3752</v>
      </c>
      <c r="C1626" s="28" t="s">
        <v>3753</v>
      </c>
      <c r="D1626" s="28" t="s">
        <v>3642</v>
      </c>
      <c r="E1626" s="28" t="str">
        <f t="shared" si="28"/>
        <v>1.5</v>
      </c>
      <c r="F1626" s="28">
        <v>69</v>
      </c>
      <c r="G1626" s="28" t="s">
        <v>145</v>
      </c>
      <c r="H1626" s="28" t="s">
        <v>1551</v>
      </c>
      <c r="I1626" s="28"/>
      <c r="J1626" s="28"/>
    </row>
    <row r="1627" spans="1:10" x14ac:dyDescent="0.3">
      <c r="A1627" s="28"/>
      <c r="B1627" s="28" t="s">
        <v>3754</v>
      </c>
      <c r="C1627" s="28" t="s">
        <v>3755</v>
      </c>
      <c r="D1627" s="28" t="s">
        <v>3642</v>
      </c>
      <c r="E1627" s="28" t="str">
        <f t="shared" si="28"/>
        <v>1.5</v>
      </c>
      <c r="F1627" s="28">
        <v>57</v>
      </c>
      <c r="G1627" s="28" t="s">
        <v>145</v>
      </c>
      <c r="H1627" s="28" t="s">
        <v>844</v>
      </c>
      <c r="I1627" s="28"/>
      <c r="J1627" s="28"/>
    </row>
    <row r="1628" spans="1:10" x14ac:dyDescent="0.3">
      <c r="A1628" s="28"/>
      <c r="B1628" s="28" t="s">
        <v>3756</v>
      </c>
      <c r="C1628" s="28" t="s">
        <v>3757</v>
      </c>
      <c r="D1628" s="28" t="s">
        <v>3642</v>
      </c>
      <c r="E1628" s="28" t="str">
        <f t="shared" si="28"/>
        <v>1.5</v>
      </c>
      <c r="F1628" s="28">
        <v>58</v>
      </c>
      <c r="G1628" s="28" t="s">
        <v>755</v>
      </c>
      <c r="H1628" s="28" t="s">
        <v>44</v>
      </c>
      <c r="I1628" s="28"/>
      <c r="J1628" s="28"/>
    </row>
    <row r="1629" spans="1:10" x14ac:dyDescent="0.3">
      <c r="A1629" s="28"/>
      <c r="B1629" s="28" t="s">
        <v>3758</v>
      </c>
      <c r="C1629" s="28" t="s">
        <v>3759</v>
      </c>
      <c r="D1629" s="28" t="s">
        <v>3642</v>
      </c>
      <c r="E1629" s="28" t="str">
        <f t="shared" si="28"/>
        <v>1.5</v>
      </c>
      <c r="F1629" s="28">
        <v>61</v>
      </c>
      <c r="G1629" s="28" t="s">
        <v>3760</v>
      </c>
      <c r="H1629" s="28" t="s">
        <v>161</v>
      </c>
      <c r="I1629" s="28"/>
      <c r="J1629" s="28"/>
    </row>
    <row r="1630" spans="1:10" x14ac:dyDescent="0.3">
      <c r="A1630" s="28"/>
      <c r="B1630" s="28" t="s">
        <v>3761</v>
      </c>
      <c r="C1630" s="28" t="s">
        <v>3762</v>
      </c>
      <c r="D1630" s="28" t="s">
        <v>3642</v>
      </c>
      <c r="E1630" s="28" t="str">
        <f t="shared" si="28"/>
        <v>1.5</v>
      </c>
      <c r="F1630" s="28">
        <v>64</v>
      </c>
      <c r="G1630" s="28" t="s">
        <v>1444</v>
      </c>
      <c r="H1630" s="28" t="s">
        <v>4</v>
      </c>
      <c r="I1630" s="28"/>
      <c r="J1630" s="28"/>
    </row>
    <row r="1631" spans="1:10" x14ac:dyDescent="0.3">
      <c r="A1631" s="28"/>
      <c r="B1631" s="28" t="s">
        <v>3763</v>
      </c>
      <c r="C1631" s="28" t="s">
        <v>3764</v>
      </c>
      <c r="D1631" s="28" t="s">
        <v>3642</v>
      </c>
      <c r="E1631" s="28" t="str">
        <f t="shared" si="28"/>
        <v>1.5</v>
      </c>
      <c r="F1631" s="28">
        <v>90</v>
      </c>
      <c r="G1631" s="28" t="s">
        <v>3765</v>
      </c>
      <c r="H1631" s="28" t="s">
        <v>844</v>
      </c>
      <c r="I1631" s="28"/>
      <c r="J1631" s="28"/>
    </row>
    <row r="1632" spans="1:10" x14ac:dyDescent="0.3">
      <c r="A1632" s="28"/>
      <c r="B1632" s="28" t="s">
        <v>3766</v>
      </c>
      <c r="C1632" s="28" t="s">
        <v>3767</v>
      </c>
      <c r="D1632" s="28" t="s">
        <v>3642</v>
      </c>
      <c r="E1632" s="28" t="str">
        <f t="shared" si="28"/>
        <v>1.5</v>
      </c>
      <c r="F1632" s="28">
        <v>57</v>
      </c>
      <c r="G1632" s="28" t="s">
        <v>3768</v>
      </c>
      <c r="H1632" s="28" t="s">
        <v>10</v>
      </c>
      <c r="I1632" s="28"/>
      <c r="J1632" s="28"/>
    </row>
    <row r="1633" spans="1:10" x14ac:dyDescent="0.3">
      <c r="A1633" s="28"/>
      <c r="B1633" s="28" t="s">
        <v>3769</v>
      </c>
      <c r="C1633" s="28" t="s">
        <v>3770</v>
      </c>
      <c r="D1633" s="28" t="s">
        <v>3642</v>
      </c>
      <c r="E1633" s="28" t="str">
        <f t="shared" si="28"/>
        <v>1.5</v>
      </c>
      <c r="F1633" s="28">
        <v>65</v>
      </c>
      <c r="G1633" s="28" t="s">
        <v>2298</v>
      </c>
      <c r="H1633" s="28" t="s">
        <v>44</v>
      </c>
      <c r="I1633" s="28"/>
      <c r="J1633" s="28"/>
    </row>
    <row r="1634" spans="1:10" x14ac:dyDescent="0.3">
      <c r="A1634" s="28"/>
      <c r="B1634" s="28"/>
      <c r="C1634" s="28"/>
      <c r="D1634" s="28"/>
      <c r="E1634" s="28" t="str">
        <f t="shared" si="28"/>
        <v/>
      </c>
      <c r="F1634" s="28"/>
      <c r="G1634" s="28"/>
      <c r="H1634" s="28"/>
      <c r="I1634" s="28"/>
      <c r="J1634" s="28"/>
    </row>
    <row r="1635" spans="1:10" x14ac:dyDescent="0.3">
      <c r="A1635" s="28"/>
      <c r="B1635" s="28" t="s">
        <v>3771</v>
      </c>
      <c r="C1635" s="28" t="s">
        <v>3772</v>
      </c>
      <c r="D1635" s="28" t="s">
        <v>3642</v>
      </c>
      <c r="E1635" s="28" t="str">
        <f t="shared" si="28"/>
        <v>1.5</v>
      </c>
      <c r="F1635" s="28">
        <v>70</v>
      </c>
      <c r="G1635" s="28" t="s">
        <v>268</v>
      </c>
      <c r="H1635" s="28" t="s">
        <v>438</v>
      </c>
      <c r="I1635" s="28"/>
      <c r="J1635" s="28"/>
    </row>
    <row r="1636" spans="1:10" x14ac:dyDescent="0.3">
      <c r="A1636" s="28"/>
      <c r="B1636" s="28" t="s">
        <v>3773</v>
      </c>
      <c r="C1636" s="28" t="s">
        <v>3774</v>
      </c>
      <c r="D1636" s="28" t="s">
        <v>3642</v>
      </c>
      <c r="E1636" s="28" t="str">
        <f t="shared" si="28"/>
        <v>1.5</v>
      </c>
      <c r="F1636" s="28">
        <v>52</v>
      </c>
      <c r="G1636" s="28" t="s">
        <v>3775</v>
      </c>
      <c r="H1636" s="28" t="s">
        <v>161</v>
      </c>
      <c r="I1636" s="28"/>
      <c r="J1636" s="28"/>
    </row>
    <row r="1637" spans="1:10" x14ac:dyDescent="0.3">
      <c r="A1637" s="28"/>
      <c r="B1637" s="28" t="s">
        <v>3776</v>
      </c>
      <c r="C1637" s="28" t="s">
        <v>3777</v>
      </c>
      <c r="D1637" s="28" t="s">
        <v>3642</v>
      </c>
      <c r="E1637" s="28" t="str">
        <f t="shared" si="28"/>
        <v>1.5</v>
      </c>
      <c r="F1637" s="28">
        <v>54</v>
      </c>
      <c r="G1637" s="28" t="s">
        <v>778</v>
      </c>
      <c r="H1637" s="28" t="s">
        <v>10</v>
      </c>
      <c r="I1637" s="28"/>
      <c r="J1637" s="28"/>
    </row>
    <row r="1638" spans="1:10" x14ac:dyDescent="0.3">
      <c r="A1638" s="28"/>
      <c r="B1638" s="28" t="s">
        <v>3778</v>
      </c>
      <c r="C1638" s="28" t="s">
        <v>3779</v>
      </c>
      <c r="D1638" s="28" t="s">
        <v>3642</v>
      </c>
      <c r="E1638" s="28" t="str">
        <f t="shared" si="28"/>
        <v>1.5</v>
      </c>
      <c r="F1638" s="28">
        <v>66</v>
      </c>
      <c r="G1638" s="28" t="s">
        <v>3780</v>
      </c>
      <c r="H1638" s="28" t="s">
        <v>44</v>
      </c>
      <c r="I1638" s="28"/>
      <c r="J1638" s="28"/>
    </row>
    <row r="1639" spans="1:10" x14ac:dyDescent="0.3">
      <c r="A1639" s="28"/>
      <c r="B1639" s="28" t="s">
        <v>3781</v>
      </c>
      <c r="C1639" s="28" t="s">
        <v>3782</v>
      </c>
      <c r="D1639" s="28" t="s">
        <v>3642</v>
      </c>
      <c r="E1639" s="28" t="str">
        <f t="shared" si="28"/>
        <v>1.5</v>
      </c>
      <c r="F1639" s="28">
        <v>59</v>
      </c>
      <c r="G1639" s="28" t="s">
        <v>903</v>
      </c>
      <c r="H1639" s="28" t="s">
        <v>44</v>
      </c>
      <c r="I1639" s="28"/>
      <c r="J1639" s="28"/>
    </row>
    <row r="1640" spans="1:10" x14ac:dyDescent="0.3">
      <c r="A1640" s="28"/>
      <c r="B1640" s="28" t="s">
        <v>3783</v>
      </c>
      <c r="C1640" s="28" t="s">
        <v>3784</v>
      </c>
      <c r="D1640" s="28" t="s">
        <v>3642</v>
      </c>
      <c r="E1640" s="28" t="str">
        <f t="shared" si="28"/>
        <v>1.5</v>
      </c>
      <c r="F1640" s="28">
        <v>48</v>
      </c>
      <c r="G1640" s="28" t="s">
        <v>3785</v>
      </c>
      <c r="H1640" s="28" t="s">
        <v>44</v>
      </c>
      <c r="I1640" s="28"/>
      <c r="J1640" s="28"/>
    </row>
    <row r="1641" spans="1:10" x14ac:dyDescent="0.3">
      <c r="A1641" s="28"/>
      <c r="B1641" s="28" t="s">
        <v>3786</v>
      </c>
      <c r="C1641" s="28" t="s">
        <v>3787</v>
      </c>
      <c r="D1641" s="28" t="s">
        <v>3642</v>
      </c>
      <c r="E1641" s="28" t="str">
        <f t="shared" si="28"/>
        <v>1.5</v>
      </c>
      <c r="F1641" s="28">
        <v>61</v>
      </c>
      <c r="G1641" s="28" t="s">
        <v>3788</v>
      </c>
      <c r="H1641" s="28" t="s">
        <v>10</v>
      </c>
      <c r="I1641" s="28"/>
      <c r="J1641" s="28"/>
    </row>
    <row r="1642" spans="1:10" x14ac:dyDescent="0.3">
      <c r="A1642" s="28"/>
      <c r="B1642" s="28" t="s">
        <v>3789</v>
      </c>
      <c r="C1642" s="28" t="s">
        <v>3790</v>
      </c>
      <c r="D1642" s="28" t="s">
        <v>3642</v>
      </c>
      <c r="E1642" s="28" t="str">
        <f t="shared" si="28"/>
        <v>1.5</v>
      </c>
      <c r="F1642" s="28">
        <v>53</v>
      </c>
      <c r="G1642" s="28" t="s">
        <v>68</v>
      </c>
      <c r="H1642" s="28" t="s">
        <v>563</v>
      </c>
      <c r="I1642" s="28"/>
      <c r="J1642" s="28"/>
    </row>
    <row r="1643" spans="1:10" x14ac:dyDescent="0.3">
      <c r="A1643" s="28"/>
      <c r="B1643" s="28" t="s">
        <v>3791</v>
      </c>
      <c r="C1643" s="28" t="s">
        <v>3792</v>
      </c>
      <c r="D1643" s="28" t="s">
        <v>3642</v>
      </c>
      <c r="E1643" s="28" t="str">
        <f t="shared" si="28"/>
        <v>1.5</v>
      </c>
      <c r="F1643" s="28">
        <v>86</v>
      </c>
      <c r="G1643" s="28" t="s">
        <v>374</v>
      </c>
      <c r="H1643" s="28" t="s">
        <v>6</v>
      </c>
      <c r="I1643" s="28"/>
      <c r="J1643" s="28"/>
    </row>
    <row r="1644" spans="1:10" x14ac:dyDescent="0.3">
      <c r="A1644" s="28"/>
      <c r="B1644" s="28" t="s">
        <v>3793</v>
      </c>
      <c r="C1644" s="28" t="s">
        <v>3794</v>
      </c>
      <c r="D1644" s="28" t="s">
        <v>3642</v>
      </c>
      <c r="E1644" s="28" t="str">
        <f t="shared" si="28"/>
        <v>1.5</v>
      </c>
      <c r="F1644" s="28">
        <v>56</v>
      </c>
      <c r="G1644" s="28" t="s">
        <v>333</v>
      </c>
      <c r="H1644" s="28" t="s">
        <v>1</v>
      </c>
      <c r="I1644" s="28"/>
      <c r="J1644" s="28"/>
    </row>
    <row r="1645" spans="1:10" x14ac:dyDescent="0.3">
      <c r="A1645" s="28"/>
      <c r="B1645" s="28"/>
      <c r="C1645" s="28"/>
      <c r="D1645" s="28"/>
      <c r="E1645" s="28" t="str">
        <f t="shared" si="28"/>
        <v/>
      </c>
      <c r="F1645" s="28"/>
      <c r="G1645" s="28"/>
      <c r="H1645" s="28"/>
      <c r="I1645" s="28"/>
      <c r="J1645" s="28"/>
    </row>
    <row r="1646" spans="1:10" x14ac:dyDescent="0.3">
      <c r="A1646" s="28"/>
      <c r="B1646" s="28" t="s">
        <v>3795</v>
      </c>
      <c r="C1646" s="28" t="s">
        <v>3796</v>
      </c>
      <c r="D1646" s="28" t="s">
        <v>3642</v>
      </c>
      <c r="E1646" s="28" t="str">
        <f t="shared" si="28"/>
        <v>1.5</v>
      </c>
      <c r="F1646" s="28">
        <v>85</v>
      </c>
      <c r="G1646" s="28" t="s">
        <v>1146</v>
      </c>
      <c r="H1646" s="28" t="s">
        <v>4</v>
      </c>
      <c r="I1646" s="28"/>
      <c r="J1646" s="28"/>
    </row>
    <row r="1647" spans="1:10" x14ac:dyDescent="0.3">
      <c r="A1647" s="28"/>
      <c r="B1647" s="28" t="s">
        <v>3797</v>
      </c>
      <c r="C1647" s="28" t="s">
        <v>3798</v>
      </c>
      <c r="D1647" s="28" t="s">
        <v>3642</v>
      </c>
      <c r="E1647" s="28" t="str">
        <f t="shared" si="28"/>
        <v>1.5</v>
      </c>
      <c r="F1647" s="28">
        <v>58</v>
      </c>
      <c r="G1647" s="28" t="s">
        <v>268</v>
      </c>
      <c r="H1647" s="28" t="s">
        <v>10</v>
      </c>
      <c r="I1647" s="28"/>
      <c r="J1647" s="28"/>
    </row>
    <row r="1648" spans="1:10" x14ac:dyDescent="0.3">
      <c r="A1648" s="28"/>
      <c r="B1648" s="28" t="s">
        <v>3799</v>
      </c>
      <c r="C1648" s="28" t="s">
        <v>3800</v>
      </c>
      <c r="D1648" s="28" t="s">
        <v>3642</v>
      </c>
      <c r="E1648" s="28" t="str">
        <f t="shared" si="28"/>
        <v>1.5</v>
      </c>
      <c r="F1648" s="28">
        <v>76</v>
      </c>
      <c r="G1648" s="28" t="s">
        <v>3801</v>
      </c>
      <c r="H1648" s="28" t="s">
        <v>9</v>
      </c>
      <c r="I1648" s="28"/>
      <c r="J1648" s="28"/>
    </row>
    <row r="1649" spans="1:10" x14ac:dyDescent="0.3">
      <c r="A1649" s="28"/>
      <c r="B1649" s="28" t="s">
        <v>3802</v>
      </c>
      <c r="C1649" s="28" t="s">
        <v>3803</v>
      </c>
      <c r="D1649" s="28" t="s">
        <v>3642</v>
      </c>
      <c r="E1649" s="28" t="str">
        <f t="shared" si="28"/>
        <v>1.5</v>
      </c>
      <c r="F1649" s="28">
        <v>76</v>
      </c>
      <c r="G1649" s="28" t="s">
        <v>122</v>
      </c>
      <c r="H1649" s="28" t="s">
        <v>9</v>
      </c>
      <c r="I1649" s="28"/>
      <c r="J1649" s="28"/>
    </row>
    <row r="1650" spans="1:10" x14ac:dyDescent="0.3">
      <c r="A1650" s="28"/>
      <c r="B1650" s="28" t="s">
        <v>3804</v>
      </c>
      <c r="C1650" s="28" t="s">
        <v>3805</v>
      </c>
      <c r="D1650" s="28" t="s">
        <v>3642</v>
      </c>
      <c r="E1650" s="28" t="str">
        <f t="shared" si="28"/>
        <v>1.5</v>
      </c>
      <c r="F1650" s="28">
        <v>78</v>
      </c>
      <c r="G1650" s="28" t="s">
        <v>2490</v>
      </c>
      <c r="H1650" s="28" t="s">
        <v>515</v>
      </c>
      <c r="I1650" s="28"/>
      <c r="J1650" s="28"/>
    </row>
    <row r="1651" spans="1:10" x14ac:dyDescent="0.3">
      <c r="A1651" s="28"/>
      <c r="B1651" s="28" t="s">
        <v>3806</v>
      </c>
      <c r="C1651" s="28" t="s">
        <v>3807</v>
      </c>
      <c r="D1651" s="28" t="s">
        <v>3642</v>
      </c>
      <c r="E1651" s="28" t="str">
        <f t="shared" si="28"/>
        <v>1.5</v>
      </c>
      <c r="F1651" s="28">
        <v>61</v>
      </c>
      <c r="G1651" s="28" t="s">
        <v>2298</v>
      </c>
      <c r="H1651" s="28" t="s">
        <v>44</v>
      </c>
      <c r="I1651" s="28"/>
      <c r="J1651" s="28"/>
    </row>
    <row r="1652" spans="1:10" x14ac:dyDescent="0.3">
      <c r="A1652" s="28"/>
      <c r="B1652" s="28" t="s">
        <v>3808</v>
      </c>
      <c r="C1652" s="28" t="s">
        <v>3809</v>
      </c>
      <c r="D1652" s="28" t="s">
        <v>3642</v>
      </c>
      <c r="E1652" s="28" t="str">
        <f t="shared" si="28"/>
        <v>1.5</v>
      </c>
      <c r="F1652" s="28">
        <v>60</v>
      </c>
      <c r="G1652" s="28" t="s">
        <v>3810</v>
      </c>
      <c r="H1652" s="28" t="s">
        <v>44</v>
      </c>
      <c r="I1652" s="28"/>
      <c r="J1652" s="28"/>
    </row>
    <row r="1653" spans="1:10" x14ac:dyDescent="0.3">
      <c r="A1653" s="28"/>
      <c r="B1653" s="28" t="s">
        <v>3808</v>
      </c>
      <c r="C1653" s="28" t="s">
        <v>3811</v>
      </c>
      <c r="D1653" s="28" t="s">
        <v>3642</v>
      </c>
      <c r="E1653" s="28" t="str">
        <f t="shared" si="28"/>
        <v>1.5</v>
      </c>
      <c r="F1653" s="28">
        <v>63</v>
      </c>
      <c r="G1653" s="28" t="s">
        <v>3810</v>
      </c>
      <c r="H1653" s="28" t="s">
        <v>44</v>
      </c>
      <c r="I1653" s="28"/>
      <c r="J1653" s="28"/>
    </row>
    <row r="1654" spans="1:10" x14ac:dyDescent="0.3">
      <c r="A1654" s="28"/>
      <c r="B1654" s="28" t="s">
        <v>3812</v>
      </c>
      <c r="C1654" s="28" t="s">
        <v>3813</v>
      </c>
      <c r="D1654" s="28" t="s">
        <v>3642</v>
      </c>
      <c r="E1654" s="28" t="str">
        <f t="shared" si="28"/>
        <v>1.5</v>
      </c>
      <c r="F1654" s="28">
        <v>81</v>
      </c>
      <c r="G1654" s="28" t="s">
        <v>122</v>
      </c>
      <c r="H1654" s="28" t="s">
        <v>44</v>
      </c>
      <c r="I1654" s="28"/>
      <c r="J1654" s="28"/>
    </row>
    <row r="1655" spans="1:10" x14ac:dyDescent="0.3">
      <c r="A1655" s="28"/>
      <c r="B1655" s="28" t="s">
        <v>3814</v>
      </c>
      <c r="C1655" s="28" t="s">
        <v>3815</v>
      </c>
      <c r="D1655" s="28" t="s">
        <v>3642</v>
      </c>
      <c r="E1655" s="28" t="str">
        <f t="shared" si="28"/>
        <v>1.5</v>
      </c>
      <c r="F1655" s="28">
        <v>73</v>
      </c>
      <c r="G1655" s="28" t="s">
        <v>268</v>
      </c>
      <c r="H1655" s="28" t="s">
        <v>1</v>
      </c>
      <c r="I1655" s="28"/>
      <c r="J1655" s="28"/>
    </row>
    <row r="1656" spans="1:10" x14ac:dyDescent="0.3">
      <c r="A1656" s="28"/>
      <c r="B1656" s="28"/>
      <c r="C1656" s="28"/>
      <c r="D1656" s="28"/>
      <c r="E1656" s="28" t="str">
        <f t="shared" si="28"/>
        <v/>
      </c>
      <c r="F1656" s="28"/>
      <c r="G1656" s="28"/>
      <c r="H1656" s="28"/>
      <c r="I1656" s="28"/>
      <c r="J1656" s="28"/>
    </row>
    <row r="1657" spans="1:10" x14ac:dyDescent="0.3">
      <c r="A1657" s="28"/>
      <c r="B1657" s="28" t="s">
        <v>3816</v>
      </c>
      <c r="C1657" s="28" t="s">
        <v>3817</v>
      </c>
      <c r="D1657" s="28" t="s">
        <v>3642</v>
      </c>
      <c r="E1657" s="28" t="str">
        <f t="shared" si="28"/>
        <v>1.5</v>
      </c>
      <c r="F1657" s="28">
        <v>81</v>
      </c>
      <c r="G1657" s="28" t="s">
        <v>173</v>
      </c>
      <c r="H1657" s="28" t="s">
        <v>166</v>
      </c>
      <c r="I1657" s="28"/>
      <c r="J1657" s="28"/>
    </row>
    <row r="1658" spans="1:10" x14ac:dyDescent="0.3">
      <c r="A1658" s="28"/>
      <c r="B1658" s="28" t="s">
        <v>3818</v>
      </c>
      <c r="C1658" s="28" t="s">
        <v>3819</v>
      </c>
      <c r="D1658" s="28" t="s">
        <v>3642</v>
      </c>
      <c r="E1658" s="28" t="str">
        <f t="shared" si="28"/>
        <v>1.5</v>
      </c>
      <c r="F1658" s="28">
        <v>56</v>
      </c>
      <c r="G1658" s="28" t="s">
        <v>3685</v>
      </c>
      <c r="H1658" s="28" t="s">
        <v>166</v>
      </c>
      <c r="I1658" s="28"/>
      <c r="J1658" s="28"/>
    </row>
    <row r="1659" spans="1:10" x14ac:dyDescent="0.3">
      <c r="A1659" s="28"/>
      <c r="B1659" s="28" t="s">
        <v>3820</v>
      </c>
      <c r="C1659" s="28" t="s">
        <v>3821</v>
      </c>
      <c r="D1659" s="28" t="s">
        <v>3642</v>
      </c>
      <c r="E1659" s="28" t="str">
        <f t="shared" si="28"/>
        <v>1.5</v>
      </c>
      <c r="F1659" s="28">
        <v>78</v>
      </c>
      <c r="G1659" s="28" t="s">
        <v>145</v>
      </c>
      <c r="H1659" s="28" t="s">
        <v>1413</v>
      </c>
      <c r="I1659" s="28"/>
      <c r="J1659" s="28"/>
    </row>
    <row r="1660" spans="1:10" x14ac:dyDescent="0.3">
      <c r="A1660" s="28"/>
      <c r="B1660" s="28" t="s">
        <v>3822</v>
      </c>
      <c r="C1660" s="28" t="s">
        <v>3823</v>
      </c>
      <c r="D1660" s="28" t="s">
        <v>3642</v>
      </c>
      <c r="E1660" s="28" t="str">
        <f t="shared" si="28"/>
        <v>1.5</v>
      </c>
      <c r="F1660" s="28">
        <v>59</v>
      </c>
      <c r="G1660" s="28" t="s">
        <v>3824</v>
      </c>
      <c r="H1660" s="28" t="s">
        <v>7</v>
      </c>
      <c r="I1660" s="28"/>
      <c r="J1660" s="28"/>
    </row>
    <row r="1661" spans="1:10" x14ac:dyDescent="0.3">
      <c r="A1661" s="28"/>
      <c r="B1661" s="28" t="s">
        <v>3825</v>
      </c>
      <c r="C1661" s="28" t="s">
        <v>3826</v>
      </c>
      <c r="D1661" s="28" t="s">
        <v>3642</v>
      </c>
      <c r="E1661" s="28" t="str">
        <f t="shared" si="28"/>
        <v>1.5</v>
      </c>
      <c r="F1661" s="28">
        <v>52</v>
      </c>
      <c r="G1661" s="28" t="s">
        <v>338</v>
      </c>
      <c r="H1661" s="28" t="s">
        <v>44</v>
      </c>
      <c r="I1661" s="28"/>
      <c r="J1661" s="28"/>
    </row>
    <row r="1662" spans="1:10" x14ac:dyDescent="0.3">
      <c r="A1662" s="28"/>
      <c r="B1662" s="28" t="s">
        <v>3827</v>
      </c>
      <c r="C1662" s="28" t="s">
        <v>3828</v>
      </c>
      <c r="D1662" s="28" t="s">
        <v>3642</v>
      </c>
      <c r="E1662" s="28" t="str">
        <f t="shared" si="28"/>
        <v>1.5</v>
      </c>
      <c r="F1662" s="28">
        <v>80</v>
      </c>
      <c r="G1662" s="28" t="s">
        <v>3829</v>
      </c>
      <c r="H1662" s="28" t="s">
        <v>44</v>
      </c>
      <c r="I1662" s="28"/>
      <c r="J1662" s="28"/>
    </row>
    <row r="1663" spans="1:10" x14ac:dyDescent="0.3">
      <c r="A1663" s="28"/>
      <c r="B1663" s="28" t="s">
        <v>3830</v>
      </c>
      <c r="C1663" s="28" t="s">
        <v>3831</v>
      </c>
      <c r="D1663" s="28" t="s">
        <v>3642</v>
      </c>
      <c r="E1663" s="28" t="str">
        <f t="shared" si="28"/>
        <v>1.5</v>
      </c>
      <c r="F1663" s="28">
        <v>62</v>
      </c>
      <c r="G1663" s="28" t="s">
        <v>1244</v>
      </c>
      <c r="H1663" s="28" t="s">
        <v>44</v>
      </c>
      <c r="I1663" s="28"/>
      <c r="J1663" s="28"/>
    </row>
    <row r="1664" spans="1:10" x14ac:dyDescent="0.3">
      <c r="A1664" s="28"/>
      <c r="B1664" s="28" t="s">
        <v>3830</v>
      </c>
      <c r="C1664" s="28" t="s">
        <v>3832</v>
      </c>
      <c r="D1664" s="28" t="s">
        <v>3642</v>
      </c>
      <c r="E1664" s="28" t="str">
        <f t="shared" si="28"/>
        <v>1.5</v>
      </c>
      <c r="F1664" s="28">
        <v>67</v>
      </c>
      <c r="G1664" s="28" t="s">
        <v>1244</v>
      </c>
      <c r="H1664" s="28" t="s">
        <v>44</v>
      </c>
      <c r="I1664" s="28"/>
      <c r="J1664" s="28"/>
    </row>
    <row r="1665" spans="1:10" x14ac:dyDescent="0.3">
      <c r="A1665" s="28"/>
      <c r="B1665" s="28" t="s">
        <v>3833</v>
      </c>
      <c r="C1665" s="28" t="s">
        <v>3834</v>
      </c>
      <c r="D1665" s="28" t="s">
        <v>3642</v>
      </c>
      <c r="E1665" s="28" t="str">
        <f t="shared" si="28"/>
        <v>1.5</v>
      </c>
      <c r="F1665" s="28">
        <v>90</v>
      </c>
      <c r="G1665" s="28" t="s">
        <v>306</v>
      </c>
      <c r="H1665" s="28" t="s">
        <v>44</v>
      </c>
      <c r="I1665" s="28"/>
      <c r="J1665" s="28"/>
    </row>
    <row r="1666" spans="1:10" x14ac:dyDescent="0.3">
      <c r="A1666" s="28"/>
      <c r="B1666" s="28" t="s">
        <v>3835</v>
      </c>
      <c r="C1666" s="28" t="s">
        <v>3836</v>
      </c>
      <c r="D1666" s="28" t="s">
        <v>3642</v>
      </c>
      <c r="E1666" s="28" t="str">
        <f t="shared" si="28"/>
        <v>1.5</v>
      </c>
      <c r="F1666" s="28">
        <v>73</v>
      </c>
      <c r="G1666" s="28" t="s">
        <v>189</v>
      </c>
      <c r="H1666" s="28" t="s">
        <v>7</v>
      </c>
      <c r="I1666" s="28"/>
      <c r="J1666" s="28"/>
    </row>
    <row r="1667" spans="1:10" x14ac:dyDescent="0.3">
      <c r="A1667" s="28"/>
      <c r="B1667" s="28"/>
      <c r="C1667" s="28"/>
      <c r="D1667" s="28"/>
      <c r="E1667" s="28" t="str">
        <f t="shared" si="28"/>
        <v/>
      </c>
      <c r="F1667" s="28"/>
      <c r="G1667" s="28"/>
      <c r="H1667" s="28"/>
      <c r="I1667" s="28"/>
      <c r="J1667" s="28"/>
    </row>
    <row r="1668" spans="1:10" x14ac:dyDescent="0.3">
      <c r="A1668" s="28"/>
      <c r="B1668" s="28" t="s">
        <v>3837</v>
      </c>
      <c r="C1668" s="28" t="s">
        <v>3838</v>
      </c>
      <c r="D1668" s="28" t="s">
        <v>3642</v>
      </c>
      <c r="E1668" s="28" t="str">
        <f t="shared" si="28"/>
        <v>1.5</v>
      </c>
      <c r="F1668" s="28">
        <v>71</v>
      </c>
      <c r="G1668" s="28" t="s">
        <v>620</v>
      </c>
      <c r="H1668" s="28" t="s">
        <v>1888</v>
      </c>
      <c r="I1668" s="28"/>
      <c r="J1668" s="28"/>
    </row>
    <row r="1669" spans="1:10" x14ac:dyDescent="0.3">
      <c r="A1669" s="28"/>
      <c r="B1669" s="28" t="s">
        <v>3839</v>
      </c>
      <c r="C1669" s="28" t="s">
        <v>3840</v>
      </c>
      <c r="D1669" s="28" t="s">
        <v>3642</v>
      </c>
      <c r="E1669" s="28" t="str">
        <f t="shared" si="28"/>
        <v>1.5</v>
      </c>
      <c r="F1669" s="28">
        <v>68</v>
      </c>
      <c r="G1669" s="28" t="s">
        <v>3841</v>
      </c>
      <c r="H1669" s="28" t="s">
        <v>273</v>
      </c>
      <c r="I1669" s="28"/>
      <c r="J1669" s="28"/>
    </row>
    <row r="1670" spans="1:10" x14ac:dyDescent="0.3">
      <c r="A1670" s="28"/>
      <c r="B1670" s="28" t="s">
        <v>3842</v>
      </c>
      <c r="C1670" s="28" t="s">
        <v>3843</v>
      </c>
      <c r="D1670" s="28" t="s">
        <v>3642</v>
      </c>
      <c r="E1670" s="28" t="str">
        <f t="shared" si="28"/>
        <v>1.5</v>
      </c>
      <c r="F1670" s="28">
        <v>69</v>
      </c>
      <c r="G1670" s="28" t="s">
        <v>268</v>
      </c>
      <c r="H1670" s="28" t="s">
        <v>161</v>
      </c>
      <c r="I1670" s="28"/>
      <c r="J1670" s="28"/>
    </row>
    <row r="1671" spans="1:10" x14ac:dyDescent="0.3">
      <c r="A1671" s="28"/>
      <c r="B1671" s="28" t="s">
        <v>3844</v>
      </c>
      <c r="C1671" s="28" t="s">
        <v>3845</v>
      </c>
      <c r="D1671" s="28" t="s">
        <v>3642</v>
      </c>
      <c r="E1671" s="28" t="str">
        <f t="shared" si="28"/>
        <v>1.5</v>
      </c>
      <c r="F1671" s="28">
        <v>64</v>
      </c>
      <c r="G1671" s="28" t="s">
        <v>894</v>
      </c>
      <c r="H1671" s="28" t="s">
        <v>834</v>
      </c>
      <c r="I1671" s="28"/>
      <c r="J1671" s="28"/>
    </row>
    <row r="1672" spans="1:10" x14ac:dyDescent="0.3">
      <c r="A1672" s="28"/>
      <c r="B1672" s="28" t="s">
        <v>3846</v>
      </c>
      <c r="C1672" s="28" t="s">
        <v>3847</v>
      </c>
      <c r="D1672" s="28" t="s">
        <v>3642</v>
      </c>
      <c r="E1672" s="28" t="str">
        <f t="shared" ref="E1672:E1735" si="29">MID(D1672,2,3)</f>
        <v>1.5</v>
      </c>
      <c r="F1672" s="28">
        <v>64</v>
      </c>
      <c r="G1672" s="28" t="s">
        <v>642</v>
      </c>
      <c r="H1672" s="28" t="s">
        <v>4</v>
      </c>
      <c r="I1672" s="28"/>
      <c r="J1672" s="28"/>
    </row>
    <row r="1673" spans="1:10" x14ac:dyDescent="0.3">
      <c r="A1673" s="28"/>
      <c r="B1673" s="28" t="s">
        <v>3846</v>
      </c>
      <c r="C1673" s="28" t="s">
        <v>3848</v>
      </c>
      <c r="D1673" s="28" t="s">
        <v>3642</v>
      </c>
      <c r="E1673" s="28" t="str">
        <f t="shared" si="29"/>
        <v>1.5</v>
      </c>
      <c r="F1673" s="28">
        <v>81</v>
      </c>
      <c r="G1673" s="28" t="s">
        <v>642</v>
      </c>
      <c r="H1673" s="28" t="s">
        <v>4</v>
      </c>
      <c r="I1673" s="28"/>
      <c r="J1673" s="28"/>
    </row>
    <row r="1674" spans="1:10" x14ac:dyDescent="0.3">
      <c r="A1674" s="28"/>
      <c r="B1674" s="28" t="s">
        <v>3849</v>
      </c>
      <c r="C1674" s="28" t="s">
        <v>3850</v>
      </c>
      <c r="D1674" s="28" t="s">
        <v>3642</v>
      </c>
      <c r="E1674" s="28" t="str">
        <f t="shared" si="29"/>
        <v>1.5</v>
      </c>
      <c r="F1674" s="28">
        <v>77</v>
      </c>
      <c r="G1674" s="28" t="s">
        <v>122</v>
      </c>
      <c r="H1674" s="28" t="s">
        <v>44</v>
      </c>
      <c r="I1674" s="28"/>
      <c r="J1674" s="28"/>
    </row>
    <row r="1675" spans="1:10" x14ac:dyDescent="0.3">
      <c r="A1675" s="28"/>
      <c r="B1675" s="28" t="s">
        <v>3851</v>
      </c>
      <c r="C1675" s="28" t="s">
        <v>3852</v>
      </c>
      <c r="D1675" s="28" t="s">
        <v>3642</v>
      </c>
      <c r="E1675" s="28" t="str">
        <f t="shared" si="29"/>
        <v>1.5</v>
      </c>
      <c r="F1675" s="28">
        <v>53</v>
      </c>
      <c r="G1675" s="28" t="s">
        <v>620</v>
      </c>
      <c r="H1675" s="28" t="s">
        <v>438</v>
      </c>
      <c r="I1675" s="28"/>
      <c r="J1675" s="28"/>
    </row>
    <row r="1676" spans="1:10" x14ac:dyDescent="0.3">
      <c r="A1676" s="28"/>
      <c r="B1676" s="28" t="s">
        <v>3853</v>
      </c>
      <c r="C1676" s="28" t="s">
        <v>3854</v>
      </c>
      <c r="D1676" s="28" t="s">
        <v>3855</v>
      </c>
      <c r="E1676" s="28" t="str">
        <f t="shared" si="29"/>
        <v>1.4</v>
      </c>
      <c r="F1676" s="28">
        <v>60</v>
      </c>
      <c r="G1676" s="28" t="s">
        <v>3856</v>
      </c>
      <c r="H1676" s="28" t="s">
        <v>10</v>
      </c>
      <c r="I1676" s="28"/>
      <c r="J1676" s="28"/>
    </row>
    <row r="1677" spans="1:10" x14ac:dyDescent="0.3">
      <c r="A1677" s="28"/>
      <c r="B1677" s="28" t="s">
        <v>3857</v>
      </c>
      <c r="C1677" s="28" t="s">
        <v>3858</v>
      </c>
      <c r="D1677" s="28" t="s">
        <v>3855</v>
      </c>
      <c r="E1677" s="28" t="str">
        <f t="shared" si="29"/>
        <v>1.4</v>
      </c>
      <c r="F1677" s="28">
        <v>76</v>
      </c>
      <c r="G1677" s="28" t="s">
        <v>2161</v>
      </c>
      <c r="H1677" s="28" t="s">
        <v>44</v>
      </c>
      <c r="I1677" s="28"/>
      <c r="J1677" s="28"/>
    </row>
    <row r="1678" spans="1:10" x14ac:dyDescent="0.3">
      <c r="A1678" s="28"/>
      <c r="B1678" s="28"/>
      <c r="C1678" s="28"/>
      <c r="D1678" s="28"/>
      <c r="E1678" s="28" t="str">
        <f t="shared" si="29"/>
        <v/>
      </c>
      <c r="F1678" s="28"/>
      <c r="G1678" s="28"/>
      <c r="H1678" s="28"/>
      <c r="I1678" s="28"/>
      <c r="J1678" s="28"/>
    </row>
    <row r="1679" spans="1:10" x14ac:dyDescent="0.3">
      <c r="A1679" s="28"/>
      <c r="B1679" s="28" t="s">
        <v>3859</v>
      </c>
      <c r="C1679" s="28" t="s">
        <v>3860</v>
      </c>
      <c r="D1679" s="28" t="s">
        <v>3855</v>
      </c>
      <c r="E1679" s="28" t="str">
        <f t="shared" si="29"/>
        <v>1.4</v>
      </c>
      <c r="F1679" s="28">
        <v>71</v>
      </c>
      <c r="G1679" s="28" t="s">
        <v>63</v>
      </c>
      <c r="H1679" s="28" t="s">
        <v>44</v>
      </c>
      <c r="I1679" s="28"/>
      <c r="J1679" s="28"/>
    </row>
    <row r="1680" spans="1:10" x14ac:dyDescent="0.3">
      <c r="A1680" s="28"/>
      <c r="B1680" s="28" t="s">
        <v>3861</v>
      </c>
      <c r="C1680" s="28" t="s">
        <v>3862</v>
      </c>
      <c r="D1680" s="28" t="s">
        <v>3855</v>
      </c>
      <c r="E1680" s="28" t="str">
        <f t="shared" si="29"/>
        <v>1.4</v>
      </c>
      <c r="F1680" s="28">
        <v>65</v>
      </c>
      <c r="G1680" s="28" t="s">
        <v>268</v>
      </c>
      <c r="H1680" s="28" t="s">
        <v>166</v>
      </c>
      <c r="I1680" s="28"/>
      <c r="J1680" s="28"/>
    </row>
    <row r="1681" spans="1:10" x14ac:dyDescent="0.3">
      <c r="A1681" s="28"/>
      <c r="B1681" s="28" t="s">
        <v>3863</v>
      </c>
      <c r="C1681" s="28" t="s">
        <v>3864</v>
      </c>
      <c r="D1681" s="28" t="s">
        <v>3855</v>
      </c>
      <c r="E1681" s="28" t="str">
        <f t="shared" si="29"/>
        <v>1.4</v>
      </c>
      <c r="F1681" s="28">
        <v>51</v>
      </c>
      <c r="G1681" s="28" t="s">
        <v>2883</v>
      </c>
      <c r="H1681" s="28" t="s">
        <v>9</v>
      </c>
      <c r="I1681" s="28"/>
      <c r="J1681" s="28"/>
    </row>
    <row r="1682" spans="1:10" x14ac:dyDescent="0.3">
      <c r="A1682" s="28"/>
      <c r="B1682" s="28" t="s">
        <v>3865</v>
      </c>
      <c r="C1682" s="28" t="s">
        <v>3866</v>
      </c>
      <c r="D1682" s="28" t="s">
        <v>3855</v>
      </c>
      <c r="E1682" s="28" t="str">
        <f t="shared" si="29"/>
        <v>1.4</v>
      </c>
      <c r="F1682" s="28">
        <v>48</v>
      </c>
      <c r="G1682" s="28" t="s">
        <v>68</v>
      </c>
      <c r="H1682" s="28" t="s">
        <v>10</v>
      </c>
      <c r="I1682" s="28"/>
      <c r="J1682" s="28"/>
    </row>
    <row r="1683" spans="1:10" x14ac:dyDescent="0.3">
      <c r="A1683" s="28"/>
      <c r="B1683" s="28" t="s">
        <v>3867</v>
      </c>
      <c r="C1683" s="28" t="s">
        <v>3868</v>
      </c>
      <c r="D1683" s="28" t="s">
        <v>3855</v>
      </c>
      <c r="E1683" s="28" t="str">
        <f t="shared" si="29"/>
        <v>1.4</v>
      </c>
      <c r="F1683" s="28">
        <v>48</v>
      </c>
      <c r="G1683" s="28" t="s">
        <v>3869</v>
      </c>
      <c r="H1683" s="28" t="s">
        <v>7</v>
      </c>
      <c r="I1683" s="28"/>
      <c r="J1683" s="28"/>
    </row>
    <row r="1684" spans="1:10" x14ac:dyDescent="0.3">
      <c r="A1684" s="28"/>
      <c r="B1684" s="28" t="s">
        <v>3870</v>
      </c>
      <c r="C1684" s="28" t="s">
        <v>3871</v>
      </c>
      <c r="D1684" s="28" t="s">
        <v>3855</v>
      </c>
      <c r="E1684" s="28" t="str">
        <f t="shared" si="29"/>
        <v>1.4</v>
      </c>
      <c r="F1684" s="28">
        <v>78</v>
      </c>
      <c r="G1684" s="28" t="s">
        <v>1520</v>
      </c>
      <c r="H1684" s="28" t="s">
        <v>10</v>
      </c>
      <c r="I1684" s="28"/>
      <c r="J1684" s="28"/>
    </row>
    <row r="1685" spans="1:10" x14ac:dyDescent="0.3">
      <c r="A1685" s="28"/>
      <c r="B1685" s="28" t="s">
        <v>3872</v>
      </c>
      <c r="C1685" s="28" t="s">
        <v>3873</v>
      </c>
      <c r="D1685" s="28" t="s">
        <v>3855</v>
      </c>
      <c r="E1685" s="28" t="str">
        <f t="shared" si="29"/>
        <v>1.4</v>
      </c>
      <c r="F1685" s="28">
        <v>78</v>
      </c>
      <c r="G1685" s="28" t="s">
        <v>840</v>
      </c>
      <c r="H1685" s="28" t="s">
        <v>166</v>
      </c>
      <c r="I1685" s="28"/>
      <c r="J1685" s="28"/>
    </row>
    <row r="1686" spans="1:10" x14ac:dyDescent="0.3">
      <c r="A1686" s="28"/>
      <c r="B1686" s="28" t="s">
        <v>3874</v>
      </c>
      <c r="C1686" s="28" t="s">
        <v>3875</v>
      </c>
      <c r="D1686" s="28" t="s">
        <v>3855</v>
      </c>
      <c r="E1686" s="28" t="str">
        <f t="shared" si="29"/>
        <v>1.4</v>
      </c>
      <c r="F1686" s="28">
        <v>65</v>
      </c>
      <c r="G1686" s="28" t="s">
        <v>3876</v>
      </c>
      <c r="H1686" s="28" t="s">
        <v>10</v>
      </c>
      <c r="I1686" s="28"/>
      <c r="J1686" s="28"/>
    </row>
    <row r="1687" spans="1:10" x14ac:dyDescent="0.3">
      <c r="A1687" s="28"/>
      <c r="B1687" s="28" t="s">
        <v>3877</v>
      </c>
      <c r="C1687" s="28" t="s">
        <v>3878</v>
      </c>
      <c r="D1687" s="28" t="s">
        <v>3855</v>
      </c>
      <c r="E1687" s="28" t="str">
        <f t="shared" si="29"/>
        <v>1.4</v>
      </c>
      <c r="F1687" s="28">
        <v>80</v>
      </c>
      <c r="G1687" s="28" t="s">
        <v>3879</v>
      </c>
      <c r="H1687" s="28" t="s">
        <v>9</v>
      </c>
      <c r="I1687" s="28"/>
      <c r="J1687" s="28"/>
    </row>
    <row r="1688" spans="1:10" x14ac:dyDescent="0.3">
      <c r="A1688" s="28"/>
      <c r="B1688" s="28" t="s">
        <v>3880</v>
      </c>
      <c r="C1688" s="28" t="s">
        <v>3881</v>
      </c>
      <c r="D1688" s="28" t="s">
        <v>3855</v>
      </c>
      <c r="E1688" s="28" t="str">
        <f t="shared" si="29"/>
        <v>1.4</v>
      </c>
      <c r="F1688" s="28">
        <v>50</v>
      </c>
      <c r="G1688" s="28" t="s">
        <v>1509</v>
      </c>
      <c r="H1688" s="28" t="s">
        <v>912</v>
      </c>
      <c r="I1688" s="28"/>
      <c r="J1688" s="28"/>
    </row>
    <row r="1689" spans="1:10" x14ac:dyDescent="0.3">
      <c r="A1689" s="28"/>
      <c r="B1689" s="28"/>
      <c r="C1689" s="28"/>
      <c r="D1689" s="28"/>
      <c r="E1689" s="28" t="str">
        <f t="shared" si="29"/>
        <v/>
      </c>
      <c r="F1689" s="28"/>
      <c r="G1689" s="28"/>
      <c r="H1689" s="28"/>
      <c r="I1689" s="28"/>
      <c r="J1689" s="28"/>
    </row>
    <row r="1690" spans="1:10" x14ac:dyDescent="0.3">
      <c r="A1690" s="28"/>
      <c r="B1690" s="28" t="s">
        <v>3882</v>
      </c>
      <c r="C1690" s="28" t="s">
        <v>3883</v>
      </c>
      <c r="D1690" s="28" t="s">
        <v>3855</v>
      </c>
      <c r="E1690" s="28" t="str">
        <f t="shared" si="29"/>
        <v>1.4</v>
      </c>
      <c r="F1690" s="28">
        <v>70</v>
      </c>
      <c r="G1690" s="28" t="s">
        <v>268</v>
      </c>
      <c r="H1690" s="28" t="s">
        <v>44</v>
      </c>
      <c r="I1690" s="28"/>
      <c r="J1690" s="28"/>
    </row>
    <row r="1691" spans="1:10" x14ac:dyDescent="0.3">
      <c r="A1691" s="28"/>
      <c r="B1691" s="28" t="s">
        <v>3884</v>
      </c>
      <c r="C1691" s="28" t="s">
        <v>3885</v>
      </c>
      <c r="D1691" s="28" t="s">
        <v>3855</v>
      </c>
      <c r="E1691" s="28" t="str">
        <f t="shared" si="29"/>
        <v>1.4</v>
      </c>
      <c r="F1691" s="28">
        <v>43</v>
      </c>
      <c r="G1691" s="28" t="s">
        <v>301</v>
      </c>
      <c r="H1691" s="28" t="s">
        <v>302</v>
      </c>
      <c r="I1691" s="28"/>
      <c r="J1691" s="28"/>
    </row>
    <row r="1692" spans="1:10" x14ac:dyDescent="0.3">
      <c r="A1692" s="28"/>
      <c r="B1692" s="28" t="s">
        <v>3886</v>
      </c>
      <c r="C1692" s="28" t="s">
        <v>3887</v>
      </c>
      <c r="D1692" s="28" t="s">
        <v>3855</v>
      </c>
      <c r="E1692" s="28" t="str">
        <f t="shared" si="29"/>
        <v>1.4</v>
      </c>
      <c r="F1692" s="28">
        <v>42</v>
      </c>
      <c r="G1692" s="28" t="s">
        <v>301</v>
      </c>
      <c r="H1692" s="28" t="s">
        <v>302</v>
      </c>
      <c r="I1692" s="28"/>
      <c r="J1692" s="28"/>
    </row>
    <row r="1693" spans="1:10" x14ac:dyDescent="0.3">
      <c r="A1693" s="28"/>
      <c r="B1693" s="28" t="s">
        <v>3886</v>
      </c>
      <c r="C1693" s="28" t="s">
        <v>3888</v>
      </c>
      <c r="D1693" s="28" t="s">
        <v>3855</v>
      </c>
      <c r="E1693" s="28" t="str">
        <f t="shared" si="29"/>
        <v>1.4</v>
      </c>
      <c r="F1693" s="28">
        <v>34</v>
      </c>
      <c r="G1693" s="28" t="s">
        <v>301</v>
      </c>
      <c r="H1693" s="28" t="s">
        <v>302</v>
      </c>
      <c r="I1693" s="28"/>
      <c r="J1693" s="28"/>
    </row>
    <row r="1694" spans="1:10" x14ac:dyDescent="0.3">
      <c r="A1694" s="28"/>
      <c r="B1694" s="28" t="s">
        <v>3889</v>
      </c>
      <c r="C1694" s="28" t="s">
        <v>3890</v>
      </c>
      <c r="D1694" s="28" t="s">
        <v>3855</v>
      </c>
      <c r="E1694" s="28" t="str">
        <f t="shared" si="29"/>
        <v>1.4</v>
      </c>
      <c r="F1694" s="28">
        <v>45</v>
      </c>
      <c r="G1694" s="28" t="s">
        <v>268</v>
      </c>
      <c r="H1694" s="28" t="s">
        <v>313</v>
      </c>
      <c r="I1694" s="28"/>
      <c r="J1694" s="28"/>
    </row>
    <row r="1695" spans="1:10" x14ac:dyDescent="0.3">
      <c r="A1695" s="28"/>
      <c r="B1695" s="28" t="s">
        <v>3891</v>
      </c>
      <c r="C1695" s="28" t="s">
        <v>3892</v>
      </c>
      <c r="D1695" s="28" t="s">
        <v>3855</v>
      </c>
      <c r="E1695" s="28" t="str">
        <f t="shared" si="29"/>
        <v>1.4</v>
      </c>
      <c r="F1695" s="28">
        <v>48</v>
      </c>
      <c r="G1695" s="28" t="s">
        <v>3893</v>
      </c>
      <c r="H1695" s="28" t="s">
        <v>10</v>
      </c>
      <c r="I1695" s="28"/>
      <c r="J1695" s="28"/>
    </row>
    <row r="1696" spans="1:10" x14ac:dyDescent="0.3">
      <c r="A1696" s="28"/>
      <c r="B1696" s="28" t="s">
        <v>3894</v>
      </c>
      <c r="C1696" s="28" t="s">
        <v>3895</v>
      </c>
      <c r="D1696" s="28" t="s">
        <v>3855</v>
      </c>
      <c r="E1696" s="28" t="str">
        <f t="shared" si="29"/>
        <v>1.4</v>
      </c>
      <c r="F1696" s="28">
        <v>53</v>
      </c>
      <c r="G1696" s="28" t="s">
        <v>176</v>
      </c>
      <c r="H1696" s="28" t="s">
        <v>10</v>
      </c>
      <c r="I1696" s="28"/>
      <c r="J1696" s="28"/>
    </row>
    <row r="1697" spans="1:10" x14ac:dyDescent="0.3">
      <c r="A1697" s="28"/>
      <c r="B1697" s="28" t="s">
        <v>3896</v>
      </c>
      <c r="C1697" s="28" t="s">
        <v>3897</v>
      </c>
      <c r="D1697" s="28" t="s">
        <v>3855</v>
      </c>
      <c r="E1697" s="28" t="str">
        <f t="shared" si="29"/>
        <v>1.4</v>
      </c>
      <c r="F1697" s="28">
        <v>75</v>
      </c>
      <c r="G1697" s="28" t="s">
        <v>3898</v>
      </c>
      <c r="H1697" s="28" t="s">
        <v>9</v>
      </c>
      <c r="I1697" s="28"/>
      <c r="J1697" s="28"/>
    </row>
    <row r="1698" spans="1:10" x14ac:dyDescent="0.3">
      <c r="A1698" s="28"/>
      <c r="B1698" s="28" t="s">
        <v>3899</v>
      </c>
      <c r="C1698" s="28" t="s">
        <v>3900</v>
      </c>
      <c r="D1698" s="28" t="s">
        <v>3855</v>
      </c>
      <c r="E1698" s="28" t="str">
        <f t="shared" si="29"/>
        <v>1.4</v>
      </c>
      <c r="F1698" s="28">
        <v>73</v>
      </c>
      <c r="G1698" s="28" t="s">
        <v>145</v>
      </c>
      <c r="H1698" s="28" t="s">
        <v>3901</v>
      </c>
      <c r="I1698" s="28"/>
      <c r="J1698" s="28"/>
    </row>
    <row r="1699" spans="1:10" x14ac:dyDescent="0.3">
      <c r="A1699" s="28"/>
      <c r="B1699" s="28" t="s">
        <v>3902</v>
      </c>
      <c r="C1699" s="28" t="s">
        <v>3903</v>
      </c>
      <c r="D1699" s="28" t="s">
        <v>3855</v>
      </c>
      <c r="E1699" s="28" t="str">
        <f t="shared" si="29"/>
        <v>1.4</v>
      </c>
      <c r="F1699" s="28">
        <v>69</v>
      </c>
      <c r="G1699" s="28" t="s">
        <v>268</v>
      </c>
      <c r="H1699" s="28" t="s">
        <v>161</v>
      </c>
      <c r="I1699" s="28"/>
      <c r="J1699" s="28"/>
    </row>
    <row r="1700" spans="1:10" x14ac:dyDescent="0.3">
      <c r="A1700" s="28"/>
      <c r="B1700" s="28"/>
      <c r="C1700" s="28"/>
      <c r="D1700" s="28"/>
      <c r="E1700" s="28" t="str">
        <f t="shared" si="29"/>
        <v/>
      </c>
      <c r="F1700" s="28"/>
      <c r="G1700" s="28"/>
      <c r="H1700" s="28"/>
      <c r="I1700" s="28"/>
      <c r="J1700" s="28"/>
    </row>
    <row r="1701" spans="1:10" x14ac:dyDescent="0.3">
      <c r="A1701" s="28"/>
      <c r="B1701" s="28" t="s">
        <v>3904</v>
      </c>
      <c r="C1701" s="28" t="s">
        <v>3905</v>
      </c>
      <c r="D1701" s="28" t="s">
        <v>3855</v>
      </c>
      <c r="E1701" s="28" t="str">
        <f t="shared" si="29"/>
        <v>1.4</v>
      </c>
      <c r="F1701" s="28">
        <v>73</v>
      </c>
      <c r="G1701" s="28" t="s">
        <v>3906</v>
      </c>
      <c r="H1701" s="28" t="s">
        <v>44</v>
      </c>
      <c r="I1701" s="28"/>
      <c r="J1701" s="28"/>
    </row>
    <row r="1702" spans="1:10" x14ac:dyDescent="0.3">
      <c r="A1702" s="28"/>
      <c r="B1702" s="28" t="s">
        <v>3907</v>
      </c>
      <c r="C1702" s="28" t="s">
        <v>3908</v>
      </c>
      <c r="D1702" s="28" t="s">
        <v>3855</v>
      </c>
      <c r="E1702" s="28" t="str">
        <f t="shared" si="29"/>
        <v>1.4</v>
      </c>
      <c r="F1702" s="28">
        <v>75</v>
      </c>
      <c r="G1702" s="28" t="s">
        <v>421</v>
      </c>
      <c r="H1702" s="28" t="s">
        <v>6</v>
      </c>
      <c r="I1702" s="28"/>
      <c r="J1702" s="28"/>
    </row>
    <row r="1703" spans="1:10" x14ac:dyDescent="0.3">
      <c r="A1703" s="28"/>
      <c r="B1703" s="28" t="s">
        <v>3909</v>
      </c>
      <c r="C1703" s="28" t="s">
        <v>3910</v>
      </c>
      <c r="D1703" s="28" t="s">
        <v>3855</v>
      </c>
      <c r="E1703" s="28" t="str">
        <f t="shared" si="29"/>
        <v>1.4</v>
      </c>
      <c r="F1703" s="28">
        <v>74</v>
      </c>
      <c r="G1703" s="28" t="s">
        <v>1912</v>
      </c>
      <c r="H1703" s="28" t="s">
        <v>44</v>
      </c>
      <c r="I1703" s="28"/>
      <c r="J1703" s="28"/>
    </row>
    <row r="1704" spans="1:10" x14ac:dyDescent="0.3">
      <c r="A1704" s="28"/>
      <c r="B1704" s="28" t="s">
        <v>3911</v>
      </c>
      <c r="C1704" s="28" t="s">
        <v>3912</v>
      </c>
      <c r="D1704" s="28" t="s">
        <v>3855</v>
      </c>
      <c r="E1704" s="28" t="str">
        <f t="shared" si="29"/>
        <v>1.4</v>
      </c>
      <c r="F1704" s="28">
        <v>75</v>
      </c>
      <c r="G1704" s="28" t="s">
        <v>3913</v>
      </c>
      <c r="H1704" s="28" t="s">
        <v>44</v>
      </c>
      <c r="I1704" s="28"/>
      <c r="J1704" s="28"/>
    </row>
    <row r="1705" spans="1:10" x14ac:dyDescent="0.3">
      <c r="A1705" s="28"/>
      <c r="B1705" s="28" t="s">
        <v>3914</v>
      </c>
      <c r="C1705" s="28" t="s">
        <v>3915</v>
      </c>
      <c r="D1705" s="28" t="s">
        <v>3855</v>
      </c>
      <c r="E1705" s="28" t="str">
        <f t="shared" si="29"/>
        <v>1.4</v>
      </c>
      <c r="F1705" s="28">
        <v>22</v>
      </c>
      <c r="G1705" s="28" t="s">
        <v>268</v>
      </c>
      <c r="H1705" s="28" t="s">
        <v>908</v>
      </c>
      <c r="I1705" s="28"/>
      <c r="J1705" s="28"/>
    </row>
    <row r="1706" spans="1:10" x14ac:dyDescent="0.3">
      <c r="A1706" s="28"/>
      <c r="B1706" s="28" t="s">
        <v>3914</v>
      </c>
      <c r="C1706" s="28" t="s">
        <v>3916</v>
      </c>
      <c r="D1706" s="28" t="s">
        <v>3855</v>
      </c>
      <c r="E1706" s="28" t="str">
        <f t="shared" si="29"/>
        <v>1.4</v>
      </c>
      <c r="F1706" s="28">
        <v>23</v>
      </c>
      <c r="G1706" s="28" t="s">
        <v>268</v>
      </c>
      <c r="H1706" s="28" t="s">
        <v>908</v>
      </c>
      <c r="I1706" s="28"/>
      <c r="J1706" s="28"/>
    </row>
    <row r="1707" spans="1:10" x14ac:dyDescent="0.3">
      <c r="A1707" s="28"/>
      <c r="B1707" s="28" t="s">
        <v>3917</v>
      </c>
      <c r="C1707" s="28" t="s">
        <v>3918</v>
      </c>
      <c r="D1707" s="28" t="s">
        <v>3855</v>
      </c>
      <c r="E1707" s="28" t="str">
        <f t="shared" si="29"/>
        <v>1.4</v>
      </c>
      <c r="F1707" s="28">
        <v>66</v>
      </c>
      <c r="G1707" s="28" t="s">
        <v>268</v>
      </c>
      <c r="H1707" s="28" t="s">
        <v>161</v>
      </c>
      <c r="I1707" s="28"/>
      <c r="J1707" s="28"/>
    </row>
    <row r="1708" spans="1:10" x14ac:dyDescent="0.3">
      <c r="A1708" s="28"/>
      <c r="B1708" s="28" t="s">
        <v>3919</v>
      </c>
      <c r="C1708" s="28" t="s">
        <v>3920</v>
      </c>
      <c r="D1708" s="28" t="s">
        <v>3855</v>
      </c>
      <c r="E1708" s="28" t="str">
        <f t="shared" si="29"/>
        <v>1.4</v>
      </c>
      <c r="F1708" s="28">
        <v>55</v>
      </c>
      <c r="G1708" s="28" t="s">
        <v>3921</v>
      </c>
      <c r="H1708" s="28" t="s">
        <v>10</v>
      </c>
      <c r="I1708" s="28"/>
      <c r="J1708" s="28"/>
    </row>
    <row r="1709" spans="1:10" x14ac:dyDescent="0.3">
      <c r="A1709" s="28"/>
      <c r="B1709" s="28" t="s">
        <v>3922</v>
      </c>
      <c r="C1709" s="28" t="s">
        <v>3923</v>
      </c>
      <c r="D1709" s="28" t="s">
        <v>3855</v>
      </c>
      <c r="E1709" s="28" t="str">
        <f t="shared" si="29"/>
        <v>1.4</v>
      </c>
      <c r="F1709" s="28">
        <v>67</v>
      </c>
      <c r="G1709" s="28" t="s">
        <v>3924</v>
      </c>
      <c r="H1709" s="28" t="s">
        <v>6</v>
      </c>
      <c r="I1709" s="28"/>
      <c r="J1709" s="28"/>
    </row>
    <row r="1710" spans="1:10" x14ac:dyDescent="0.3">
      <c r="A1710" s="28"/>
      <c r="B1710" s="28" t="s">
        <v>3925</v>
      </c>
      <c r="C1710" s="28" t="s">
        <v>3926</v>
      </c>
      <c r="D1710" s="28" t="s">
        <v>3855</v>
      </c>
      <c r="E1710" s="28" t="str">
        <f t="shared" si="29"/>
        <v>1.4</v>
      </c>
      <c r="F1710" s="28">
        <v>74</v>
      </c>
      <c r="G1710" s="28" t="s">
        <v>122</v>
      </c>
      <c r="H1710" s="28" t="s">
        <v>834</v>
      </c>
      <c r="I1710" s="28"/>
      <c r="J1710" s="28"/>
    </row>
    <row r="1711" spans="1:10" x14ac:dyDescent="0.3">
      <c r="A1711" s="28"/>
      <c r="B1711" s="28"/>
      <c r="C1711" s="28"/>
      <c r="D1711" s="28"/>
      <c r="E1711" s="28" t="str">
        <f t="shared" si="29"/>
        <v/>
      </c>
      <c r="F1711" s="28"/>
      <c r="G1711" s="28"/>
      <c r="H1711" s="28"/>
      <c r="I1711" s="28"/>
      <c r="J1711" s="28"/>
    </row>
    <row r="1712" spans="1:10" x14ac:dyDescent="0.3">
      <c r="A1712" s="28"/>
      <c r="B1712" s="28" t="s">
        <v>3927</v>
      </c>
      <c r="C1712" s="28" t="s">
        <v>3928</v>
      </c>
      <c r="D1712" s="28" t="s">
        <v>3855</v>
      </c>
      <c r="E1712" s="28" t="str">
        <f t="shared" si="29"/>
        <v>1.4</v>
      </c>
      <c r="F1712" s="28">
        <v>61</v>
      </c>
      <c r="G1712" s="28" t="s">
        <v>2030</v>
      </c>
      <c r="H1712" s="28" t="s">
        <v>97</v>
      </c>
      <c r="I1712" s="28"/>
      <c r="J1712" s="28"/>
    </row>
    <row r="1713" spans="1:10" x14ac:dyDescent="0.3">
      <c r="A1713" s="28"/>
      <c r="B1713" s="28" t="s">
        <v>3929</v>
      </c>
      <c r="C1713" s="28" t="s">
        <v>3930</v>
      </c>
      <c r="D1713" s="28" t="s">
        <v>3855</v>
      </c>
      <c r="E1713" s="28" t="str">
        <f t="shared" si="29"/>
        <v>1.4</v>
      </c>
      <c r="F1713" s="28">
        <v>66</v>
      </c>
      <c r="G1713" s="28" t="s">
        <v>620</v>
      </c>
      <c r="H1713" s="28" t="s">
        <v>10</v>
      </c>
      <c r="I1713" s="28"/>
      <c r="J1713" s="28"/>
    </row>
    <row r="1714" spans="1:10" x14ac:dyDescent="0.3">
      <c r="A1714" s="28"/>
      <c r="B1714" s="28" t="s">
        <v>3931</v>
      </c>
      <c r="C1714" s="28" t="s">
        <v>3932</v>
      </c>
      <c r="D1714" s="28" t="s">
        <v>3855</v>
      </c>
      <c r="E1714" s="28" t="str">
        <f t="shared" si="29"/>
        <v>1.4</v>
      </c>
      <c r="F1714" s="28">
        <v>53</v>
      </c>
      <c r="G1714" s="28" t="s">
        <v>122</v>
      </c>
      <c r="H1714" s="28" t="s">
        <v>364</v>
      </c>
      <c r="I1714" s="28"/>
      <c r="J1714" s="28"/>
    </row>
    <row r="1715" spans="1:10" x14ac:dyDescent="0.3">
      <c r="A1715" s="28"/>
      <c r="B1715" s="28" t="s">
        <v>3933</v>
      </c>
      <c r="C1715" s="28" t="s">
        <v>3934</v>
      </c>
      <c r="D1715" s="28" t="s">
        <v>3855</v>
      </c>
      <c r="E1715" s="28" t="str">
        <f t="shared" si="29"/>
        <v>1.4</v>
      </c>
      <c r="F1715" s="28">
        <v>45</v>
      </c>
      <c r="G1715" s="28" t="s">
        <v>3935</v>
      </c>
      <c r="H1715" s="28" t="s">
        <v>515</v>
      </c>
      <c r="I1715" s="28"/>
      <c r="J1715" s="28"/>
    </row>
    <row r="1716" spans="1:10" x14ac:dyDescent="0.3">
      <c r="A1716" s="28"/>
      <c r="B1716" s="28" t="s">
        <v>3936</v>
      </c>
      <c r="C1716" s="28" t="s">
        <v>3937</v>
      </c>
      <c r="D1716" s="28" t="s">
        <v>3855</v>
      </c>
      <c r="E1716" s="28" t="str">
        <f t="shared" si="29"/>
        <v>1.4</v>
      </c>
      <c r="F1716" s="28">
        <v>58</v>
      </c>
      <c r="G1716" s="28" t="s">
        <v>199</v>
      </c>
      <c r="H1716" s="28" t="s">
        <v>302</v>
      </c>
      <c r="I1716" s="28"/>
      <c r="J1716" s="28"/>
    </row>
    <row r="1717" spans="1:10" x14ac:dyDescent="0.3">
      <c r="A1717" s="28"/>
      <c r="B1717" s="28" t="s">
        <v>3938</v>
      </c>
      <c r="C1717" s="28" t="s">
        <v>3939</v>
      </c>
      <c r="D1717" s="28" t="s">
        <v>3855</v>
      </c>
      <c r="E1717" s="28" t="str">
        <f t="shared" si="29"/>
        <v>1.4</v>
      </c>
      <c r="F1717" s="28">
        <v>60</v>
      </c>
      <c r="G1717" s="28" t="s">
        <v>1412</v>
      </c>
      <c r="H1717" s="28" t="s">
        <v>1413</v>
      </c>
      <c r="I1717" s="28"/>
      <c r="J1717" s="28"/>
    </row>
    <row r="1718" spans="1:10" x14ac:dyDescent="0.3">
      <c r="A1718" s="28"/>
      <c r="B1718" s="28" t="s">
        <v>3940</v>
      </c>
      <c r="C1718" s="28" t="s">
        <v>3941</v>
      </c>
      <c r="D1718" s="28" t="s">
        <v>3855</v>
      </c>
      <c r="E1718" s="28" t="str">
        <f t="shared" si="29"/>
        <v>1.4</v>
      </c>
      <c r="F1718" s="28">
        <v>56</v>
      </c>
      <c r="G1718" s="28" t="s">
        <v>1695</v>
      </c>
      <c r="H1718" s="28" t="s">
        <v>908</v>
      </c>
      <c r="I1718" s="28"/>
      <c r="J1718" s="28"/>
    </row>
    <row r="1719" spans="1:10" x14ac:dyDescent="0.3">
      <c r="A1719" s="28"/>
      <c r="B1719" s="28" t="s">
        <v>3942</v>
      </c>
      <c r="C1719" s="28" t="s">
        <v>3943</v>
      </c>
      <c r="D1719" s="28" t="s">
        <v>3855</v>
      </c>
      <c r="E1719" s="28" t="str">
        <f t="shared" si="29"/>
        <v>1.4</v>
      </c>
      <c r="F1719" s="28">
        <v>78</v>
      </c>
      <c r="G1719" s="28" t="s">
        <v>150</v>
      </c>
      <c r="H1719" s="28" t="s">
        <v>3</v>
      </c>
      <c r="I1719" s="28"/>
      <c r="J1719" s="28"/>
    </row>
    <row r="1720" spans="1:10" x14ac:dyDescent="0.3">
      <c r="A1720" s="28"/>
      <c r="B1720" s="28" t="s">
        <v>3944</v>
      </c>
      <c r="C1720" s="28" t="s">
        <v>3945</v>
      </c>
      <c r="D1720" s="28" t="s">
        <v>3855</v>
      </c>
      <c r="E1720" s="28" t="str">
        <f t="shared" si="29"/>
        <v>1.4</v>
      </c>
      <c r="F1720" s="28">
        <v>86</v>
      </c>
      <c r="G1720" s="28" t="s">
        <v>3946</v>
      </c>
      <c r="H1720" s="28" t="s">
        <v>44</v>
      </c>
      <c r="I1720" s="28"/>
      <c r="J1720" s="28"/>
    </row>
    <row r="1721" spans="1:10" x14ac:dyDescent="0.3">
      <c r="A1721" s="28"/>
      <c r="B1721" s="28" t="s">
        <v>3947</v>
      </c>
      <c r="C1721" s="28" t="s">
        <v>3948</v>
      </c>
      <c r="D1721" s="28" t="s">
        <v>3855</v>
      </c>
      <c r="E1721" s="28" t="str">
        <f t="shared" si="29"/>
        <v>1.4</v>
      </c>
      <c r="F1721" s="28">
        <v>83</v>
      </c>
      <c r="G1721" s="28" t="s">
        <v>3949</v>
      </c>
      <c r="H1721" s="28" t="s">
        <v>996</v>
      </c>
      <c r="I1721" s="28"/>
      <c r="J1721" s="28"/>
    </row>
    <row r="1722" spans="1:10" x14ac:dyDescent="0.3">
      <c r="A1722" s="28"/>
      <c r="B1722" s="28"/>
      <c r="C1722" s="28"/>
      <c r="D1722" s="28"/>
      <c r="E1722" s="28" t="str">
        <f t="shared" si="29"/>
        <v/>
      </c>
      <c r="F1722" s="28"/>
      <c r="G1722" s="28"/>
      <c r="H1722" s="28"/>
      <c r="I1722" s="28"/>
      <c r="J1722" s="28"/>
    </row>
    <row r="1723" spans="1:10" x14ac:dyDescent="0.3">
      <c r="A1723" s="28"/>
      <c r="B1723" s="28" t="s">
        <v>3950</v>
      </c>
      <c r="C1723" s="28" t="s">
        <v>3951</v>
      </c>
      <c r="D1723" s="28" t="s">
        <v>3855</v>
      </c>
      <c r="E1723" s="28" t="str">
        <f t="shared" si="29"/>
        <v>1.4</v>
      </c>
      <c r="F1723" s="28">
        <v>82</v>
      </c>
      <c r="G1723" s="28" t="s">
        <v>3315</v>
      </c>
      <c r="H1723" s="28" t="s">
        <v>44</v>
      </c>
      <c r="I1723" s="28"/>
      <c r="J1723" s="28"/>
    </row>
    <row r="1724" spans="1:10" x14ac:dyDescent="0.3">
      <c r="A1724" s="28"/>
      <c r="B1724" s="28" t="s">
        <v>3952</v>
      </c>
      <c r="C1724" s="28" t="s">
        <v>3953</v>
      </c>
      <c r="D1724" s="28" t="s">
        <v>3855</v>
      </c>
      <c r="E1724" s="28" t="str">
        <f t="shared" si="29"/>
        <v>1.4</v>
      </c>
      <c r="F1724" s="28">
        <v>54</v>
      </c>
      <c r="G1724" s="28" t="s">
        <v>3954</v>
      </c>
      <c r="H1724" s="28" t="s">
        <v>316</v>
      </c>
      <c r="I1724" s="28"/>
      <c r="J1724" s="28"/>
    </row>
    <row r="1725" spans="1:10" x14ac:dyDescent="0.3">
      <c r="A1725" s="28"/>
      <c r="B1725" s="28" t="s">
        <v>3955</v>
      </c>
      <c r="C1725" s="28" t="s">
        <v>3956</v>
      </c>
      <c r="D1725" s="28" t="s">
        <v>3855</v>
      </c>
      <c r="E1725" s="28" t="str">
        <f t="shared" si="29"/>
        <v>1.4</v>
      </c>
      <c r="F1725" s="28">
        <v>69</v>
      </c>
      <c r="G1725" s="28" t="s">
        <v>3957</v>
      </c>
      <c r="H1725" s="28" t="s">
        <v>273</v>
      </c>
      <c r="I1725" s="28"/>
      <c r="J1725" s="28"/>
    </row>
    <row r="1726" spans="1:10" x14ac:dyDescent="0.3">
      <c r="A1726" s="28"/>
      <c r="B1726" s="28" t="s">
        <v>3958</v>
      </c>
      <c r="C1726" s="28" t="s">
        <v>3959</v>
      </c>
      <c r="D1726" s="28" t="s">
        <v>3855</v>
      </c>
      <c r="E1726" s="28" t="str">
        <f t="shared" si="29"/>
        <v>1.4</v>
      </c>
      <c r="F1726" s="28">
        <v>64</v>
      </c>
      <c r="G1726" s="28" t="s">
        <v>145</v>
      </c>
      <c r="H1726" s="28" t="s">
        <v>10</v>
      </c>
      <c r="I1726" s="28"/>
      <c r="J1726" s="28"/>
    </row>
    <row r="1727" spans="1:10" x14ac:dyDescent="0.3">
      <c r="A1727" s="28"/>
      <c r="B1727" s="28" t="s">
        <v>3960</v>
      </c>
      <c r="C1727" s="28" t="s">
        <v>3961</v>
      </c>
      <c r="D1727" s="28" t="s">
        <v>3855</v>
      </c>
      <c r="E1727" s="28" t="str">
        <f t="shared" si="29"/>
        <v>1.4</v>
      </c>
      <c r="F1727" s="28">
        <v>35</v>
      </c>
      <c r="G1727" s="28" t="s">
        <v>3962</v>
      </c>
      <c r="H1727" s="28" t="s">
        <v>44</v>
      </c>
      <c r="I1727" s="28"/>
      <c r="J1727" s="28"/>
    </row>
    <row r="1728" spans="1:10" x14ac:dyDescent="0.3">
      <c r="A1728" s="28"/>
      <c r="B1728" s="28" t="s">
        <v>3963</v>
      </c>
      <c r="C1728" s="28" t="s">
        <v>3964</v>
      </c>
      <c r="D1728" s="28" t="s">
        <v>3855</v>
      </c>
      <c r="E1728" s="28" t="str">
        <f t="shared" si="29"/>
        <v>1.4</v>
      </c>
      <c r="F1728" s="28">
        <v>64</v>
      </c>
      <c r="G1728" s="28" t="s">
        <v>894</v>
      </c>
      <c r="H1728" s="28" t="s">
        <v>834</v>
      </c>
      <c r="I1728" s="28"/>
      <c r="J1728" s="28"/>
    </row>
    <row r="1729" spans="1:10" x14ac:dyDescent="0.3">
      <c r="A1729" s="28"/>
      <c r="B1729" s="28" t="s">
        <v>3965</v>
      </c>
      <c r="C1729" s="28" t="s">
        <v>3966</v>
      </c>
      <c r="D1729" s="28" t="s">
        <v>3855</v>
      </c>
      <c r="E1729" s="28" t="str">
        <f t="shared" si="29"/>
        <v>1.4</v>
      </c>
      <c r="F1729" s="28">
        <v>65</v>
      </c>
      <c r="G1729" s="28" t="s">
        <v>122</v>
      </c>
      <c r="H1729" s="28" t="s">
        <v>10</v>
      </c>
      <c r="I1729" s="28"/>
      <c r="J1729" s="28"/>
    </row>
    <row r="1730" spans="1:10" x14ac:dyDescent="0.3">
      <c r="A1730" s="28"/>
      <c r="B1730" s="28" t="s">
        <v>3967</v>
      </c>
      <c r="C1730" s="28" t="s">
        <v>3968</v>
      </c>
      <c r="D1730" s="28" t="s">
        <v>3855</v>
      </c>
      <c r="E1730" s="28" t="str">
        <f t="shared" si="29"/>
        <v>1.4</v>
      </c>
      <c r="F1730" s="28">
        <v>77</v>
      </c>
      <c r="G1730" s="28" t="s">
        <v>3969</v>
      </c>
      <c r="H1730" s="28" t="s">
        <v>44</v>
      </c>
      <c r="I1730" s="28"/>
      <c r="J1730" s="28"/>
    </row>
    <row r="1731" spans="1:10" x14ac:dyDescent="0.3">
      <c r="A1731" s="28"/>
      <c r="B1731" s="28" t="s">
        <v>3970</v>
      </c>
      <c r="C1731" s="28" t="s">
        <v>3971</v>
      </c>
      <c r="D1731" s="28" t="s">
        <v>3855</v>
      </c>
      <c r="E1731" s="28" t="str">
        <f t="shared" si="29"/>
        <v>1.4</v>
      </c>
      <c r="F1731" s="28">
        <v>72</v>
      </c>
      <c r="G1731" s="28" t="s">
        <v>642</v>
      </c>
      <c r="H1731" s="28" t="s">
        <v>515</v>
      </c>
      <c r="I1731" s="28"/>
      <c r="J1731" s="28"/>
    </row>
    <row r="1732" spans="1:10" x14ac:dyDescent="0.3">
      <c r="A1732" s="28"/>
      <c r="B1732" s="28" t="s">
        <v>3972</v>
      </c>
      <c r="C1732" s="28" t="s">
        <v>3973</v>
      </c>
      <c r="D1732" s="28" t="s">
        <v>3855</v>
      </c>
      <c r="E1732" s="28" t="str">
        <f t="shared" si="29"/>
        <v>1.4</v>
      </c>
      <c r="F1732" s="28">
        <v>75</v>
      </c>
      <c r="G1732" s="28" t="s">
        <v>122</v>
      </c>
      <c r="H1732" s="28" t="s">
        <v>97</v>
      </c>
      <c r="I1732" s="28"/>
      <c r="J1732" s="28"/>
    </row>
    <row r="1733" spans="1:10" x14ac:dyDescent="0.3">
      <c r="A1733" s="28"/>
      <c r="B1733" s="28"/>
      <c r="C1733" s="28"/>
      <c r="D1733" s="28"/>
      <c r="E1733" s="28" t="str">
        <f t="shared" si="29"/>
        <v/>
      </c>
      <c r="F1733" s="28"/>
      <c r="G1733" s="28"/>
      <c r="H1733" s="28"/>
      <c r="I1733" s="28"/>
      <c r="J1733" s="28"/>
    </row>
    <row r="1734" spans="1:10" x14ac:dyDescent="0.3">
      <c r="A1734" s="28"/>
      <c r="B1734" s="28" t="s">
        <v>3974</v>
      </c>
      <c r="C1734" s="28" t="s">
        <v>3975</v>
      </c>
      <c r="D1734" s="28" t="s">
        <v>3855</v>
      </c>
      <c r="E1734" s="28" t="str">
        <f t="shared" si="29"/>
        <v>1.4</v>
      </c>
      <c r="F1734" s="28">
        <v>67</v>
      </c>
      <c r="G1734" s="28" t="s">
        <v>3976</v>
      </c>
      <c r="H1734" s="28" t="s">
        <v>10</v>
      </c>
      <c r="I1734" s="28"/>
      <c r="J1734" s="28"/>
    </row>
    <row r="1735" spans="1:10" x14ac:dyDescent="0.3">
      <c r="A1735" s="28"/>
      <c r="B1735" s="28" t="s">
        <v>3977</v>
      </c>
      <c r="C1735" s="28" t="s">
        <v>3978</v>
      </c>
      <c r="D1735" s="28" t="s">
        <v>3855</v>
      </c>
      <c r="E1735" s="28" t="str">
        <f t="shared" si="29"/>
        <v>1.4</v>
      </c>
      <c r="F1735" s="28">
        <v>58</v>
      </c>
      <c r="G1735" s="28" t="s">
        <v>3979</v>
      </c>
      <c r="H1735" s="28" t="s">
        <v>912</v>
      </c>
      <c r="I1735" s="28"/>
      <c r="J1735" s="28"/>
    </row>
    <row r="1736" spans="1:10" x14ac:dyDescent="0.3">
      <c r="A1736" s="28"/>
      <c r="B1736" s="28" t="s">
        <v>3980</v>
      </c>
      <c r="C1736" s="28" t="s">
        <v>3981</v>
      </c>
      <c r="D1736" s="28" t="s">
        <v>3855</v>
      </c>
      <c r="E1736" s="28" t="str">
        <f t="shared" ref="E1736:E1799" si="30">MID(D1736,2,3)</f>
        <v>1.4</v>
      </c>
      <c r="F1736" s="28">
        <v>90</v>
      </c>
      <c r="G1736" s="28" t="s">
        <v>712</v>
      </c>
      <c r="H1736" s="28" t="s">
        <v>44</v>
      </c>
      <c r="I1736" s="28"/>
      <c r="J1736" s="28"/>
    </row>
    <row r="1737" spans="1:10" x14ac:dyDescent="0.3">
      <c r="A1737" s="28"/>
      <c r="B1737" s="28" t="s">
        <v>3980</v>
      </c>
      <c r="C1737" s="28" t="s">
        <v>3982</v>
      </c>
      <c r="D1737" s="28" t="s">
        <v>3855</v>
      </c>
      <c r="E1737" s="28" t="str">
        <f t="shared" si="30"/>
        <v>1.4</v>
      </c>
      <c r="F1737" s="28">
        <v>33</v>
      </c>
      <c r="G1737" s="28" t="s">
        <v>3983</v>
      </c>
      <c r="H1737" s="28" t="s">
        <v>44</v>
      </c>
      <c r="I1737" s="28"/>
      <c r="J1737" s="28"/>
    </row>
    <row r="1738" spans="1:10" x14ac:dyDescent="0.3">
      <c r="A1738" s="28"/>
      <c r="B1738" s="28" t="s">
        <v>3980</v>
      </c>
      <c r="C1738" s="28" t="s">
        <v>3984</v>
      </c>
      <c r="D1738" s="28" t="s">
        <v>3855</v>
      </c>
      <c r="E1738" s="28" t="str">
        <f t="shared" si="30"/>
        <v>1.4</v>
      </c>
      <c r="F1738" s="28">
        <v>51</v>
      </c>
      <c r="G1738" s="28" t="s">
        <v>1943</v>
      </c>
      <c r="H1738" s="28" t="s">
        <v>44</v>
      </c>
      <c r="I1738" s="28"/>
      <c r="J1738" s="28"/>
    </row>
    <row r="1739" spans="1:10" x14ac:dyDescent="0.3">
      <c r="A1739" s="28"/>
      <c r="B1739" s="28" t="s">
        <v>3985</v>
      </c>
      <c r="C1739" s="28" t="s">
        <v>3986</v>
      </c>
      <c r="D1739" s="28" t="s">
        <v>3855</v>
      </c>
      <c r="E1739" s="28" t="str">
        <f t="shared" si="30"/>
        <v>1.4</v>
      </c>
      <c r="F1739" s="28">
        <v>76</v>
      </c>
      <c r="G1739" s="28" t="s">
        <v>268</v>
      </c>
      <c r="H1739" s="28" t="s">
        <v>1</v>
      </c>
      <c r="I1739" s="28"/>
      <c r="J1739" s="28"/>
    </row>
    <row r="1740" spans="1:10" x14ac:dyDescent="0.3">
      <c r="A1740" s="28"/>
      <c r="B1740" s="28" t="s">
        <v>3987</v>
      </c>
      <c r="C1740" s="28" t="s">
        <v>3988</v>
      </c>
      <c r="D1740" s="28" t="s">
        <v>3855</v>
      </c>
      <c r="E1740" s="28" t="str">
        <f t="shared" si="30"/>
        <v>1.4</v>
      </c>
      <c r="F1740" s="28">
        <v>60</v>
      </c>
      <c r="G1740" s="28" t="s">
        <v>189</v>
      </c>
      <c r="H1740" s="28" t="s">
        <v>438</v>
      </c>
      <c r="I1740" s="28"/>
      <c r="J1740" s="28"/>
    </row>
    <row r="1741" spans="1:10" x14ac:dyDescent="0.3">
      <c r="A1741" s="28"/>
      <c r="B1741" s="28" t="s">
        <v>3989</v>
      </c>
      <c r="C1741" s="28" t="s">
        <v>3990</v>
      </c>
      <c r="D1741" s="28" t="s">
        <v>3855</v>
      </c>
      <c r="E1741" s="28" t="str">
        <f t="shared" si="30"/>
        <v>1.4</v>
      </c>
      <c r="F1741" s="28">
        <v>58</v>
      </c>
      <c r="G1741" s="28" t="s">
        <v>3991</v>
      </c>
      <c r="H1741" s="28" t="s">
        <v>44</v>
      </c>
      <c r="I1741" s="28"/>
      <c r="J1741" s="28"/>
    </row>
    <row r="1742" spans="1:10" x14ac:dyDescent="0.3">
      <c r="A1742" s="28"/>
      <c r="B1742" s="28" t="s">
        <v>3992</v>
      </c>
      <c r="C1742" s="28" t="s">
        <v>3993</v>
      </c>
      <c r="D1742" s="28" t="s">
        <v>3855</v>
      </c>
      <c r="E1742" s="28" t="str">
        <f t="shared" si="30"/>
        <v>1.4</v>
      </c>
      <c r="F1742" s="28">
        <v>42</v>
      </c>
      <c r="G1742" s="28" t="s">
        <v>2154</v>
      </c>
      <c r="H1742" s="28" t="s">
        <v>97</v>
      </c>
      <c r="I1742" s="28"/>
      <c r="J1742" s="28"/>
    </row>
    <row r="1743" spans="1:10" x14ac:dyDescent="0.3">
      <c r="A1743" s="28"/>
      <c r="B1743" s="28" t="s">
        <v>3994</v>
      </c>
      <c r="C1743" s="28" t="s">
        <v>3995</v>
      </c>
      <c r="D1743" s="28" t="s">
        <v>3855</v>
      </c>
      <c r="E1743" s="28" t="str">
        <f t="shared" si="30"/>
        <v>1.4</v>
      </c>
      <c r="F1743" s="28">
        <v>91</v>
      </c>
      <c r="G1743" s="28" t="s">
        <v>145</v>
      </c>
      <c r="H1743" s="28" t="s">
        <v>44</v>
      </c>
      <c r="I1743" s="28"/>
      <c r="J1743" s="28"/>
    </row>
    <row r="1744" spans="1:10" x14ac:dyDescent="0.3">
      <c r="A1744" s="28"/>
      <c r="B1744" s="28"/>
      <c r="C1744" s="28"/>
      <c r="D1744" s="28"/>
      <c r="E1744" s="28" t="str">
        <f t="shared" si="30"/>
        <v/>
      </c>
      <c r="F1744" s="28"/>
      <c r="G1744" s="28"/>
      <c r="H1744" s="28"/>
      <c r="I1744" s="28"/>
      <c r="J1744" s="28"/>
    </row>
    <row r="1745" spans="1:10" x14ac:dyDescent="0.3">
      <c r="A1745" s="28"/>
      <c r="B1745" s="28" t="s">
        <v>3996</v>
      </c>
      <c r="C1745" s="28" t="s">
        <v>3997</v>
      </c>
      <c r="D1745" s="28" t="s">
        <v>3855</v>
      </c>
      <c r="E1745" s="28" t="str">
        <f t="shared" si="30"/>
        <v>1.4</v>
      </c>
      <c r="F1745" s="28">
        <v>73</v>
      </c>
      <c r="G1745" s="28" t="s">
        <v>3998</v>
      </c>
      <c r="H1745" s="28" t="s">
        <v>1413</v>
      </c>
      <c r="I1745" s="28"/>
      <c r="J1745" s="28"/>
    </row>
    <row r="1746" spans="1:10" x14ac:dyDescent="0.3">
      <c r="A1746" s="28"/>
      <c r="B1746" s="28" t="s">
        <v>3999</v>
      </c>
      <c r="C1746" s="28" t="s">
        <v>4000</v>
      </c>
      <c r="D1746" s="28" t="s">
        <v>3855</v>
      </c>
      <c r="E1746" s="28" t="str">
        <f t="shared" si="30"/>
        <v>1.4</v>
      </c>
      <c r="F1746" s="28">
        <v>63</v>
      </c>
      <c r="G1746" s="28" t="s">
        <v>170</v>
      </c>
      <c r="H1746" s="28" t="s">
        <v>97</v>
      </c>
      <c r="I1746" s="28"/>
      <c r="J1746" s="28"/>
    </row>
    <row r="1747" spans="1:10" x14ac:dyDescent="0.3">
      <c r="A1747" s="28"/>
      <c r="B1747" s="28" t="s">
        <v>4001</v>
      </c>
      <c r="C1747" s="28" t="s">
        <v>4002</v>
      </c>
      <c r="D1747" s="28" t="s">
        <v>3855</v>
      </c>
      <c r="E1747" s="28" t="str">
        <f t="shared" si="30"/>
        <v>1.4</v>
      </c>
      <c r="F1747" s="28">
        <v>65</v>
      </c>
      <c r="G1747" s="28" t="s">
        <v>189</v>
      </c>
      <c r="H1747" s="28" t="s">
        <v>44</v>
      </c>
      <c r="I1747" s="28"/>
      <c r="J1747" s="28"/>
    </row>
    <row r="1748" spans="1:10" x14ac:dyDescent="0.3">
      <c r="A1748" s="28"/>
      <c r="B1748" s="28" t="s">
        <v>4003</v>
      </c>
      <c r="C1748" s="28" t="s">
        <v>4004</v>
      </c>
      <c r="D1748" s="28" t="s">
        <v>3855</v>
      </c>
      <c r="E1748" s="28" t="str">
        <f t="shared" si="30"/>
        <v>1.4</v>
      </c>
      <c r="F1748" s="28">
        <v>65</v>
      </c>
      <c r="G1748" s="28" t="s">
        <v>1685</v>
      </c>
      <c r="H1748" s="28" t="s">
        <v>3</v>
      </c>
      <c r="I1748" s="28"/>
      <c r="J1748" s="28"/>
    </row>
    <row r="1749" spans="1:10" x14ac:dyDescent="0.3">
      <c r="A1749" s="28"/>
      <c r="B1749" s="28" t="s">
        <v>4005</v>
      </c>
      <c r="C1749" s="28" t="s">
        <v>4006</v>
      </c>
      <c r="D1749" s="28" t="s">
        <v>3855</v>
      </c>
      <c r="E1749" s="28" t="str">
        <f t="shared" si="30"/>
        <v>1.4</v>
      </c>
      <c r="F1749" s="28">
        <v>67</v>
      </c>
      <c r="G1749" s="28" t="s">
        <v>2224</v>
      </c>
      <c r="H1749" s="28" t="s">
        <v>97</v>
      </c>
      <c r="I1749" s="28"/>
      <c r="J1749" s="28"/>
    </row>
    <row r="1750" spans="1:10" x14ac:dyDescent="0.3">
      <c r="A1750" s="28"/>
      <c r="B1750" s="28" t="s">
        <v>4007</v>
      </c>
      <c r="C1750" s="28" t="s">
        <v>4008</v>
      </c>
      <c r="D1750" s="28" t="s">
        <v>3855</v>
      </c>
      <c r="E1750" s="28" t="str">
        <f t="shared" si="30"/>
        <v>1.4</v>
      </c>
      <c r="F1750" s="28">
        <v>70</v>
      </c>
      <c r="G1750" s="28" t="s">
        <v>2197</v>
      </c>
      <c r="H1750" s="28" t="s">
        <v>2</v>
      </c>
      <c r="I1750" s="28"/>
      <c r="J1750" s="28"/>
    </row>
    <row r="1751" spans="1:10" x14ac:dyDescent="0.3">
      <c r="A1751" s="28"/>
      <c r="B1751" s="28" t="s">
        <v>4009</v>
      </c>
      <c r="C1751" s="28" t="s">
        <v>4010</v>
      </c>
      <c r="D1751" s="28" t="s">
        <v>3855</v>
      </c>
      <c r="E1751" s="28" t="str">
        <f t="shared" si="30"/>
        <v>1.4</v>
      </c>
      <c r="F1751" s="28">
        <v>55</v>
      </c>
      <c r="G1751" s="28" t="s">
        <v>4011</v>
      </c>
      <c r="H1751" s="28" t="s">
        <v>161</v>
      </c>
      <c r="I1751" s="28"/>
      <c r="J1751" s="28"/>
    </row>
    <row r="1752" spans="1:10" x14ac:dyDescent="0.3">
      <c r="A1752" s="28"/>
      <c r="B1752" s="28" t="s">
        <v>4012</v>
      </c>
      <c r="C1752" s="28" t="s">
        <v>4013</v>
      </c>
      <c r="D1752" s="28" t="s">
        <v>3855</v>
      </c>
      <c r="E1752" s="28" t="str">
        <f t="shared" si="30"/>
        <v>1.4</v>
      </c>
      <c r="F1752" s="28">
        <v>64</v>
      </c>
      <c r="G1752" s="28" t="s">
        <v>4014</v>
      </c>
      <c r="H1752" s="28" t="s">
        <v>5</v>
      </c>
      <c r="I1752" s="28"/>
      <c r="J1752" s="28"/>
    </row>
    <row r="1753" spans="1:10" x14ac:dyDescent="0.3">
      <c r="A1753" s="28"/>
      <c r="B1753" s="28" t="s">
        <v>4015</v>
      </c>
      <c r="C1753" s="28" t="s">
        <v>4016</v>
      </c>
      <c r="D1753" s="28" t="s">
        <v>3855</v>
      </c>
      <c r="E1753" s="28" t="str">
        <f t="shared" si="30"/>
        <v>1.4</v>
      </c>
      <c r="F1753" s="28">
        <v>73</v>
      </c>
      <c r="G1753" s="28" t="s">
        <v>646</v>
      </c>
      <c r="H1753" s="28" t="s">
        <v>2</v>
      </c>
      <c r="I1753" s="28"/>
      <c r="J1753" s="28"/>
    </row>
    <row r="1754" spans="1:10" x14ac:dyDescent="0.3">
      <c r="A1754" s="28"/>
      <c r="B1754" s="28" t="s">
        <v>4017</v>
      </c>
      <c r="C1754" s="28" t="s">
        <v>4018</v>
      </c>
      <c r="D1754" s="28" t="s">
        <v>3855</v>
      </c>
      <c r="E1754" s="28" t="str">
        <f t="shared" si="30"/>
        <v>1.4</v>
      </c>
      <c r="F1754" s="28">
        <v>61</v>
      </c>
      <c r="G1754" s="28" t="s">
        <v>894</v>
      </c>
      <c r="H1754" s="28" t="s">
        <v>834</v>
      </c>
      <c r="I1754" s="28"/>
      <c r="J1754" s="28"/>
    </row>
    <row r="1755" spans="1:10" x14ac:dyDescent="0.3">
      <c r="A1755" s="28"/>
      <c r="B1755" s="28"/>
      <c r="C1755" s="28"/>
      <c r="D1755" s="28"/>
      <c r="E1755" s="28" t="str">
        <f t="shared" si="30"/>
        <v/>
      </c>
      <c r="F1755" s="28"/>
      <c r="G1755" s="28"/>
      <c r="H1755" s="28"/>
      <c r="I1755" s="28"/>
      <c r="J1755" s="28"/>
    </row>
    <row r="1756" spans="1:10" x14ac:dyDescent="0.3">
      <c r="A1756" s="28"/>
      <c r="B1756" s="28" t="s">
        <v>4017</v>
      </c>
      <c r="C1756" s="28" t="s">
        <v>4019</v>
      </c>
      <c r="D1756" s="28" t="s">
        <v>3855</v>
      </c>
      <c r="E1756" s="28" t="str">
        <f t="shared" si="30"/>
        <v>1.4</v>
      </c>
      <c r="F1756" s="28">
        <v>60</v>
      </c>
      <c r="G1756" s="28" t="s">
        <v>894</v>
      </c>
      <c r="H1756" s="28" t="s">
        <v>834</v>
      </c>
      <c r="I1756" s="28"/>
      <c r="J1756" s="28"/>
    </row>
    <row r="1757" spans="1:10" x14ac:dyDescent="0.3">
      <c r="A1757" s="28"/>
      <c r="B1757" s="28" t="s">
        <v>4020</v>
      </c>
      <c r="C1757" s="28" t="s">
        <v>4021</v>
      </c>
      <c r="D1757" s="28" t="s">
        <v>3855</v>
      </c>
      <c r="E1757" s="28" t="str">
        <f t="shared" si="30"/>
        <v>1.4</v>
      </c>
      <c r="F1757" s="28">
        <v>74</v>
      </c>
      <c r="G1757" s="28" t="s">
        <v>122</v>
      </c>
      <c r="H1757" s="28" t="s">
        <v>7</v>
      </c>
      <c r="I1757" s="28"/>
      <c r="J1757" s="28"/>
    </row>
    <row r="1758" spans="1:10" x14ac:dyDescent="0.3">
      <c r="A1758" s="28"/>
      <c r="B1758" s="28" t="s">
        <v>4022</v>
      </c>
      <c r="C1758" s="28" t="s">
        <v>4023</v>
      </c>
      <c r="D1758" s="28" t="s">
        <v>3855</v>
      </c>
      <c r="E1758" s="28" t="str">
        <f t="shared" si="30"/>
        <v>1.4</v>
      </c>
      <c r="F1758" s="28">
        <v>73</v>
      </c>
      <c r="G1758" s="28" t="s">
        <v>1630</v>
      </c>
      <c r="H1758" s="28" t="s">
        <v>1423</v>
      </c>
      <c r="I1758" s="28"/>
      <c r="J1758" s="28"/>
    </row>
    <row r="1759" spans="1:10" x14ac:dyDescent="0.3">
      <c r="A1759" s="28"/>
      <c r="B1759" s="28" t="s">
        <v>4024</v>
      </c>
      <c r="C1759" s="28" t="s">
        <v>4025</v>
      </c>
      <c r="D1759" s="28" t="s">
        <v>3855</v>
      </c>
      <c r="E1759" s="28" t="str">
        <f t="shared" si="30"/>
        <v>1.4</v>
      </c>
      <c r="F1759" s="28">
        <v>65</v>
      </c>
      <c r="G1759" s="28" t="s">
        <v>4026</v>
      </c>
      <c r="H1759" s="28" t="s">
        <v>44</v>
      </c>
      <c r="I1759" s="28"/>
      <c r="J1759" s="28"/>
    </row>
    <row r="1760" spans="1:10" x14ac:dyDescent="0.3">
      <c r="A1760" s="28"/>
      <c r="B1760" s="28" t="s">
        <v>4027</v>
      </c>
      <c r="C1760" s="28" t="s">
        <v>4028</v>
      </c>
      <c r="D1760" s="28" t="s">
        <v>3855</v>
      </c>
      <c r="E1760" s="28" t="str">
        <f t="shared" si="30"/>
        <v>1.4</v>
      </c>
      <c r="F1760" s="28">
        <v>63</v>
      </c>
      <c r="G1760" s="28" t="s">
        <v>268</v>
      </c>
      <c r="H1760" s="28" t="s">
        <v>161</v>
      </c>
      <c r="I1760" s="28"/>
      <c r="J1760" s="28"/>
    </row>
    <row r="1761" spans="1:10" x14ac:dyDescent="0.3">
      <c r="A1761" s="28"/>
      <c r="B1761" s="28" t="s">
        <v>4029</v>
      </c>
      <c r="C1761" s="28" t="s">
        <v>4030</v>
      </c>
      <c r="D1761" s="28" t="s">
        <v>3855</v>
      </c>
      <c r="E1761" s="28" t="str">
        <f t="shared" si="30"/>
        <v>1.4</v>
      </c>
      <c r="F1761" s="28">
        <v>79</v>
      </c>
      <c r="G1761" s="28" t="s">
        <v>189</v>
      </c>
      <c r="H1761" s="28" t="s">
        <v>7</v>
      </c>
      <c r="I1761" s="28"/>
      <c r="J1761" s="28"/>
    </row>
    <row r="1762" spans="1:10" x14ac:dyDescent="0.3">
      <c r="A1762" s="28"/>
      <c r="B1762" s="28" t="s">
        <v>4031</v>
      </c>
      <c r="C1762" s="28" t="s">
        <v>4032</v>
      </c>
      <c r="D1762" s="28" t="s">
        <v>3855</v>
      </c>
      <c r="E1762" s="28" t="str">
        <f t="shared" si="30"/>
        <v>1.4</v>
      </c>
      <c r="F1762" s="28">
        <v>68</v>
      </c>
      <c r="G1762" s="28" t="s">
        <v>122</v>
      </c>
      <c r="H1762" s="28" t="s">
        <v>97</v>
      </c>
      <c r="I1762" s="28"/>
      <c r="J1762" s="28"/>
    </row>
    <row r="1763" spans="1:10" x14ac:dyDescent="0.3">
      <c r="A1763" s="28"/>
      <c r="B1763" s="28" t="s">
        <v>4033</v>
      </c>
      <c r="C1763" s="28" t="s">
        <v>4034</v>
      </c>
      <c r="D1763" s="28" t="s">
        <v>3855</v>
      </c>
      <c r="E1763" s="28" t="str">
        <f t="shared" si="30"/>
        <v>1.4</v>
      </c>
      <c r="F1763" s="28">
        <v>70</v>
      </c>
      <c r="G1763" s="28" t="s">
        <v>1716</v>
      </c>
      <c r="H1763" s="28" t="s">
        <v>9</v>
      </c>
      <c r="I1763" s="28"/>
      <c r="J1763" s="28"/>
    </row>
    <row r="1764" spans="1:10" x14ac:dyDescent="0.3">
      <c r="A1764" s="28"/>
      <c r="B1764" s="28" t="s">
        <v>4035</v>
      </c>
      <c r="C1764" s="28" t="s">
        <v>4036</v>
      </c>
      <c r="D1764" s="28" t="s">
        <v>3855</v>
      </c>
      <c r="E1764" s="28" t="str">
        <f t="shared" si="30"/>
        <v>1.4</v>
      </c>
      <c r="F1764" s="28">
        <v>54</v>
      </c>
      <c r="G1764" s="28" t="s">
        <v>620</v>
      </c>
      <c r="H1764" s="28" t="s">
        <v>10</v>
      </c>
      <c r="I1764" s="28"/>
      <c r="J1764" s="28"/>
    </row>
    <row r="1765" spans="1:10" x14ac:dyDescent="0.3">
      <c r="A1765" s="28"/>
      <c r="B1765" s="28" t="s">
        <v>4037</v>
      </c>
      <c r="C1765" s="28" t="s">
        <v>4038</v>
      </c>
      <c r="D1765" s="28" t="s">
        <v>3855</v>
      </c>
      <c r="E1765" s="28" t="str">
        <f t="shared" si="30"/>
        <v>1.4</v>
      </c>
      <c r="F1765" s="28">
        <v>49</v>
      </c>
      <c r="G1765" s="28" t="s">
        <v>769</v>
      </c>
      <c r="H1765" s="28" t="s">
        <v>97</v>
      </c>
      <c r="I1765" s="28"/>
      <c r="J1765" s="28"/>
    </row>
    <row r="1766" spans="1:10" x14ac:dyDescent="0.3">
      <c r="A1766" s="28"/>
      <c r="B1766" s="28"/>
      <c r="C1766" s="28"/>
      <c r="D1766" s="28"/>
      <c r="E1766" s="28" t="str">
        <f t="shared" si="30"/>
        <v/>
      </c>
      <c r="F1766" s="28"/>
      <c r="G1766" s="28"/>
      <c r="H1766" s="28"/>
      <c r="I1766" s="28"/>
      <c r="J1766" s="28"/>
    </row>
    <row r="1767" spans="1:10" x14ac:dyDescent="0.3">
      <c r="A1767" s="28"/>
      <c r="B1767" s="28" t="s">
        <v>4039</v>
      </c>
      <c r="C1767" s="28" t="s">
        <v>4040</v>
      </c>
      <c r="D1767" s="28" t="s">
        <v>3855</v>
      </c>
      <c r="E1767" s="28" t="str">
        <f t="shared" si="30"/>
        <v>1.4</v>
      </c>
      <c r="F1767" s="28">
        <v>71</v>
      </c>
      <c r="G1767" s="28" t="s">
        <v>4041</v>
      </c>
      <c r="H1767" s="28" t="s">
        <v>5</v>
      </c>
      <c r="I1767" s="28"/>
      <c r="J1767" s="28"/>
    </row>
    <row r="1768" spans="1:10" x14ac:dyDescent="0.3">
      <c r="A1768" s="28"/>
      <c r="B1768" s="28" t="s">
        <v>4042</v>
      </c>
      <c r="C1768" s="28" t="s">
        <v>4043</v>
      </c>
      <c r="D1768" s="28" t="s">
        <v>3855</v>
      </c>
      <c r="E1768" s="28" t="str">
        <f t="shared" si="30"/>
        <v>1.4</v>
      </c>
      <c r="F1768" s="28">
        <v>49</v>
      </c>
      <c r="G1768" s="28" t="s">
        <v>4044</v>
      </c>
      <c r="H1768" s="28" t="s">
        <v>10</v>
      </c>
      <c r="I1768" s="28"/>
      <c r="J1768" s="28"/>
    </row>
    <row r="1769" spans="1:10" x14ac:dyDescent="0.3">
      <c r="A1769" s="28"/>
      <c r="B1769" s="28" t="s">
        <v>4045</v>
      </c>
      <c r="C1769" s="28" t="s">
        <v>4046</v>
      </c>
      <c r="D1769" s="28" t="s">
        <v>3855</v>
      </c>
      <c r="E1769" s="28" t="str">
        <f t="shared" si="30"/>
        <v>1.4</v>
      </c>
      <c r="F1769" s="28">
        <v>73</v>
      </c>
      <c r="G1769" s="28" t="s">
        <v>122</v>
      </c>
      <c r="H1769" s="28" t="s">
        <v>7</v>
      </c>
      <c r="I1769" s="28"/>
      <c r="J1769" s="28"/>
    </row>
    <row r="1770" spans="1:10" x14ac:dyDescent="0.3">
      <c r="A1770" s="28"/>
      <c r="B1770" s="28" t="s">
        <v>4047</v>
      </c>
      <c r="C1770" s="28" t="s">
        <v>4048</v>
      </c>
      <c r="D1770" s="28" t="s">
        <v>3855</v>
      </c>
      <c r="E1770" s="28" t="str">
        <f t="shared" si="30"/>
        <v>1.4</v>
      </c>
      <c r="F1770" s="28">
        <v>68</v>
      </c>
      <c r="G1770" s="28" t="s">
        <v>1695</v>
      </c>
      <c r="H1770" s="28" t="s">
        <v>9</v>
      </c>
      <c r="I1770" s="28"/>
      <c r="J1770" s="28"/>
    </row>
    <row r="1771" spans="1:10" x14ac:dyDescent="0.3">
      <c r="A1771" s="28"/>
      <c r="B1771" s="28" t="s">
        <v>4049</v>
      </c>
      <c r="C1771" s="28" t="s">
        <v>4050</v>
      </c>
      <c r="D1771" s="28" t="s">
        <v>3855</v>
      </c>
      <c r="E1771" s="28" t="str">
        <f t="shared" si="30"/>
        <v>1.4</v>
      </c>
      <c r="F1771" s="28">
        <v>72</v>
      </c>
      <c r="G1771" s="28" t="s">
        <v>4051</v>
      </c>
      <c r="H1771" s="28" t="s">
        <v>146</v>
      </c>
      <c r="I1771" s="28"/>
      <c r="J1771" s="28"/>
    </row>
    <row r="1772" spans="1:10" x14ac:dyDescent="0.3">
      <c r="A1772" s="28"/>
      <c r="B1772" s="28" t="s">
        <v>4052</v>
      </c>
      <c r="C1772" s="28" t="s">
        <v>4053</v>
      </c>
      <c r="D1772" s="28" t="s">
        <v>3855</v>
      </c>
      <c r="E1772" s="28" t="str">
        <f t="shared" si="30"/>
        <v>1.4</v>
      </c>
      <c r="F1772" s="28">
        <v>93</v>
      </c>
      <c r="G1772" s="28" t="s">
        <v>4054</v>
      </c>
      <c r="H1772" s="28" t="s">
        <v>44</v>
      </c>
      <c r="I1772" s="28"/>
      <c r="J1772" s="28"/>
    </row>
    <row r="1773" spans="1:10" x14ac:dyDescent="0.3">
      <c r="A1773" s="28"/>
      <c r="B1773" s="28" t="s">
        <v>4055</v>
      </c>
      <c r="C1773" s="28" t="s">
        <v>4056</v>
      </c>
      <c r="D1773" s="28" t="s">
        <v>3855</v>
      </c>
      <c r="E1773" s="28" t="str">
        <f t="shared" si="30"/>
        <v>1.4</v>
      </c>
      <c r="F1773" s="28">
        <v>69</v>
      </c>
      <c r="G1773" s="28" t="s">
        <v>145</v>
      </c>
      <c r="H1773" s="28" t="s">
        <v>9</v>
      </c>
      <c r="I1773" s="28"/>
      <c r="J1773" s="28"/>
    </row>
    <row r="1774" spans="1:10" x14ac:dyDescent="0.3">
      <c r="A1774" s="28"/>
      <c r="B1774" s="28" t="s">
        <v>4057</v>
      </c>
      <c r="C1774" s="28" t="s">
        <v>4058</v>
      </c>
      <c r="D1774" s="28" t="s">
        <v>3855</v>
      </c>
      <c r="E1774" s="28" t="str">
        <f t="shared" si="30"/>
        <v>1.4</v>
      </c>
      <c r="F1774" s="28">
        <v>66</v>
      </c>
      <c r="G1774" s="28" t="s">
        <v>4059</v>
      </c>
      <c r="H1774" s="28" t="s">
        <v>996</v>
      </c>
      <c r="I1774" s="28"/>
      <c r="J1774" s="28"/>
    </row>
    <row r="1775" spans="1:10" x14ac:dyDescent="0.3">
      <c r="A1775" s="28"/>
      <c r="B1775" s="28" t="s">
        <v>4060</v>
      </c>
      <c r="C1775" s="28" t="s">
        <v>4061</v>
      </c>
      <c r="D1775" s="28" t="s">
        <v>3855</v>
      </c>
      <c r="E1775" s="28" t="str">
        <f t="shared" si="30"/>
        <v>1.4</v>
      </c>
      <c r="F1775" s="28">
        <v>62</v>
      </c>
      <c r="G1775" s="28" t="s">
        <v>1102</v>
      </c>
      <c r="H1775" s="28" t="s">
        <v>1551</v>
      </c>
      <c r="I1775" s="28"/>
      <c r="J1775" s="28"/>
    </row>
    <row r="1776" spans="1:10" x14ac:dyDescent="0.3">
      <c r="A1776" s="28"/>
      <c r="B1776" s="28" t="s">
        <v>4062</v>
      </c>
      <c r="C1776" s="28" t="s">
        <v>4063</v>
      </c>
      <c r="D1776" s="28" t="s">
        <v>3855</v>
      </c>
      <c r="E1776" s="28" t="str">
        <f t="shared" si="30"/>
        <v>1.4</v>
      </c>
      <c r="F1776" s="28">
        <v>62</v>
      </c>
      <c r="G1776" s="28" t="s">
        <v>145</v>
      </c>
      <c r="H1776" s="28" t="s">
        <v>1551</v>
      </c>
      <c r="I1776" s="28"/>
      <c r="J1776" s="28"/>
    </row>
    <row r="1777" spans="1:10" x14ac:dyDescent="0.3">
      <c r="A1777" s="28"/>
      <c r="B1777" s="28"/>
      <c r="C1777" s="28"/>
      <c r="D1777" s="28"/>
      <c r="E1777" s="28" t="str">
        <f t="shared" si="30"/>
        <v/>
      </c>
      <c r="F1777" s="28"/>
      <c r="G1777" s="28"/>
      <c r="H1777" s="28"/>
      <c r="I1777" s="28"/>
      <c r="J1777" s="28"/>
    </row>
    <row r="1778" spans="1:10" x14ac:dyDescent="0.3">
      <c r="A1778" s="28"/>
      <c r="B1778" s="28" t="s">
        <v>4064</v>
      </c>
      <c r="C1778" s="28" t="s">
        <v>4065</v>
      </c>
      <c r="D1778" s="28" t="s">
        <v>3855</v>
      </c>
      <c r="E1778" s="28" t="str">
        <f t="shared" si="30"/>
        <v>1.4</v>
      </c>
      <c r="F1778" s="28">
        <v>52</v>
      </c>
      <c r="G1778" s="28" t="s">
        <v>4066</v>
      </c>
      <c r="H1778" s="28" t="s">
        <v>10</v>
      </c>
      <c r="I1778" s="28"/>
      <c r="J1778" s="28"/>
    </row>
    <row r="1779" spans="1:10" x14ac:dyDescent="0.3">
      <c r="A1779" s="28"/>
      <c r="B1779" s="28" t="s">
        <v>4067</v>
      </c>
      <c r="C1779" s="28" t="s">
        <v>4068</v>
      </c>
      <c r="D1779" s="28" t="s">
        <v>3855</v>
      </c>
      <c r="E1779" s="28" t="str">
        <f t="shared" si="30"/>
        <v>1.4</v>
      </c>
      <c r="F1779" s="28">
        <v>78</v>
      </c>
      <c r="G1779" s="28" t="s">
        <v>145</v>
      </c>
      <c r="H1779" s="28" t="s">
        <v>247</v>
      </c>
      <c r="I1779" s="28"/>
      <c r="J1779" s="28"/>
    </row>
    <row r="1780" spans="1:10" x14ac:dyDescent="0.3">
      <c r="A1780" s="28"/>
      <c r="B1780" s="28" t="s">
        <v>4069</v>
      </c>
      <c r="C1780" s="28" t="s">
        <v>4070</v>
      </c>
      <c r="D1780" s="28" t="s">
        <v>3855</v>
      </c>
      <c r="E1780" s="28" t="str">
        <f t="shared" si="30"/>
        <v>1.4</v>
      </c>
      <c r="F1780" s="28">
        <v>50</v>
      </c>
      <c r="G1780" s="28" t="s">
        <v>590</v>
      </c>
      <c r="H1780" s="28" t="s">
        <v>10</v>
      </c>
      <c r="I1780" s="28"/>
      <c r="J1780" s="28"/>
    </row>
    <row r="1781" spans="1:10" x14ac:dyDescent="0.3">
      <c r="A1781" s="28"/>
      <c r="B1781" s="28" t="s">
        <v>4071</v>
      </c>
      <c r="C1781" s="28" t="s">
        <v>4072</v>
      </c>
      <c r="D1781" s="28" t="s">
        <v>4073</v>
      </c>
      <c r="E1781" s="28" t="str">
        <f t="shared" si="30"/>
        <v>1.3</v>
      </c>
      <c r="F1781" s="28">
        <v>49</v>
      </c>
      <c r="G1781" s="28" t="s">
        <v>435</v>
      </c>
      <c r="H1781" s="28" t="s">
        <v>10</v>
      </c>
      <c r="I1781" s="28"/>
      <c r="J1781" s="28"/>
    </row>
    <row r="1782" spans="1:10" x14ac:dyDescent="0.3">
      <c r="A1782" s="28"/>
      <c r="B1782" s="28" t="s">
        <v>4074</v>
      </c>
      <c r="C1782" s="28" t="s">
        <v>4075</v>
      </c>
      <c r="D1782" s="28" t="s">
        <v>4073</v>
      </c>
      <c r="E1782" s="28" t="str">
        <f t="shared" si="30"/>
        <v>1.3</v>
      </c>
      <c r="F1782" s="28">
        <v>83</v>
      </c>
      <c r="G1782" s="28" t="s">
        <v>374</v>
      </c>
      <c r="H1782" s="28" t="s">
        <v>10</v>
      </c>
      <c r="I1782" s="28"/>
      <c r="J1782" s="28"/>
    </row>
    <row r="1783" spans="1:10" x14ac:dyDescent="0.3">
      <c r="A1783" s="28"/>
      <c r="B1783" s="28" t="s">
        <v>4076</v>
      </c>
      <c r="C1783" s="28" t="s">
        <v>4077</v>
      </c>
      <c r="D1783" s="28" t="s">
        <v>4073</v>
      </c>
      <c r="E1783" s="28" t="str">
        <f t="shared" si="30"/>
        <v>1.3</v>
      </c>
      <c r="F1783" s="28">
        <v>68</v>
      </c>
      <c r="G1783" s="28" t="s">
        <v>1365</v>
      </c>
      <c r="H1783" s="28" t="s">
        <v>834</v>
      </c>
      <c r="I1783" s="28"/>
      <c r="J1783" s="28"/>
    </row>
    <row r="1784" spans="1:10" x14ac:dyDescent="0.3">
      <c r="A1784" s="28"/>
      <c r="B1784" s="28" t="s">
        <v>4078</v>
      </c>
      <c r="C1784" s="28" t="s">
        <v>4079</v>
      </c>
      <c r="D1784" s="28" t="s">
        <v>4073</v>
      </c>
      <c r="E1784" s="28" t="str">
        <f t="shared" si="30"/>
        <v>1.3</v>
      </c>
      <c r="F1784" s="28">
        <v>70</v>
      </c>
      <c r="G1784" s="28" t="s">
        <v>385</v>
      </c>
      <c r="H1784" s="28" t="s">
        <v>64</v>
      </c>
      <c r="I1784" s="28"/>
      <c r="J1784" s="28"/>
    </row>
    <row r="1785" spans="1:10" x14ac:dyDescent="0.3">
      <c r="A1785" s="28"/>
      <c r="B1785" s="28" t="s">
        <v>4080</v>
      </c>
      <c r="C1785" s="28" t="s">
        <v>4081</v>
      </c>
      <c r="D1785" s="28" t="s">
        <v>4073</v>
      </c>
      <c r="E1785" s="28" t="str">
        <f t="shared" si="30"/>
        <v>1.3</v>
      </c>
      <c r="F1785" s="28">
        <v>72</v>
      </c>
      <c r="G1785" s="28" t="s">
        <v>374</v>
      </c>
      <c r="H1785" s="28" t="s">
        <v>4</v>
      </c>
      <c r="I1785" s="28"/>
      <c r="J1785" s="28"/>
    </row>
    <row r="1786" spans="1:10" x14ac:dyDescent="0.3">
      <c r="A1786" s="28"/>
      <c r="B1786" s="28" t="s">
        <v>4082</v>
      </c>
      <c r="C1786" s="28" t="s">
        <v>4083</v>
      </c>
      <c r="D1786" s="28" t="s">
        <v>4073</v>
      </c>
      <c r="E1786" s="28" t="str">
        <f t="shared" si="30"/>
        <v>1.3</v>
      </c>
      <c r="F1786" s="28">
        <v>59</v>
      </c>
      <c r="G1786" s="28" t="s">
        <v>199</v>
      </c>
      <c r="H1786" s="28" t="s">
        <v>334</v>
      </c>
      <c r="I1786" s="28"/>
      <c r="J1786" s="28"/>
    </row>
    <row r="1787" spans="1:10" x14ac:dyDescent="0.3">
      <c r="A1787" s="28"/>
      <c r="B1787" s="28" t="s">
        <v>4084</v>
      </c>
      <c r="C1787" s="28" t="s">
        <v>4085</v>
      </c>
      <c r="D1787" s="28" t="s">
        <v>4073</v>
      </c>
      <c r="E1787" s="28" t="str">
        <f t="shared" si="30"/>
        <v>1.3</v>
      </c>
      <c r="F1787" s="28">
        <v>65</v>
      </c>
      <c r="G1787" s="28" t="s">
        <v>4086</v>
      </c>
      <c r="H1787" s="28" t="s">
        <v>10</v>
      </c>
      <c r="I1787" s="28"/>
      <c r="J1787" s="28"/>
    </row>
    <row r="1788" spans="1:10" x14ac:dyDescent="0.3">
      <c r="A1788" s="28"/>
      <c r="B1788" s="28"/>
      <c r="C1788" s="28"/>
      <c r="D1788" s="28"/>
      <c r="E1788" s="28" t="str">
        <f t="shared" si="30"/>
        <v/>
      </c>
      <c r="F1788" s="28"/>
      <c r="G1788" s="28"/>
      <c r="H1788" s="28"/>
      <c r="I1788" s="28"/>
      <c r="J1788" s="28"/>
    </row>
    <row r="1789" spans="1:10" x14ac:dyDescent="0.3">
      <c r="A1789" s="28"/>
      <c r="B1789" s="28" t="s">
        <v>4087</v>
      </c>
      <c r="C1789" s="28" t="s">
        <v>4088</v>
      </c>
      <c r="D1789" s="28" t="s">
        <v>4073</v>
      </c>
      <c r="E1789" s="28" t="str">
        <f t="shared" si="30"/>
        <v>1.3</v>
      </c>
      <c r="F1789" s="28">
        <v>54</v>
      </c>
      <c r="G1789" s="28" t="s">
        <v>646</v>
      </c>
      <c r="H1789" s="28" t="s">
        <v>10</v>
      </c>
      <c r="I1789" s="28"/>
      <c r="J1789" s="28"/>
    </row>
    <row r="1790" spans="1:10" x14ac:dyDescent="0.3">
      <c r="A1790" s="28"/>
      <c r="B1790" s="28" t="s">
        <v>4089</v>
      </c>
      <c r="C1790" s="28" t="s">
        <v>4090</v>
      </c>
      <c r="D1790" s="28" t="s">
        <v>4073</v>
      </c>
      <c r="E1790" s="28" t="str">
        <f t="shared" si="30"/>
        <v>1.3</v>
      </c>
      <c r="F1790" s="28">
        <v>48</v>
      </c>
      <c r="G1790" s="28" t="s">
        <v>189</v>
      </c>
      <c r="H1790" s="28" t="s">
        <v>10</v>
      </c>
      <c r="I1790" s="28"/>
      <c r="J1790" s="28"/>
    </row>
    <row r="1791" spans="1:10" x14ac:dyDescent="0.3">
      <c r="A1791" s="28"/>
      <c r="B1791" s="28" t="s">
        <v>4091</v>
      </c>
      <c r="C1791" s="28" t="s">
        <v>4092</v>
      </c>
      <c r="D1791" s="28" t="s">
        <v>4073</v>
      </c>
      <c r="E1791" s="28" t="str">
        <f t="shared" si="30"/>
        <v>1.3</v>
      </c>
      <c r="F1791" s="28">
        <v>53</v>
      </c>
      <c r="G1791" s="28" t="s">
        <v>306</v>
      </c>
      <c r="H1791" s="28" t="s">
        <v>6</v>
      </c>
      <c r="I1791" s="28"/>
      <c r="J1791" s="28"/>
    </row>
    <row r="1792" spans="1:10" x14ac:dyDescent="0.3">
      <c r="A1792" s="28"/>
      <c r="B1792" s="28" t="s">
        <v>4093</v>
      </c>
      <c r="C1792" s="28" t="s">
        <v>4094</v>
      </c>
      <c r="D1792" s="28" t="s">
        <v>4073</v>
      </c>
      <c r="E1792" s="28" t="str">
        <f t="shared" si="30"/>
        <v>1.3</v>
      </c>
      <c r="F1792" s="28">
        <v>66</v>
      </c>
      <c r="G1792" s="28" t="s">
        <v>1302</v>
      </c>
      <c r="H1792" s="28" t="s">
        <v>834</v>
      </c>
      <c r="I1792" s="28"/>
      <c r="J1792" s="28"/>
    </row>
    <row r="1793" spans="1:10" x14ac:dyDescent="0.3">
      <c r="A1793" s="28"/>
      <c r="B1793" s="28" t="s">
        <v>4095</v>
      </c>
      <c r="C1793" s="28" t="s">
        <v>4096</v>
      </c>
      <c r="D1793" s="28" t="s">
        <v>4073</v>
      </c>
      <c r="E1793" s="28" t="str">
        <f t="shared" si="30"/>
        <v>1.3</v>
      </c>
      <c r="F1793" s="28">
        <v>47</v>
      </c>
      <c r="G1793" s="28" t="s">
        <v>4097</v>
      </c>
      <c r="H1793" s="28" t="s">
        <v>44</v>
      </c>
      <c r="I1793" s="28"/>
      <c r="J1793" s="28"/>
    </row>
    <row r="1794" spans="1:10" x14ac:dyDescent="0.3">
      <c r="A1794" s="28"/>
      <c r="B1794" s="28" t="s">
        <v>4098</v>
      </c>
      <c r="C1794" s="28" t="s">
        <v>4099</v>
      </c>
      <c r="D1794" s="28" t="s">
        <v>4073</v>
      </c>
      <c r="E1794" s="28" t="str">
        <f t="shared" si="30"/>
        <v>1.3</v>
      </c>
      <c r="F1794" s="28">
        <v>54</v>
      </c>
      <c r="G1794" s="28" t="s">
        <v>4100</v>
      </c>
      <c r="H1794" s="28" t="s">
        <v>273</v>
      </c>
      <c r="I1794" s="28"/>
      <c r="J1794" s="28"/>
    </row>
    <row r="1795" spans="1:10" x14ac:dyDescent="0.3">
      <c r="A1795" s="28"/>
      <c r="B1795" s="28" t="s">
        <v>4101</v>
      </c>
      <c r="C1795" s="28" t="s">
        <v>4102</v>
      </c>
      <c r="D1795" s="28" t="s">
        <v>4073</v>
      </c>
      <c r="E1795" s="28" t="str">
        <f t="shared" si="30"/>
        <v>1.3</v>
      </c>
      <c r="F1795" s="28">
        <v>65</v>
      </c>
      <c r="G1795" s="28" t="s">
        <v>4103</v>
      </c>
      <c r="H1795" s="28" t="s">
        <v>247</v>
      </c>
      <c r="I1795" s="28"/>
      <c r="J1795" s="28"/>
    </row>
    <row r="1796" spans="1:10" x14ac:dyDescent="0.3">
      <c r="A1796" s="28"/>
      <c r="B1796" s="28" t="s">
        <v>4104</v>
      </c>
      <c r="C1796" s="28" t="s">
        <v>4105</v>
      </c>
      <c r="D1796" s="28" t="s">
        <v>4073</v>
      </c>
      <c r="E1796" s="28" t="str">
        <f t="shared" si="30"/>
        <v>1.3</v>
      </c>
      <c r="F1796" s="28">
        <v>88</v>
      </c>
      <c r="G1796" s="28" t="s">
        <v>4106</v>
      </c>
      <c r="H1796" s="28" t="s">
        <v>146</v>
      </c>
      <c r="I1796" s="28"/>
      <c r="J1796" s="28"/>
    </row>
    <row r="1797" spans="1:10" x14ac:dyDescent="0.3">
      <c r="A1797" s="28"/>
      <c r="B1797" s="28" t="s">
        <v>4107</v>
      </c>
      <c r="C1797" s="28" t="s">
        <v>4108</v>
      </c>
      <c r="D1797" s="28" t="s">
        <v>4073</v>
      </c>
      <c r="E1797" s="28" t="str">
        <f t="shared" si="30"/>
        <v>1.3</v>
      </c>
      <c r="F1797" s="28">
        <v>56</v>
      </c>
      <c r="G1797" s="28" t="s">
        <v>4109</v>
      </c>
      <c r="H1797" s="28" t="s">
        <v>161</v>
      </c>
      <c r="I1797" s="28"/>
      <c r="J1797" s="28"/>
    </row>
    <row r="1798" spans="1:10" x14ac:dyDescent="0.3">
      <c r="A1798" s="28"/>
      <c r="B1798" s="28" t="s">
        <v>4110</v>
      </c>
      <c r="C1798" s="28" t="s">
        <v>4111</v>
      </c>
      <c r="D1798" s="28" t="s">
        <v>4073</v>
      </c>
      <c r="E1798" s="28" t="str">
        <f t="shared" si="30"/>
        <v>1.3</v>
      </c>
      <c r="F1798" s="28">
        <v>60</v>
      </c>
      <c r="G1798" s="28" t="s">
        <v>4112</v>
      </c>
      <c r="H1798" s="28" t="s">
        <v>44</v>
      </c>
      <c r="I1798" s="28"/>
      <c r="J1798" s="28"/>
    </row>
    <row r="1799" spans="1:10" x14ac:dyDescent="0.3">
      <c r="A1799" s="28"/>
      <c r="B1799" s="28"/>
      <c r="C1799" s="28"/>
      <c r="D1799" s="28"/>
      <c r="E1799" s="28" t="str">
        <f t="shared" si="30"/>
        <v/>
      </c>
      <c r="F1799" s="28"/>
      <c r="G1799" s="28"/>
      <c r="H1799" s="28"/>
      <c r="I1799" s="28"/>
      <c r="J1799" s="28"/>
    </row>
    <row r="1800" spans="1:10" x14ac:dyDescent="0.3">
      <c r="A1800" s="28"/>
      <c r="B1800" s="28" t="s">
        <v>4113</v>
      </c>
      <c r="C1800" s="28" t="s">
        <v>4114</v>
      </c>
      <c r="D1800" s="28" t="s">
        <v>4073</v>
      </c>
      <c r="E1800" s="28" t="str">
        <f t="shared" ref="E1800:E1863" si="31">MID(D1800,2,3)</f>
        <v>1.3</v>
      </c>
      <c r="F1800" s="28">
        <v>46</v>
      </c>
      <c r="G1800" s="28" t="s">
        <v>3497</v>
      </c>
      <c r="H1800" s="28" t="s">
        <v>161</v>
      </c>
      <c r="I1800" s="28"/>
      <c r="J1800" s="28"/>
    </row>
    <row r="1801" spans="1:10" x14ac:dyDescent="0.3">
      <c r="A1801" s="28"/>
      <c r="B1801" s="28" t="s">
        <v>4113</v>
      </c>
      <c r="C1801" s="28" t="s">
        <v>4115</v>
      </c>
      <c r="D1801" s="28" t="s">
        <v>4073</v>
      </c>
      <c r="E1801" s="28" t="str">
        <f t="shared" si="31"/>
        <v>1.3</v>
      </c>
      <c r="F1801" s="28">
        <v>46</v>
      </c>
      <c r="G1801" s="28" t="s">
        <v>3497</v>
      </c>
      <c r="H1801" s="28" t="s">
        <v>161</v>
      </c>
      <c r="I1801" s="28"/>
      <c r="J1801" s="28"/>
    </row>
    <row r="1802" spans="1:10" x14ac:dyDescent="0.3">
      <c r="A1802" s="28"/>
      <c r="B1802" s="28" t="s">
        <v>4116</v>
      </c>
      <c r="C1802" s="28" t="s">
        <v>4117</v>
      </c>
      <c r="D1802" s="28" t="s">
        <v>4073</v>
      </c>
      <c r="E1802" s="28" t="str">
        <f t="shared" si="31"/>
        <v>1.3</v>
      </c>
      <c r="F1802" s="28">
        <v>91</v>
      </c>
      <c r="G1802" s="28" t="s">
        <v>189</v>
      </c>
      <c r="H1802" s="28" t="s">
        <v>44</v>
      </c>
      <c r="I1802" s="28"/>
      <c r="J1802" s="28"/>
    </row>
    <row r="1803" spans="1:10" x14ac:dyDescent="0.3">
      <c r="A1803" s="28"/>
      <c r="B1803" s="28" t="s">
        <v>4118</v>
      </c>
      <c r="C1803" s="28" t="s">
        <v>4119</v>
      </c>
      <c r="D1803" s="28" t="s">
        <v>4073</v>
      </c>
      <c r="E1803" s="28" t="str">
        <f t="shared" si="31"/>
        <v>1.3</v>
      </c>
      <c r="F1803" s="28">
        <v>69</v>
      </c>
      <c r="G1803" s="28" t="s">
        <v>130</v>
      </c>
      <c r="H1803" s="28" t="s">
        <v>247</v>
      </c>
      <c r="I1803" s="28"/>
      <c r="J1803" s="28"/>
    </row>
    <row r="1804" spans="1:10" x14ac:dyDescent="0.3">
      <c r="A1804" s="28"/>
      <c r="B1804" s="28" t="s">
        <v>4120</v>
      </c>
      <c r="C1804" s="28" t="s">
        <v>4121</v>
      </c>
      <c r="D1804" s="28" t="s">
        <v>4073</v>
      </c>
      <c r="E1804" s="28" t="str">
        <f t="shared" si="31"/>
        <v>1.3</v>
      </c>
      <c r="F1804" s="28">
        <v>56</v>
      </c>
      <c r="G1804" s="28" t="s">
        <v>3381</v>
      </c>
      <c r="H1804" s="28" t="s">
        <v>10</v>
      </c>
      <c r="I1804" s="28"/>
      <c r="J1804" s="28"/>
    </row>
    <row r="1805" spans="1:10" x14ac:dyDescent="0.3">
      <c r="A1805" s="28"/>
      <c r="B1805" s="28" t="s">
        <v>4122</v>
      </c>
      <c r="C1805" s="28" t="s">
        <v>4123</v>
      </c>
      <c r="D1805" s="28" t="s">
        <v>4073</v>
      </c>
      <c r="E1805" s="28" t="str">
        <f t="shared" si="31"/>
        <v>1.3</v>
      </c>
      <c r="F1805" s="28">
        <v>57</v>
      </c>
      <c r="G1805" s="28" t="s">
        <v>330</v>
      </c>
      <c r="H1805" s="28" t="s">
        <v>161</v>
      </c>
      <c r="I1805" s="28"/>
      <c r="J1805" s="28"/>
    </row>
    <row r="1806" spans="1:10" x14ac:dyDescent="0.3">
      <c r="A1806" s="28"/>
      <c r="B1806" s="28" t="s">
        <v>4124</v>
      </c>
      <c r="C1806" s="28" t="s">
        <v>4125</v>
      </c>
      <c r="D1806" s="28" t="s">
        <v>4073</v>
      </c>
      <c r="E1806" s="28" t="str">
        <f t="shared" si="31"/>
        <v>1.3</v>
      </c>
      <c r="F1806" s="28">
        <v>54</v>
      </c>
      <c r="G1806" s="28" t="s">
        <v>1412</v>
      </c>
      <c r="H1806" s="28" t="s">
        <v>1413</v>
      </c>
      <c r="I1806" s="28"/>
      <c r="J1806" s="28"/>
    </row>
    <row r="1807" spans="1:10" x14ac:dyDescent="0.3">
      <c r="A1807" s="28"/>
      <c r="B1807" s="28" t="s">
        <v>4126</v>
      </c>
      <c r="C1807" s="28" t="s">
        <v>4127</v>
      </c>
      <c r="D1807" s="28" t="s">
        <v>4073</v>
      </c>
      <c r="E1807" s="28" t="str">
        <f t="shared" si="31"/>
        <v>1.3</v>
      </c>
      <c r="F1807" s="28" t="s">
        <v>8</v>
      </c>
      <c r="G1807" s="28" t="s">
        <v>189</v>
      </c>
      <c r="H1807" s="28" t="s">
        <v>9</v>
      </c>
      <c r="I1807" s="28"/>
      <c r="J1807" s="28"/>
    </row>
    <row r="1808" spans="1:10" x14ac:dyDescent="0.3">
      <c r="A1808" s="28"/>
      <c r="B1808" s="28" t="s">
        <v>4128</v>
      </c>
      <c r="C1808" s="28" t="s">
        <v>4129</v>
      </c>
      <c r="D1808" s="28" t="s">
        <v>4073</v>
      </c>
      <c r="E1808" s="28" t="str">
        <f t="shared" si="31"/>
        <v>1.3</v>
      </c>
      <c r="F1808" s="28">
        <v>83</v>
      </c>
      <c r="G1808" s="28" t="s">
        <v>1695</v>
      </c>
      <c r="H1808" s="28" t="s">
        <v>1</v>
      </c>
      <c r="I1808" s="28"/>
      <c r="J1808" s="28"/>
    </row>
    <row r="1809" spans="1:10" x14ac:dyDescent="0.3">
      <c r="A1809" s="28"/>
      <c r="B1809" s="28" t="s">
        <v>4130</v>
      </c>
      <c r="C1809" s="28" t="s">
        <v>4131</v>
      </c>
      <c r="D1809" s="28" t="s">
        <v>4073</v>
      </c>
      <c r="E1809" s="28" t="str">
        <f t="shared" si="31"/>
        <v>1.3</v>
      </c>
      <c r="F1809" s="28">
        <v>82</v>
      </c>
      <c r="G1809" s="28" t="s">
        <v>620</v>
      </c>
      <c r="H1809" s="28" t="s">
        <v>97</v>
      </c>
      <c r="I1809" s="28"/>
      <c r="J1809" s="28"/>
    </row>
    <row r="1810" spans="1:10" x14ac:dyDescent="0.3">
      <c r="A1810" s="28"/>
      <c r="B1810" s="28"/>
      <c r="C1810" s="28"/>
      <c r="D1810" s="28"/>
      <c r="E1810" s="28" t="str">
        <f t="shared" si="31"/>
        <v/>
      </c>
      <c r="F1810" s="28"/>
      <c r="G1810" s="28"/>
      <c r="H1810" s="28"/>
      <c r="I1810" s="28"/>
      <c r="J1810" s="28"/>
    </row>
    <row r="1811" spans="1:10" x14ac:dyDescent="0.3">
      <c r="A1811" s="28"/>
      <c r="B1811" s="28" t="s">
        <v>4132</v>
      </c>
      <c r="C1811" s="28" t="s">
        <v>4133</v>
      </c>
      <c r="D1811" s="28" t="s">
        <v>4073</v>
      </c>
      <c r="E1811" s="28" t="str">
        <f t="shared" si="31"/>
        <v>1.3</v>
      </c>
      <c r="F1811" s="28">
        <v>54</v>
      </c>
      <c r="G1811" s="28" t="s">
        <v>4109</v>
      </c>
      <c r="H1811" s="28" t="s">
        <v>161</v>
      </c>
      <c r="I1811" s="28"/>
      <c r="J1811" s="28"/>
    </row>
    <row r="1812" spans="1:10" x14ac:dyDescent="0.3">
      <c r="A1812" s="28"/>
      <c r="B1812" s="28" t="s">
        <v>4134</v>
      </c>
      <c r="C1812" s="28" t="s">
        <v>4135</v>
      </c>
      <c r="D1812" s="28" t="s">
        <v>4073</v>
      </c>
      <c r="E1812" s="28" t="str">
        <f t="shared" si="31"/>
        <v>1.3</v>
      </c>
      <c r="F1812" s="28">
        <v>69</v>
      </c>
      <c r="G1812" s="28" t="s">
        <v>145</v>
      </c>
      <c r="H1812" s="28" t="s">
        <v>247</v>
      </c>
      <c r="I1812" s="28"/>
      <c r="J1812" s="28"/>
    </row>
    <row r="1813" spans="1:10" x14ac:dyDescent="0.3">
      <c r="A1813" s="28"/>
      <c r="B1813" s="28" t="s">
        <v>4136</v>
      </c>
      <c r="C1813" s="28" t="s">
        <v>4137</v>
      </c>
      <c r="D1813" s="28" t="s">
        <v>4073</v>
      </c>
      <c r="E1813" s="28" t="str">
        <f t="shared" si="31"/>
        <v>1.3</v>
      </c>
      <c r="F1813" s="28">
        <v>56</v>
      </c>
      <c r="G1813" s="28" t="s">
        <v>875</v>
      </c>
      <c r="H1813" s="28" t="s">
        <v>10</v>
      </c>
      <c r="I1813" s="28"/>
      <c r="J1813" s="28"/>
    </row>
    <row r="1814" spans="1:10" x14ac:dyDescent="0.3">
      <c r="A1814" s="28"/>
      <c r="B1814" s="28" t="s">
        <v>4138</v>
      </c>
      <c r="C1814" s="28" t="s">
        <v>4139</v>
      </c>
      <c r="D1814" s="28" t="s">
        <v>4073</v>
      </c>
      <c r="E1814" s="28" t="str">
        <f t="shared" si="31"/>
        <v>1.3</v>
      </c>
      <c r="F1814" s="28">
        <v>67</v>
      </c>
      <c r="G1814" s="28" t="s">
        <v>4140</v>
      </c>
      <c r="H1814" s="28" t="s">
        <v>44</v>
      </c>
      <c r="I1814" s="28"/>
      <c r="J1814" s="28"/>
    </row>
    <row r="1815" spans="1:10" x14ac:dyDescent="0.3">
      <c r="A1815" s="28"/>
      <c r="B1815" s="28" t="s">
        <v>4141</v>
      </c>
      <c r="C1815" s="28" t="s">
        <v>4142</v>
      </c>
      <c r="D1815" s="28" t="s">
        <v>4073</v>
      </c>
      <c r="E1815" s="28" t="str">
        <f t="shared" si="31"/>
        <v>1.3</v>
      </c>
      <c r="F1815" s="28">
        <v>49</v>
      </c>
      <c r="G1815" s="28" t="s">
        <v>1713</v>
      </c>
      <c r="H1815" s="28" t="s">
        <v>10</v>
      </c>
      <c r="I1815" s="28"/>
      <c r="J1815" s="28"/>
    </row>
    <row r="1816" spans="1:10" x14ac:dyDescent="0.3">
      <c r="A1816" s="28"/>
      <c r="B1816" s="28" t="s">
        <v>4143</v>
      </c>
      <c r="C1816" s="28" t="s">
        <v>4144</v>
      </c>
      <c r="D1816" s="28" t="s">
        <v>4073</v>
      </c>
      <c r="E1816" s="28" t="str">
        <f t="shared" si="31"/>
        <v>1.3</v>
      </c>
      <c r="F1816" s="28">
        <v>40</v>
      </c>
      <c r="G1816" s="28" t="s">
        <v>2666</v>
      </c>
      <c r="H1816" s="28" t="s">
        <v>2453</v>
      </c>
      <c r="I1816" s="28"/>
      <c r="J1816" s="28"/>
    </row>
    <row r="1817" spans="1:10" x14ac:dyDescent="0.3">
      <c r="A1817" s="28"/>
      <c r="B1817" s="28" t="s">
        <v>4145</v>
      </c>
      <c r="C1817" s="28" t="s">
        <v>4146</v>
      </c>
      <c r="D1817" s="28" t="s">
        <v>4073</v>
      </c>
      <c r="E1817" s="28" t="str">
        <f t="shared" si="31"/>
        <v>1.3</v>
      </c>
      <c r="F1817" s="28">
        <v>64</v>
      </c>
      <c r="G1817" s="28" t="s">
        <v>722</v>
      </c>
      <c r="H1817" s="28" t="s">
        <v>834</v>
      </c>
      <c r="I1817" s="28"/>
      <c r="J1817" s="28"/>
    </row>
    <row r="1818" spans="1:10" x14ac:dyDescent="0.3">
      <c r="A1818" s="28"/>
      <c r="B1818" s="28" t="s">
        <v>4147</v>
      </c>
      <c r="C1818" s="28" t="s">
        <v>4148</v>
      </c>
      <c r="D1818" s="28" t="s">
        <v>4073</v>
      </c>
      <c r="E1818" s="28" t="str">
        <f t="shared" si="31"/>
        <v>1.3</v>
      </c>
      <c r="F1818" s="28">
        <v>46</v>
      </c>
      <c r="G1818" s="28" t="s">
        <v>130</v>
      </c>
      <c r="H1818" s="28" t="s">
        <v>1888</v>
      </c>
      <c r="I1818" s="28"/>
      <c r="J1818" s="28"/>
    </row>
    <row r="1819" spans="1:10" x14ac:dyDescent="0.3">
      <c r="A1819" s="28"/>
      <c r="B1819" s="28" t="s">
        <v>4149</v>
      </c>
      <c r="C1819" s="28" t="s">
        <v>4150</v>
      </c>
      <c r="D1819" s="28" t="s">
        <v>4073</v>
      </c>
      <c r="E1819" s="28" t="str">
        <f t="shared" si="31"/>
        <v>1.3</v>
      </c>
      <c r="F1819" s="28">
        <v>83</v>
      </c>
      <c r="G1819" s="28" t="s">
        <v>4151</v>
      </c>
      <c r="H1819" s="28" t="s">
        <v>44</v>
      </c>
      <c r="I1819" s="28"/>
      <c r="J1819" s="28"/>
    </row>
    <row r="1820" spans="1:10" x14ac:dyDescent="0.3">
      <c r="A1820" s="28"/>
      <c r="B1820" s="28" t="s">
        <v>4152</v>
      </c>
      <c r="C1820" s="28" t="s">
        <v>4153</v>
      </c>
      <c r="D1820" s="28" t="s">
        <v>4073</v>
      </c>
      <c r="E1820" s="28" t="str">
        <f t="shared" si="31"/>
        <v>1.3</v>
      </c>
      <c r="F1820" s="28">
        <v>81</v>
      </c>
      <c r="G1820" s="28" t="s">
        <v>173</v>
      </c>
      <c r="H1820" s="28" t="s">
        <v>3233</v>
      </c>
      <c r="I1820" s="28"/>
      <c r="J1820" s="28"/>
    </row>
    <row r="1821" spans="1:10" x14ac:dyDescent="0.3">
      <c r="A1821" s="28"/>
      <c r="B1821" s="28"/>
      <c r="C1821" s="28"/>
      <c r="D1821" s="28"/>
      <c r="E1821" s="28" t="str">
        <f t="shared" si="31"/>
        <v/>
      </c>
      <c r="F1821" s="28"/>
      <c r="G1821" s="28"/>
      <c r="H1821" s="28"/>
      <c r="I1821" s="28"/>
      <c r="J1821" s="28"/>
    </row>
    <row r="1822" spans="1:10" x14ac:dyDescent="0.3">
      <c r="A1822" s="28"/>
      <c r="B1822" s="28" t="s">
        <v>4154</v>
      </c>
      <c r="C1822" s="28" t="s">
        <v>4155</v>
      </c>
      <c r="D1822" s="28" t="s">
        <v>4073</v>
      </c>
      <c r="E1822" s="28" t="str">
        <f t="shared" si="31"/>
        <v>1.3</v>
      </c>
      <c r="F1822" s="28">
        <v>68</v>
      </c>
      <c r="G1822" s="28" t="s">
        <v>8</v>
      </c>
      <c r="H1822" s="28" t="s">
        <v>44</v>
      </c>
      <c r="I1822" s="28"/>
      <c r="J1822" s="28"/>
    </row>
    <row r="1823" spans="1:10" x14ac:dyDescent="0.3">
      <c r="A1823" s="28"/>
      <c r="B1823" s="28" t="s">
        <v>4156</v>
      </c>
      <c r="C1823" s="28" t="s">
        <v>4157</v>
      </c>
      <c r="D1823" s="28" t="s">
        <v>4073</v>
      </c>
      <c r="E1823" s="28" t="str">
        <f t="shared" si="31"/>
        <v>1.3</v>
      </c>
      <c r="F1823" s="28">
        <v>64</v>
      </c>
      <c r="G1823" s="28" t="s">
        <v>4158</v>
      </c>
      <c r="H1823" s="28" t="s">
        <v>44</v>
      </c>
      <c r="I1823" s="28"/>
      <c r="J1823" s="28"/>
    </row>
    <row r="1824" spans="1:10" x14ac:dyDescent="0.3">
      <c r="A1824" s="28"/>
      <c r="B1824" s="28" t="s">
        <v>4159</v>
      </c>
      <c r="C1824" s="28" t="s">
        <v>4160</v>
      </c>
      <c r="D1824" s="28" t="s">
        <v>4073</v>
      </c>
      <c r="E1824" s="28" t="str">
        <f t="shared" si="31"/>
        <v>1.3</v>
      </c>
      <c r="F1824" s="28">
        <v>60</v>
      </c>
      <c r="G1824" s="28" t="s">
        <v>4161</v>
      </c>
      <c r="H1824" s="28" t="s">
        <v>1551</v>
      </c>
      <c r="I1824" s="28"/>
      <c r="J1824" s="28"/>
    </row>
    <row r="1825" spans="1:10" x14ac:dyDescent="0.3">
      <c r="A1825" s="28"/>
      <c r="B1825" s="28" t="s">
        <v>4159</v>
      </c>
      <c r="C1825" s="28" t="s">
        <v>4162</v>
      </c>
      <c r="D1825" s="28" t="s">
        <v>4073</v>
      </c>
      <c r="E1825" s="28" t="str">
        <f t="shared" si="31"/>
        <v>1.3</v>
      </c>
      <c r="F1825" s="28">
        <v>51</v>
      </c>
      <c r="G1825" s="28" t="s">
        <v>4163</v>
      </c>
      <c r="H1825" s="28" t="s">
        <v>44</v>
      </c>
      <c r="I1825" s="28"/>
      <c r="J1825" s="28"/>
    </row>
    <row r="1826" spans="1:10" x14ac:dyDescent="0.3">
      <c r="A1826" s="28"/>
      <c r="B1826" s="28" t="s">
        <v>4159</v>
      </c>
      <c r="C1826" s="28" t="s">
        <v>4164</v>
      </c>
      <c r="D1826" s="28" t="s">
        <v>4073</v>
      </c>
      <c r="E1826" s="28" t="str">
        <f t="shared" si="31"/>
        <v>1.3</v>
      </c>
      <c r="F1826" s="28">
        <v>67</v>
      </c>
      <c r="G1826" s="28" t="s">
        <v>4165</v>
      </c>
      <c r="H1826" s="28" t="s">
        <v>44</v>
      </c>
      <c r="I1826" s="28"/>
      <c r="J1826" s="28"/>
    </row>
    <row r="1827" spans="1:10" x14ac:dyDescent="0.3">
      <c r="A1827" s="28"/>
      <c r="B1827" s="28" t="s">
        <v>4166</v>
      </c>
      <c r="C1827" s="28" t="s">
        <v>4167</v>
      </c>
      <c r="D1827" s="28" t="s">
        <v>4073</v>
      </c>
      <c r="E1827" s="28" t="str">
        <f t="shared" si="31"/>
        <v>1.3</v>
      </c>
      <c r="F1827" s="28">
        <v>73</v>
      </c>
      <c r="G1827" s="28" t="s">
        <v>435</v>
      </c>
      <c r="H1827" s="28" t="s">
        <v>4</v>
      </c>
      <c r="I1827" s="28"/>
      <c r="J1827" s="28"/>
    </row>
    <row r="1828" spans="1:10" x14ac:dyDescent="0.3">
      <c r="A1828" s="28"/>
      <c r="B1828" s="28" t="s">
        <v>4168</v>
      </c>
      <c r="C1828" s="28" t="s">
        <v>4169</v>
      </c>
      <c r="D1828" s="28" t="s">
        <v>4073</v>
      </c>
      <c r="E1828" s="28" t="str">
        <f t="shared" si="31"/>
        <v>1.3</v>
      </c>
      <c r="F1828" s="28">
        <v>59</v>
      </c>
      <c r="G1828" s="28" t="s">
        <v>4170</v>
      </c>
      <c r="H1828" s="28" t="s">
        <v>44</v>
      </c>
      <c r="I1828" s="28"/>
      <c r="J1828" s="28"/>
    </row>
    <row r="1829" spans="1:10" x14ac:dyDescent="0.3">
      <c r="A1829" s="28"/>
      <c r="B1829" s="28" t="s">
        <v>4171</v>
      </c>
      <c r="C1829" s="28" t="s">
        <v>4172</v>
      </c>
      <c r="D1829" s="28" t="s">
        <v>4073</v>
      </c>
      <c r="E1829" s="28" t="str">
        <f t="shared" si="31"/>
        <v>1.3</v>
      </c>
      <c r="F1829" s="28">
        <v>61</v>
      </c>
      <c r="G1829" s="28" t="s">
        <v>4173</v>
      </c>
      <c r="H1829" s="28" t="s">
        <v>161</v>
      </c>
      <c r="I1829" s="28"/>
      <c r="J1829" s="28"/>
    </row>
    <row r="1830" spans="1:10" x14ac:dyDescent="0.3">
      <c r="A1830" s="28"/>
      <c r="B1830" s="28" t="s">
        <v>4174</v>
      </c>
      <c r="C1830" s="28" t="s">
        <v>4175</v>
      </c>
      <c r="D1830" s="28" t="s">
        <v>4073</v>
      </c>
      <c r="E1830" s="28" t="str">
        <f t="shared" si="31"/>
        <v>1.3</v>
      </c>
      <c r="F1830" s="28">
        <v>66</v>
      </c>
      <c r="G1830" s="28" t="s">
        <v>1531</v>
      </c>
      <c r="H1830" s="28" t="s">
        <v>44</v>
      </c>
      <c r="I1830" s="28"/>
      <c r="J1830" s="28"/>
    </row>
    <row r="1831" spans="1:10" x14ac:dyDescent="0.3">
      <c r="A1831" s="28"/>
      <c r="B1831" s="28" t="s">
        <v>4176</v>
      </c>
      <c r="C1831" s="28" t="s">
        <v>4177</v>
      </c>
      <c r="D1831" s="28" t="s">
        <v>4073</v>
      </c>
      <c r="E1831" s="28" t="str">
        <f t="shared" si="31"/>
        <v>1.3</v>
      </c>
      <c r="F1831" s="28">
        <v>73</v>
      </c>
      <c r="G1831" s="28" t="s">
        <v>268</v>
      </c>
      <c r="H1831" s="28" t="s">
        <v>161</v>
      </c>
      <c r="I1831" s="28"/>
      <c r="J1831" s="28"/>
    </row>
    <row r="1832" spans="1:10" x14ac:dyDescent="0.3">
      <c r="A1832" s="28"/>
      <c r="B1832" s="28"/>
      <c r="C1832" s="28"/>
      <c r="D1832" s="28"/>
      <c r="E1832" s="28" t="str">
        <f t="shared" si="31"/>
        <v/>
      </c>
      <c r="F1832" s="28"/>
      <c r="G1832" s="28"/>
      <c r="H1832" s="28"/>
      <c r="I1832" s="28"/>
      <c r="J1832" s="28"/>
    </row>
    <row r="1833" spans="1:10" x14ac:dyDescent="0.3">
      <c r="A1833" s="28"/>
      <c r="B1833" s="28" t="s">
        <v>4178</v>
      </c>
      <c r="C1833" s="28" t="s">
        <v>4179</v>
      </c>
      <c r="D1833" s="28" t="s">
        <v>4073</v>
      </c>
      <c r="E1833" s="28" t="str">
        <f t="shared" si="31"/>
        <v>1.3</v>
      </c>
      <c r="F1833" s="28">
        <v>43</v>
      </c>
      <c r="G1833" s="28" t="s">
        <v>4180</v>
      </c>
      <c r="H1833" s="28" t="s">
        <v>7</v>
      </c>
      <c r="I1833" s="28"/>
      <c r="J1833" s="28"/>
    </row>
    <row r="1834" spans="1:10" x14ac:dyDescent="0.3">
      <c r="A1834" s="28"/>
      <c r="B1834" s="28" t="s">
        <v>4181</v>
      </c>
      <c r="C1834" s="28" t="s">
        <v>4182</v>
      </c>
      <c r="D1834" s="28" t="s">
        <v>4073</v>
      </c>
      <c r="E1834" s="28" t="str">
        <f t="shared" si="31"/>
        <v>1.3</v>
      </c>
      <c r="F1834" s="28">
        <v>64</v>
      </c>
      <c r="G1834" s="28" t="s">
        <v>715</v>
      </c>
      <c r="H1834" s="28" t="s">
        <v>10</v>
      </c>
      <c r="I1834" s="28"/>
      <c r="J1834" s="28"/>
    </row>
    <row r="1835" spans="1:10" x14ac:dyDescent="0.3">
      <c r="A1835" s="28"/>
      <c r="B1835" s="28" t="s">
        <v>4183</v>
      </c>
      <c r="C1835" s="28" t="s">
        <v>4184</v>
      </c>
      <c r="D1835" s="28" t="s">
        <v>4073</v>
      </c>
      <c r="E1835" s="28" t="str">
        <f t="shared" si="31"/>
        <v>1.3</v>
      </c>
      <c r="F1835" s="28">
        <v>69</v>
      </c>
      <c r="G1835" s="28" t="s">
        <v>4185</v>
      </c>
      <c r="H1835" s="28" t="s">
        <v>7</v>
      </c>
      <c r="I1835" s="28"/>
      <c r="J1835" s="28"/>
    </row>
    <row r="1836" spans="1:10" x14ac:dyDescent="0.3">
      <c r="A1836" s="28"/>
      <c r="B1836" s="28" t="s">
        <v>4186</v>
      </c>
      <c r="C1836" s="28" t="s">
        <v>4187</v>
      </c>
      <c r="D1836" s="28" t="s">
        <v>4073</v>
      </c>
      <c r="E1836" s="28" t="str">
        <f t="shared" si="31"/>
        <v>1.3</v>
      </c>
      <c r="F1836" s="28">
        <v>62</v>
      </c>
      <c r="G1836" s="28" t="s">
        <v>173</v>
      </c>
      <c r="H1836" s="28" t="s">
        <v>44</v>
      </c>
      <c r="I1836" s="28"/>
      <c r="J1836" s="28"/>
    </row>
    <row r="1837" spans="1:10" x14ac:dyDescent="0.3">
      <c r="A1837" s="28"/>
      <c r="B1837" s="28" t="s">
        <v>4188</v>
      </c>
      <c r="C1837" s="28" t="s">
        <v>4189</v>
      </c>
      <c r="D1837" s="28" t="s">
        <v>4073</v>
      </c>
      <c r="E1837" s="28" t="str">
        <f t="shared" si="31"/>
        <v>1.3</v>
      </c>
      <c r="F1837" s="28">
        <v>75</v>
      </c>
      <c r="G1837" s="28" t="s">
        <v>1072</v>
      </c>
      <c r="H1837" s="28" t="s">
        <v>146</v>
      </c>
      <c r="I1837" s="28"/>
      <c r="J1837" s="28"/>
    </row>
    <row r="1838" spans="1:10" x14ac:dyDescent="0.3">
      <c r="A1838" s="28"/>
      <c r="B1838" s="28" t="s">
        <v>4190</v>
      </c>
      <c r="C1838" s="28" t="s">
        <v>4191</v>
      </c>
      <c r="D1838" s="28" t="s">
        <v>4073</v>
      </c>
      <c r="E1838" s="28" t="str">
        <f t="shared" si="31"/>
        <v>1.3</v>
      </c>
      <c r="F1838" s="28">
        <v>51</v>
      </c>
      <c r="G1838" s="28" t="s">
        <v>4192</v>
      </c>
      <c r="H1838" s="28" t="s">
        <v>494</v>
      </c>
      <c r="I1838" s="28"/>
      <c r="J1838" s="28"/>
    </row>
    <row r="1839" spans="1:10" x14ac:dyDescent="0.3">
      <c r="A1839" s="28"/>
      <c r="B1839" s="28" t="s">
        <v>4193</v>
      </c>
      <c r="C1839" s="28" t="s">
        <v>4194</v>
      </c>
      <c r="D1839" s="28" t="s">
        <v>4073</v>
      </c>
      <c r="E1839" s="28" t="str">
        <f t="shared" si="31"/>
        <v>1.3</v>
      </c>
      <c r="F1839" s="28" t="s">
        <v>8</v>
      </c>
      <c r="G1839" s="28" t="s">
        <v>4195</v>
      </c>
      <c r="H1839" s="28" t="s">
        <v>44</v>
      </c>
      <c r="I1839" s="28"/>
      <c r="J1839" s="28"/>
    </row>
    <row r="1840" spans="1:10" x14ac:dyDescent="0.3">
      <c r="A1840" s="28"/>
      <c r="B1840" s="28" t="s">
        <v>4196</v>
      </c>
      <c r="C1840" s="28" t="s">
        <v>4197</v>
      </c>
      <c r="D1840" s="28" t="s">
        <v>4073</v>
      </c>
      <c r="E1840" s="28" t="str">
        <f t="shared" si="31"/>
        <v>1.3</v>
      </c>
      <c r="F1840" s="28">
        <v>67</v>
      </c>
      <c r="G1840" s="28" t="s">
        <v>176</v>
      </c>
      <c r="H1840" s="28" t="s">
        <v>4</v>
      </c>
      <c r="I1840" s="28"/>
      <c r="J1840" s="28"/>
    </row>
    <row r="1841" spans="1:10" x14ac:dyDescent="0.3">
      <c r="A1841" s="28"/>
      <c r="B1841" s="28" t="s">
        <v>4198</v>
      </c>
      <c r="C1841" s="28" t="s">
        <v>4199</v>
      </c>
      <c r="D1841" s="28" t="s">
        <v>4073</v>
      </c>
      <c r="E1841" s="28" t="str">
        <f t="shared" si="31"/>
        <v>1.3</v>
      </c>
      <c r="F1841" s="28">
        <v>32</v>
      </c>
      <c r="G1841" s="28" t="s">
        <v>4180</v>
      </c>
      <c r="H1841" s="28" t="s">
        <v>7</v>
      </c>
      <c r="I1841" s="28"/>
      <c r="J1841" s="28"/>
    </row>
    <row r="1842" spans="1:10" x14ac:dyDescent="0.3">
      <c r="A1842" s="28"/>
      <c r="B1842" s="28" t="s">
        <v>4200</v>
      </c>
      <c r="C1842" s="28" t="s">
        <v>4201</v>
      </c>
      <c r="D1842" s="28" t="s">
        <v>4073</v>
      </c>
      <c r="E1842" s="28" t="str">
        <f t="shared" si="31"/>
        <v>1.3</v>
      </c>
      <c r="F1842" s="28">
        <v>59</v>
      </c>
      <c r="G1842" s="28" t="s">
        <v>4202</v>
      </c>
      <c r="H1842" s="28" t="s">
        <v>515</v>
      </c>
      <c r="I1842" s="28"/>
      <c r="J1842" s="28"/>
    </row>
    <row r="1843" spans="1:10" x14ac:dyDescent="0.3">
      <c r="A1843" s="28"/>
      <c r="B1843" s="28"/>
      <c r="C1843" s="28"/>
      <c r="D1843" s="28"/>
      <c r="E1843" s="28" t="str">
        <f t="shared" si="31"/>
        <v/>
      </c>
      <c r="F1843" s="28"/>
      <c r="G1843" s="28"/>
      <c r="H1843" s="28"/>
      <c r="I1843" s="28"/>
      <c r="J1843" s="28"/>
    </row>
    <row r="1844" spans="1:10" x14ac:dyDescent="0.3">
      <c r="A1844" s="28"/>
      <c r="B1844" s="28" t="s">
        <v>4203</v>
      </c>
      <c r="C1844" s="28" t="s">
        <v>4204</v>
      </c>
      <c r="D1844" s="28" t="s">
        <v>4073</v>
      </c>
      <c r="E1844" s="28" t="str">
        <f t="shared" si="31"/>
        <v>1.3</v>
      </c>
      <c r="F1844" s="28">
        <v>71</v>
      </c>
      <c r="G1844" s="28" t="s">
        <v>4205</v>
      </c>
      <c r="H1844" s="28" t="s">
        <v>235</v>
      </c>
      <c r="I1844" s="28"/>
      <c r="J1844" s="28"/>
    </row>
    <row r="1845" spans="1:10" x14ac:dyDescent="0.3">
      <c r="A1845" s="28"/>
      <c r="B1845" s="28" t="s">
        <v>4206</v>
      </c>
      <c r="C1845" s="28" t="s">
        <v>4207</v>
      </c>
      <c r="D1845" s="28" t="s">
        <v>4073</v>
      </c>
      <c r="E1845" s="28" t="str">
        <f t="shared" si="31"/>
        <v>1.3</v>
      </c>
      <c r="F1845" s="28">
        <v>67</v>
      </c>
      <c r="G1845" s="28" t="s">
        <v>4208</v>
      </c>
      <c r="H1845" s="28" t="s">
        <v>161</v>
      </c>
      <c r="I1845" s="28"/>
      <c r="J1845" s="28"/>
    </row>
    <row r="1846" spans="1:10" x14ac:dyDescent="0.3">
      <c r="A1846" s="28"/>
      <c r="B1846" s="28" t="s">
        <v>4209</v>
      </c>
      <c r="C1846" s="28" t="s">
        <v>4210</v>
      </c>
      <c r="D1846" s="28" t="s">
        <v>4073</v>
      </c>
      <c r="E1846" s="28" t="str">
        <f t="shared" si="31"/>
        <v>1.3</v>
      </c>
      <c r="F1846" s="28">
        <v>48</v>
      </c>
      <c r="G1846" s="28" t="s">
        <v>374</v>
      </c>
      <c r="H1846" s="28" t="s">
        <v>10</v>
      </c>
      <c r="I1846" s="28"/>
      <c r="J1846" s="28"/>
    </row>
    <row r="1847" spans="1:10" x14ac:dyDescent="0.3">
      <c r="A1847" s="28"/>
      <c r="B1847" s="28" t="s">
        <v>4211</v>
      </c>
      <c r="C1847" s="28" t="s">
        <v>4212</v>
      </c>
      <c r="D1847" s="28" t="s">
        <v>4073</v>
      </c>
      <c r="E1847" s="28" t="str">
        <f t="shared" si="31"/>
        <v>1.3</v>
      </c>
      <c r="F1847" s="28">
        <v>78</v>
      </c>
      <c r="G1847" s="28" t="s">
        <v>4213</v>
      </c>
      <c r="H1847" s="28" t="s">
        <v>44</v>
      </c>
      <c r="I1847" s="28"/>
      <c r="J1847" s="28"/>
    </row>
    <row r="1848" spans="1:10" x14ac:dyDescent="0.3">
      <c r="A1848" s="28"/>
      <c r="B1848" s="28" t="s">
        <v>4214</v>
      </c>
      <c r="C1848" s="28" t="s">
        <v>4215</v>
      </c>
      <c r="D1848" s="28" t="s">
        <v>4073</v>
      </c>
      <c r="E1848" s="28" t="str">
        <f t="shared" si="31"/>
        <v>1.3</v>
      </c>
      <c r="F1848" s="28">
        <v>41</v>
      </c>
      <c r="G1848" s="28" t="s">
        <v>4180</v>
      </c>
      <c r="H1848" s="28" t="s">
        <v>7</v>
      </c>
      <c r="I1848" s="28"/>
      <c r="J1848" s="28"/>
    </row>
    <row r="1849" spans="1:10" x14ac:dyDescent="0.3">
      <c r="A1849" s="28"/>
      <c r="B1849" s="28" t="s">
        <v>4214</v>
      </c>
      <c r="C1849" s="28" t="s">
        <v>4216</v>
      </c>
      <c r="D1849" s="28" t="s">
        <v>4073</v>
      </c>
      <c r="E1849" s="28" t="str">
        <f t="shared" si="31"/>
        <v>1.3</v>
      </c>
      <c r="F1849" s="28">
        <v>33</v>
      </c>
      <c r="G1849" s="28" t="s">
        <v>4180</v>
      </c>
      <c r="H1849" s="28" t="s">
        <v>7</v>
      </c>
      <c r="I1849" s="28"/>
      <c r="J1849" s="28"/>
    </row>
    <row r="1850" spans="1:10" x14ac:dyDescent="0.3">
      <c r="A1850" s="28"/>
      <c r="B1850" s="28" t="s">
        <v>4217</v>
      </c>
      <c r="C1850" s="28" t="s">
        <v>4218</v>
      </c>
      <c r="D1850" s="28" t="s">
        <v>4073</v>
      </c>
      <c r="E1850" s="28" t="str">
        <f t="shared" si="31"/>
        <v>1.3</v>
      </c>
      <c r="F1850" s="28">
        <v>50</v>
      </c>
      <c r="G1850" s="28" t="s">
        <v>722</v>
      </c>
      <c r="H1850" s="28" t="s">
        <v>10</v>
      </c>
      <c r="I1850" s="28"/>
      <c r="J1850" s="28"/>
    </row>
    <row r="1851" spans="1:10" x14ac:dyDescent="0.3">
      <c r="A1851" s="28"/>
      <c r="B1851" s="28" t="s">
        <v>4219</v>
      </c>
      <c r="C1851" s="28" t="s">
        <v>4220</v>
      </c>
      <c r="D1851" s="28" t="s">
        <v>4073</v>
      </c>
      <c r="E1851" s="28" t="str">
        <f t="shared" si="31"/>
        <v>1.3</v>
      </c>
      <c r="F1851" s="28">
        <v>60</v>
      </c>
      <c r="G1851" s="28" t="s">
        <v>122</v>
      </c>
      <c r="H1851" s="28" t="s">
        <v>313</v>
      </c>
      <c r="I1851" s="28"/>
      <c r="J1851" s="28"/>
    </row>
    <row r="1852" spans="1:10" x14ac:dyDescent="0.3">
      <c r="A1852" s="28"/>
      <c r="B1852" s="28" t="s">
        <v>4221</v>
      </c>
      <c r="C1852" s="28" t="s">
        <v>4222</v>
      </c>
      <c r="D1852" s="28" t="s">
        <v>4073</v>
      </c>
      <c r="E1852" s="28" t="str">
        <f t="shared" si="31"/>
        <v>1.3</v>
      </c>
      <c r="F1852" s="28">
        <v>54</v>
      </c>
      <c r="G1852" s="28" t="s">
        <v>1453</v>
      </c>
      <c r="H1852" s="28" t="s">
        <v>146</v>
      </c>
      <c r="I1852" s="28"/>
      <c r="J1852" s="28"/>
    </row>
    <row r="1853" spans="1:10" x14ac:dyDescent="0.3">
      <c r="A1853" s="28"/>
      <c r="B1853" s="28" t="s">
        <v>4223</v>
      </c>
      <c r="C1853" s="28" t="s">
        <v>4224</v>
      </c>
      <c r="D1853" s="28" t="s">
        <v>4073</v>
      </c>
      <c r="E1853" s="28" t="str">
        <f t="shared" si="31"/>
        <v>1.3</v>
      </c>
      <c r="F1853" s="28">
        <v>42</v>
      </c>
      <c r="G1853" s="28" t="s">
        <v>2507</v>
      </c>
      <c r="H1853" s="28" t="s">
        <v>4</v>
      </c>
      <c r="I1853" s="28"/>
      <c r="J1853" s="28"/>
    </row>
    <row r="1854" spans="1:10" x14ac:dyDescent="0.3">
      <c r="A1854" s="28"/>
      <c r="B1854" s="28"/>
      <c r="C1854" s="28"/>
      <c r="D1854" s="28"/>
      <c r="E1854" s="28" t="str">
        <f t="shared" si="31"/>
        <v/>
      </c>
      <c r="F1854" s="28"/>
      <c r="G1854" s="28"/>
      <c r="H1854" s="28"/>
      <c r="I1854" s="28"/>
      <c r="J1854" s="28"/>
    </row>
    <row r="1855" spans="1:10" x14ac:dyDescent="0.3">
      <c r="A1855" s="28"/>
      <c r="B1855" s="28" t="s">
        <v>4223</v>
      </c>
      <c r="C1855" s="28" t="s">
        <v>4225</v>
      </c>
      <c r="D1855" s="28" t="s">
        <v>4073</v>
      </c>
      <c r="E1855" s="28" t="str">
        <f t="shared" si="31"/>
        <v>1.3</v>
      </c>
      <c r="F1855" s="28">
        <v>32</v>
      </c>
      <c r="G1855" s="28" t="s">
        <v>2507</v>
      </c>
      <c r="H1855" s="28" t="s">
        <v>4</v>
      </c>
      <c r="I1855" s="28"/>
      <c r="J1855" s="28"/>
    </row>
    <row r="1856" spans="1:10" x14ac:dyDescent="0.3">
      <c r="A1856" s="28"/>
      <c r="B1856" s="28" t="s">
        <v>4223</v>
      </c>
      <c r="C1856" s="28" t="s">
        <v>4226</v>
      </c>
      <c r="D1856" s="28" t="s">
        <v>4073</v>
      </c>
      <c r="E1856" s="28" t="str">
        <f t="shared" si="31"/>
        <v>1.3</v>
      </c>
      <c r="F1856" s="28">
        <v>35</v>
      </c>
      <c r="G1856" s="28" t="s">
        <v>2507</v>
      </c>
      <c r="H1856" s="28" t="s">
        <v>4</v>
      </c>
      <c r="I1856" s="28"/>
      <c r="J1856" s="28"/>
    </row>
    <row r="1857" spans="1:10" x14ac:dyDescent="0.3">
      <c r="A1857" s="28"/>
      <c r="B1857" s="28" t="s">
        <v>4227</v>
      </c>
      <c r="C1857" s="28" t="s">
        <v>4228</v>
      </c>
      <c r="D1857" s="28" t="s">
        <v>4073</v>
      </c>
      <c r="E1857" s="28" t="str">
        <f t="shared" si="31"/>
        <v>1.3</v>
      </c>
      <c r="F1857" s="28">
        <v>53</v>
      </c>
      <c r="G1857" s="28" t="s">
        <v>68</v>
      </c>
      <c r="H1857" s="28" t="s">
        <v>161</v>
      </c>
      <c r="I1857" s="28"/>
      <c r="J1857" s="28"/>
    </row>
    <row r="1858" spans="1:10" x14ac:dyDescent="0.3">
      <c r="A1858" s="28"/>
      <c r="B1858" s="28" t="s">
        <v>4229</v>
      </c>
      <c r="C1858" s="28" t="s">
        <v>4230</v>
      </c>
      <c r="D1858" s="28" t="s">
        <v>4073</v>
      </c>
      <c r="E1858" s="28" t="str">
        <f t="shared" si="31"/>
        <v>1.3</v>
      </c>
      <c r="F1858" s="28">
        <v>67</v>
      </c>
      <c r="G1858" s="28" t="s">
        <v>620</v>
      </c>
      <c r="H1858" s="28" t="s">
        <v>10</v>
      </c>
      <c r="I1858" s="28"/>
      <c r="J1858" s="28"/>
    </row>
    <row r="1859" spans="1:10" x14ac:dyDescent="0.3">
      <c r="A1859" s="28"/>
      <c r="B1859" s="28" t="s">
        <v>4231</v>
      </c>
      <c r="C1859" s="28" t="s">
        <v>4232</v>
      </c>
      <c r="D1859" s="28" t="s">
        <v>4073</v>
      </c>
      <c r="E1859" s="28" t="str">
        <f t="shared" si="31"/>
        <v>1.3</v>
      </c>
      <c r="F1859" s="28">
        <v>66</v>
      </c>
      <c r="G1859" s="28" t="s">
        <v>4233</v>
      </c>
      <c r="H1859" s="28" t="s">
        <v>2</v>
      </c>
      <c r="I1859" s="28"/>
      <c r="J1859" s="28"/>
    </row>
    <row r="1860" spans="1:10" x14ac:dyDescent="0.3">
      <c r="A1860" s="28"/>
      <c r="B1860" s="28" t="s">
        <v>4234</v>
      </c>
      <c r="C1860" s="28" t="s">
        <v>4235</v>
      </c>
      <c r="D1860" s="28" t="s">
        <v>4073</v>
      </c>
      <c r="E1860" s="28" t="str">
        <f t="shared" si="31"/>
        <v>1.3</v>
      </c>
      <c r="F1860" s="28">
        <v>40</v>
      </c>
      <c r="G1860" s="28" t="s">
        <v>2661</v>
      </c>
      <c r="H1860" s="28" t="s">
        <v>1073</v>
      </c>
      <c r="I1860" s="28"/>
      <c r="J1860" s="28"/>
    </row>
    <row r="1861" spans="1:10" x14ac:dyDescent="0.3">
      <c r="A1861" s="28"/>
      <c r="B1861" s="28" t="s">
        <v>4236</v>
      </c>
      <c r="C1861" s="28" t="s">
        <v>4237</v>
      </c>
      <c r="D1861" s="28" t="s">
        <v>4073</v>
      </c>
      <c r="E1861" s="28" t="str">
        <f t="shared" si="31"/>
        <v>1.3</v>
      </c>
      <c r="F1861" s="28">
        <v>48</v>
      </c>
      <c r="G1861" s="28" t="s">
        <v>431</v>
      </c>
      <c r="H1861" s="28" t="s">
        <v>10</v>
      </c>
      <c r="I1861" s="28"/>
      <c r="J1861" s="28"/>
    </row>
    <row r="1862" spans="1:10" x14ac:dyDescent="0.3">
      <c r="A1862" s="28"/>
      <c r="B1862" s="28" t="s">
        <v>4238</v>
      </c>
      <c r="C1862" s="28" t="s">
        <v>4239</v>
      </c>
      <c r="D1862" s="28" t="s">
        <v>4073</v>
      </c>
      <c r="E1862" s="28" t="str">
        <f t="shared" si="31"/>
        <v>1.3</v>
      </c>
      <c r="F1862" s="28">
        <v>71</v>
      </c>
      <c r="G1862" s="28" t="s">
        <v>3201</v>
      </c>
      <c r="H1862" s="28" t="s">
        <v>97</v>
      </c>
      <c r="I1862" s="28"/>
      <c r="J1862" s="28"/>
    </row>
    <row r="1863" spans="1:10" x14ac:dyDescent="0.3">
      <c r="A1863" s="28"/>
      <c r="B1863" s="28" t="s">
        <v>4240</v>
      </c>
      <c r="C1863" s="28" t="s">
        <v>4241</v>
      </c>
      <c r="D1863" s="28" t="s">
        <v>4073</v>
      </c>
      <c r="E1863" s="28" t="str">
        <f t="shared" si="31"/>
        <v>1.3</v>
      </c>
      <c r="F1863" s="28">
        <v>81</v>
      </c>
      <c r="G1863" s="28" t="s">
        <v>150</v>
      </c>
      <c r="H1863" s="28" t="s">
        <v>3</v>
      </c>
      <c r="I1863" s="28"/>
      <c r="J1863" s="28"/>
    </row>
    <row r="1864" spans="1:10" x14ac:dyDescent="0.3">
      <c r="A1864" s="28"/>
      <c r="B1864" s="28" t="s">
        <v>4242</v>
      </c>
      <c r="C1864" s="28" t="s">
        <v>4243</v>
      </c>
      <c r="D1864" s="28" t="s">
        <v>4073</v>
      </c>
      <c r="E1864" s="28" t="str">
        <f t="shared" ref="E1864:E1927" si="32">MID(D1864,2,3)</f>
        <v>1.3</v>
      </c>
      <c r="F1864" s="28">
        <v>65</v>
      </c>
      <c r="G1864" s="28" t="s">
        <v>122</v>
      </c>
      <c r="H1864" s="28" t="s">
        <v>10</v>
      </c>
      <c r="I1864" s="28"/>
      <c r="J1864" s="28"/>
    </row>
    <row r="1865" spans="1:10" x14ac:dyDescent="0.3">
      <c r="A1865" s="28"/>
      <c r="B1865" s="28"/>
      <c r="C1865" s="28"/>
      <c r="D1865" s="28"/>
      <c r="E1865" s="28" t="str">
        <f t="shared" si="32"/>
        <v/>
      </c>
      <c r="F1865" s="28"/>
      <c r="G1865" s="28"/>
      <c r="H1865" s="28"/>
      <c r="I1865" s="28"/>
      <c r="J1865" s="28"/>
    </row>
    <row r="1866" spans="1:10" x14ac:dyDescent="0.3">
      <c r="A1866" s="28"/>
      <c r="B1866" s="28" t="s">
        <v>4244</v>
      </c>
      <c r="C1866" s="28" t="s">
        <v>4245</v>
      </c>
      <c r="D1866" s="28" t="s">
        <v>4073</v>
      </c>
      <c r="E1866" s="28" t="str">
        <f t="shared" si="32"/>
        <v>1.3</v>
      </c>
      <c r="F1866" s="28">
        <v>48</v>
      </c>
      <c r="G1866" s="28" t="s">
        <v>68</v>
      </c>
      <c r="H1866" s="28" t="s">
        <v>10</v>
      </c>
      <c r="I1866" s="28"/>
      <c r="J1866" s="28"/>
    </row>
    <row r="1867" spans="1:10" x14ac:dyDescent="0.3">
      <c r="A1867" s="28"/>
      <c r="B1867" s="28" t="s">
        <v>4246</v>
      </c>
      <c r="C1867" s="28" t="s">
        <v>4247</v>
      </c>
      <c r="D1867" s="28" t="s">
        <v>4073</v>
      </c>
      <c r="E1867" s="28" t="str">
        <f t="shared" si="32"/>
        <v>1.3</v>
      </c>
      <c r="F1867" s="28">
        <v>59</v>
      </c>
      <c r="G1867" s="28" t="s">
        <v>746</v>
      </c>
      <c r="H1867" s="28" t="s">
        <v>44</v>
      </c>
      <c r="I1867" s="28"/>
      <c r="J1867" s="28"/>
    </row>
    <row r="1868" spans="1:10" x14ac:dyDescent="0.3">
      <c r="A1868" s="28"/>
      <c r="B1868" s="28" t="s">
        <v>4246</v>
      </c>
      <c r="C1868" s="28" t="s">
        <v>4248</v>
      </c>
      <c r="D1868" s="28" t="s">
        <v>4073</v>
      </c>
      <c r="E1868" s="28" t="str">
        <f t="shared" si="32"/>
        <v>1.3</v>
      </c>
      <c r="F1868" s="28">
        <v>69</v>
      </c>
      <c r="G1868" s="28" t="s">
        <v>746</v>
      </c>
      <c r="H1868" s="28" t="s">
        <v>44</v>
      </c>
      <c r="I1868" s="28"/>
      <c r="J1868" s="28"/>
    </row>
    <row r="1869" spans="1:10" x14ac:dyDescent="0.3">
      <c r="A1869" s="28"/>
      <c r="B1869" s="28" t="s">
        <v>4246</v>
      </c>
      <c r="C1869" s="28" t="s">
        <v>4249</v>
      </c>
      <c r="D1869" s="28" t="s">
        <v>4073</v>
      </c>
      <c r="E1869" s="28" t="str">
        <f t="shared" si="32"/>
        <v>1.3</v>
      </c>
      <c r="F1869" s="28">
        <v>67</v>
      </c>
      <c r="G1869" s="28" t="s">
        <v>746</v>
      </c>
      <c r="H1869" s="28" t="s">
        <v>44</v>
      </c>
      <c r="I1869" s="28"/>
      <c r="J1869" s="28"/>
    </row>
    <row r="1870" spans="1:10" x14ac:dyDescent="0.3">
      <c r="A1870" s="28"/>
      <c r="B1870" s="28" t="s">
        <v>4246</v>
      </c>
      <c r="C1870" s="28" t="s">
        <v>4250</v>
      </c>
      <c r="D1870" s="28" t="s">
        <v>4073</v>
      </c>
      <c r="E1870" s="28" t="str">
        <f t="shared" si="32"/>
        <v>1.3</v>
      </c>
      <c r="F1870" s="28">
        <v>64</v>
      </c>
      <c r="G1870" s="28" t="s">
        <v>746</v>
      </c>
      <c r="H1870" s="28" t="s">
        <v>44</v>
      </c>
      <c r="I1870" s="28"/>
      <c r="J1870" s="28"/>
    </row>
    <row r="1871" spans="1:10" x14ac:dyDescent="0.3">
      <c r="A1871" s="28"/>
      <c r="B1871" s="28" t="s">
        <v>4251</v>
      </c>
      <c r="C1871" s="28" t="s">
        <v>4252</v>
      </c>
      <c r="D1871" s="28" t="s">
        <v>4253</v>
      </c>
      <c r="E1871" s="28" t="str">
        <f t="shared" si="32"/>
        <v>1.2</v>
      </c>
      <c r="F1871" s="28">
        <v>55</v>
      </c>
      <c r="G1871" s="28" t="s">
        <v>320</v>
      </c>
      <c r="H1871" s="28" t="s">
        <v>1423</v>
      </c>
      <c r="I1871" s="28"/>
      <c r="J1871" s="28"/>
    </row>
    <row r="1872" spans="1:10" x14ac:dyDescent="0.3">
      <c r="A1872" s="28"/>
      <c r="B1872" s="28" t="s">
        <v>4254</v>
      </c>
      <c r="C1872" s="28" t="s">
        <v>4255</v>
      </c>
      <c r="D1872" s="28" t="s">
        <v>4253</v>
      </c>
      <c r="E1872" s="28" t="str">
        <f t="shared" si="32"/>
        <v>1.2</v>
      </c>
      <c r="F1872" s="28">
        <v>87</v>
      </c>
      <c r="G1872" s="28" t="s">
        <v>333</v>
      </c>
      <c r="H1872" s="28" t="s">
        <v>5</v>
      </c>
      <c r="I1872" s="28"/>
      <c r="J1872" s="28"/>
    </row>
    <row r="1873" spans="1:10" x14ac:dyDescent="0.3">
      <c r="A1873" s="28"/>
      <c r="B1873" s="28" t="s">
        <v>4256</v>
      </c>
      <c r="C1873" s="28" t="s">
        <v>4257</v>
      </c>
      <c r="D1873" s="28" t="s">
        <v>4253</v>
      </c>
      <c r="E1873" s="28" t="str">
        <f t="shared" si="32"/>
        <v>1.2</v>
      </c>
      <c r="F1873" s="28">
        <v>64</v>
      </c>
      <c r="G1873" s="28" t="s">
        <v>122</v>
      </c>
      <c r="H1873" s="28" t="s">
        <v>10</v>
      </c>
      <c r="I1873" s="28"/>
      <c r="J1873" s="28"/>
    </row>
    <row r="1874" spans="1:10" x14ac:dyDescent="0.3">
      <c r="A1874" s="28"/>
      <c r="B1874" s="28" t="s">
        <v>4258</v>
      </c>
      <c r="C1874" s="28" t="s">
        <v>4259</v>
      </c>
      <c r="D1874" s="28" t="s">
        <v>4253</v>
      </c>
      <c r="E1874" s="28" t="str">
        <f t="shared" si="32"/>
        <v>1.2</v>
      </c>
      <c r="F1874" s="28">
        <v>73</v>
      </c>
      <c r="G1874" s="28" t="s">
        <v>4051</v>
      </c>
      <c r="H1874" s="28" t="s">
        <v>412</v>
      </c>
      <c r="I1874" s="28"/>
      <c r="J1874" s="28"/>
    </row>
    <row r="1875" spans="1:10" x14ac:dyDescent="0.3">
      <c r="A1875" s="28"/>
      <c r="B1875" s="28" t="s">
        <v>4260</v>
      </c>
      <c r="C1875" s="28" t="s">
        <v>4261</v>
      </c>
      <c r="D1875" s="28" t="s">
        <v>4253</v>
      </c>
      <c r="E1875" s="28" t="str">
        <f t="shared" si="32"/>
        <v>1.2</v>
      </c>
      <c r="F1875" s="28">
        <v>67</v>
      </c>
      <c r="G1875" s="28" t="s">
        <v>145</v>
      </c>
      <c r="H1875" s="28" t="s">
        <v>313</v>
      </c>
      <c r="I1875" s="28"/>
      <c r="J1875" s="28"/>
    </row>
    <row r="1876" spans="1:10" x14ac:dyDescent="0.3">
      <c r="A1876" s="28"/>
      <c r="B1876" s="28"/>
      <c r="C1876" s="28"/>
      <c r="D1876" s="28"/>
      <c r="E1876" s="28" t="str">
        <f t="shared" si="32"/>
        <v/>
      </c>
      <c r="F1876" s="28"/>
      <c r="G1876" s="28"/>
      <c r="H1876" s="28"/>
      <c r="I1876" s="28"/>
      <c r="J1876" s="28"/>
    </row>
    <row r="1877" spans="1:10" x14ac:dyDescent="0.3">
      <c r="A1877" s="28"/>
      <c r="B1877" s="28" t="s">
        <v>4262</v>
      </c>
      <c r="C1877" s="28" t="s">
        <v>4263</v>
      </c>
      <c r="D1877" s="28" t="s">
        <v>4253</v>
      </c>
      <c r="E1877" s="28" t="str">
        <f t="shared" si="32"/>
        <v>1.2</v>
      </c>
      <c r="F1877" s="28" t="s">
        <v>8</v>
      </c>
      <c r="G1877" s="28" t="s">
        <v>3133</v>
      </c>
      <c r="H1877" s="28" t="s">
        <v>4</v>
      </c>
      <c r="I1877" s="28"/>
      <c r="J1877" s="28"/>
    </row>
    <row r="1878" spans="1:10" x14ac:dyDescent="0.3">
      <c r="A1878" s="28"/>
      <c r="B1878" s="28" t="s">
        <v>4264</v>
      </c>
      <c r="C1878" s="28" t="s">
        <v>4265</v>
      </c>
      <c r="D1878" s="28" t="s">
        <v>4253</v>
      </c>
      <c r="E1878" s="28" t="str">
        <f t="shared" si="32"/>
        <v>1.2</v>
      </c>
      <c r="F1878" s="28">
        <v>39</v>
      </c>
      <c r="G1878" s="28" t="s">
        <v>3983</v>
      </c>
      <c r="H1878" s="28" t="s">
        <v>44</v>
      </c>
      <c r="I1878" s="28"/>
      <c r="J1878" s="28"/>
    </row>
    <row r="1879" spans="1:10" x14ac:dyDescent="0.3">
      <c r="A1879" s="28"/>
      <c r="B1879" s="28" t="s">
        <v>4266</v>
      </c>
      <c r="C1879" s="28" t="s">
        <v>4267</v>
      </c>
      <c r="D1879" s="28" t="s">
        <v>4253</v>
      </c>
      <c r="E1879" s="28" t="str">
        <f t="shared" si="32"/>
        <v>1.2</v>
      </c>
      <c r="F1879" s="28">
        <v>69</v>
      </c>
      <c r="G1879" s="28" t="s">
        <v>4268</v>
      </c>
      <c r="H1879" s="28" t="s">
        <v>10</v>
      </c>
      <c r="I1879" s="28"/>
      <c r="J1879" s="28"/>
    </row>
    <row r="1880" spans="1:10" x14ac:dyDescent="0.3">
      <c r="A1880" s="28"/>
      <c r="B1880" s="28" t="s">
        <v>4269</v>
      </c>
      <c r="C1880" s="28" t="s">
        <v>4270</v>
      </c>
      <c r="D1880" s="28" t="s">
        <v>4253</v>
      </c>
      <c r="E1880" s="28" t="str">
        <f t="shared" si="32"/>
        <v>1.2</v>
      </c>
      <c r="F1880" s="28">
        <v>44</v>
      </c>
      <c r="G1880" s="28" t="s">
        <v>368</v>
      </c>
      <c r="H1880" s="28" t="s">
        <v>10</v>
      </c>
      <c r="I1880" s="28"/>
      <c r="J1880" s="28"/>
    </row>
    <row r="1881" spans="1:10" x14ac:dyDescent="0.3">
      <c r="A1881" s="28"/>
      <c r="B1881" s="28" t="s">
        <v>4271</v>
      </c>
      <c r="C1881" s="28" t="s">
        <v>4272</v>
      </c>
      <c r="D1881" s="28" t="s">
        <v>4253</v>
      </c>
      <c r="E1881" s="28" t="str">
        <f t="shared" si="32"/>
        <v>1.2</v>
      </c>
      <c r="F1881" s="28">
        <v>54</v>
      </c>
      <c r="G1881" s="28" t="s">
        <v>145</v>
      </c>
      <c r="H1881" s="28" t="s">
        <v>161</v>
      </c>
      <c r="I1881" s="28"/>
      <c r="J1881" s="28"/>
    </row>
    <row r="1882" spans="1:10" x14ac:dyDescent="0.3">
      <c r="A1882" s="28"/>
      <c r="B1882" s="28" t="s">
        <v>4273</v>
      </c>
      <c r="C1882" s="28" t="s">
        <v>4274</v>
      </c>
      <c r="D1882" s="28" t="s">
        <v>4253</v>
      </c>
      <c r="E1882" s="28" t="str">
        <f t="shared" si="32"/>
        <v>1.2</v>
      </c>
      <c r="F1882" s="28">
        <v>73</v>
      </c>
      <c r="G1882" s="28" t="s">
        <v>3584</v>
      </c>
      <c r="H1882" s="28" t="s">
        <v>1423</v>
      </c>
      <c r="I1882" s="28"/>
      <c r="J1882" s="28"/>
    </row>
    <row r="1883" spans="1:10" x14ac:dyDescent="0.3">
      <c r="A1883" s="28"/>
      <c r="B1883" s="28" t="s">
        <v>4275</v>
      </c>
      <c r="C1883" s="28" t="s">
        <v>4276</v>
      </c>
      <c r="D1883" s="28" t="s">
        <v>4253</v>
      </c>
      <c r="E1883" s="28" t="str">
        <f t="shared" si="32"/>
        <v>1.2</v>
      </c>
      <c r="F1883" s="28">
        <v>55</v>
      </c>
      <c r="G1883" s="28" t="s">
        <v>122</v>
      </c>
      <c r="H1883" s="28" t="s">
        <v>3378</v>
      </c>
      <c r="I1883" s="28"/>
      <c r="J1883" s="28"/>
    </row>
    <row r="1884" spans="1:10" x14ac:dyDescent="0.3">
      <c r="A1884" s="28"/>
      <c r="B1884" s="28" t="s">
        <v>4277</v>
      </c>
      <c r="C1884" s="28" t="s">
        <v>4278</v>
      </c>
      <c r="D1884" s="28" t="s">
        <v>4253</v>
      </c>
      <c r="E1884" s="28" t="str">
        <f t="shared" si="32"/>
        <v>1.2</v>
      </c>
      <c r="F1884" s="28">
        <v>38</v>
      </c>
      <c r="G1884" s="28" t="s">
        <v>2666</v>
      </c>
      <c r="H1884" s="28" t="s">
        <v>2453</v>
      </c>
      <c r="I1884" s="28"/>
      <c r="J1884" s="28"/>
    </row>
    <row r="1885" spans="1:10" x14ac:dyDescent="0.3">
      <c r="A1885" s="28"/>
      <c r="B1885" s="28" t="s">
        <v>4279</v>
      </c>
      <c r="C1885" s="28" t="s">
        <v>4280</v>
      </c>
      <c r="D1885" s="28" t="s">
        <v>4253</v>
      </c>
      <c r="E1885" s="28" t="str">
        <f t="shared" si="32"/>
        <v>1.2</v>
      </c>
      <c r="F1885" s="28">
        <v>75</v>
      </c>
      <c r="G1885" s="28" t="s">
        <v>3195</v>
      </c>
      <c r="H1885" s="28" t="s">
        <v>44</v>
      </c>
      <c r="I1885" s="28"/>
      <c r="J1885" s="28"/>
    </row>
    <row r="1886" spans="1:10" x14ac:dyDescent="0.3">
      <c r="A1886" s="28"/>
      <c r="B1886" s="28" t="s">
        <v>4281</v>
      </c>
      <c r="C1886" s="28" t="s">
        <v>4282</v>
      </c>
      <c r="D1886" s="28" t="s">
        <v>4253</v>
      </c>
      <c r="E1886" s="28" t="str">
        <f t="shared" si="32"/>
        <v>1.2</v>
      </c>
      <c r="F1886" s="28" t="s">
        <v>8</v>
      </c>
      <c r="G1886" s="28" t="s">
        <v>145</v>
      </c>
      <c r="H1886" s="28" t="s">
        <v>313</v>
      </c>
      <c r="I1886" s="28"/>
      <c r="J1886" s="28"/>
    </row>
    <row r="1887" spans="1:10" x14ac:dyDescent="0.3">
      <c r="A1887" s="28"/>
      <c r="B1887" s="28"/>
      <c r="C1887" s="28"/>
      <c r="D1887" s="28"/>
      <c r="E1887" s="28" t="str">
        <f t="shared" si="32"/>
        <v/>
      </c>
      <c r="F1887" s="28"/>
      <c r="G1887" s="28"/>
      <c r="H1887" s="28"/>
      <c r="I1887" s="28"/>
      <c r="J1887" s="28"/>
    </row>
    <row r="1888" spans="1:10" x14ac:dyDescent="0.3">
      <c r="A1888" s="28"/>
      <c r="B1888" s="28" t="s">
        <v>4283</v>
      </c>
      <c r="C1888" s="28" t="s">
        <v>4284</v>
      </c>
      <c r="D1888" s="28" t="s">
        <v>4253</v>
      </c>
      <c r="E1888" s="28" t="str">
        <f t="shared" si="32"/>
        <v>1.2</v>
      </c>
      <c r="F1888" s="28">
        <v>60</v>
      </c>
      <c r="G1888" s="28" t="s">
        <v>435</v>
      </c>
      <c r="H1888" s="28" t="s">
        <v>10</v>
      </c>
      <c r="I1888" s="28"/>
      <c r="J1888" s="28"/>
    </row>
    <row r="1889" spans="1:10" x14ac:dyDescent="0.3">
      <c r="A1889" s="28"/>
      <c r="B1889" s="28" t="s">
        <v>4285</v>
      </c>
      <c r="C1889" s="28" t="s">
        <v>4286</v>
      </c>
      <c r="D1889" s="28" t="s">
        <v>4253</v>
      </c>
      <c r="E1889" s="28" t="str">
        <f t="shared" si="32"/>
        <v>1.2</v>
      </c>
      <c r="F1889" s="28" t="s">
        <v>8</v>
      </c>
      <c r="G1889" s="28" t="s">
        <v>145</v>
      </c>
      <c r="H1889" s="28" t="s">
        <v>313</v>
      </c>
      <c r="I1889" s="28"/>
      <c r="J1889" s="28"/>
    </row>
    <row r="1890" spans="1:10" x14ac:dyDescent="0.3">
      <c r="A1890" s="28"/>
      <c r="B1890" s="28" t="s">
        <v>4287</v>
      </c>
      <c r="C1890" s="28" t="s">
        <v>4288</v>
      </c>
      <c r="D1890" s="28" t="s">
        <v>4253</v>
      </c>
      <c r="E1890" s="28" t="str">
        <f t="shared" si="32"/>
        <v>1.2</v>
      </c>
      <c r="F1890" s="28">
        <v>62</v>
      </c>
      <c r="G1890" s="28" t="s">
        <v>122</v>
      </c>
      <c r="H1890" s="28" t="s">
        <v>146</v>
      </c>
      <c r="I1890" s="28"/>
      <c r="J1890" s="28"/>
    </row>
    <row r="1891" spans="1:10" x14ac:dyDescent="0.3">
      <c r="A1891" s="28"/>
      <c r="B1891" s="28" t="s">
        <v>4289</v>
      </c>
      <c r="C1891" s="28" t="s">
        <v>4290</v>
      </c>
      <c r="D1891" s="28" t="s">
        <v>4253</v>
      </c>
      <c r="E1891" s="28" t="str">
        <f t="shared" si="32"/>
        <v>1.2</v>
      </c>
      <c r="F1891" s="28">
        <v>85</v>
      </c>
      <c r="G1891" s="28" t="s">
        <v>4151</v>
      </c>
      <c r="H1891" s="28" t="s">
        <v>44</v>
      </c>
      <c r="I1891" s="28"/>
      <c r="J1891" s="28"/>
    </row>
    <row r="1892" spans="1:10" x14ac:dyDescent="0.3">
      <c r="A1892" s="28"/>
      <c r="B1892" s="28" t="s">
        <v>4291</v>
      </c>
      <c r="C1892" s="28" t="s">
        <v>4292</v>
      </c>
      <c r="D1892" s="28" t="s">
        <v>4253</v>
      </c>
      <c r="E1892" s="28" t="str">
        <f t="shared" si="32"/>
        <v>1.2</v>
      </c>
      <c r="F1892" s="28">
        <v>69</v>
      </c>
      <c r="G1892" s="28" t="s">
        <v>1630</v>
      </c>
      <c r="H1892" s="28" t="s">
        <v>166</v>
      </c>
      <c r="I1892" s="28"/>
      <c r="J1892" s="28"/>
    </row>
    <row r="1893" spans="1:10" x14ac:dyDescent="0.3">
      <c r="A1893" s="28"/>
      <c r="B1893" s="28" t="s">
        <v>4293</v>
      </c>
      <c r="C1893" s="28" t="s">
        <v>4294</v>
      </c>
      <c r="D1893" s="28" t="s">
        <v>4253</v>
      </c>
      <c r="E1893" s="28" t="str">
        <f t="shared" si="32"/>
        <v>1.2</v>
      </c>
      <c r="F1893" s="28">
        <v>55</v>
      </c>
      <c r="G1893" s="28" t="s">
        <v>4295</v>
      </c>
      <c r="H1893" s="28" t="s">
        <v>161</v>
      </c>
      <c r="I1893" s="28"/>
      <c r="J1893" s="28"/>
    </row>
    <row r="1894" spans="1:10" x14ac:dyDescent="0.3">
      <c r="A1894" s="28"/>
      <c r="B1894" s="28" t="s">
        <v>4293</v>
      </c>
      <c r="C1894" s="28" t="s">
        <v>4296</v>
      </c>
      <c r="D1894" s="28" t="s">
        <v>4253</v>
      </c>
      <c r="E1894" s="28" t="str">
        <f t="shared" si="32"/>
        <v>1.2</v>
      </c>
      <c r="F1894" s="28">
        <v>63</v>
      </c>
      <c r="G1894" s="28" t="s">
        <v>199</v>
      </c>
      <c r="H1894" s="28" t="s">
        <v>44</v>
      </c>
      <c r="I1894" s="28"/>
      <c r="J1894" s="28"/>
    </row>
    <row r="1895" spans="1:10" x14ac:dyDescent="0.3">
      <c r="A1895" s="28"/>
      <c r="B1895" s="28" t="s">
        <v>4297</v>
      </c>
      <c r="C1895" s="28" t="s">
        <v>4298</v>
      </c>
      <c r="D1895" s="28" t="s">
        <v>4253</v>
      </c>
      <c r="E1895" s="28" t="str">
        <f t="shared" si="32"/>
        <v>1.2</v>
      </c>
      <c r="F1895" s="28">
        <v>49</v>
      </c>
      <c r="G1895" s="28" t="s">
        <v>122</v>
      </c>
      <c r="H1895" s="28" t="s">
        <v>10</v>
      </c>
      <c r="I1895" s="28"/>
      <c r="J1895" s="28"/>
    </row>
    <row r="1896" spans="1:10" x14ac:dyDescent="0.3">
      <c r="A1896" s="28"/>
      <c r="B1896" s="28" t="s">
        <v>4299</v>
      </c>
      <c r="C1896" s="28" t="s">
        <v>4300</v>
      </c>
      <c r="D1896" s="28" t="s">
        <v>4253</v>
      </c>
      <c r="E1896" s="28" t="str">
        <f t="shared" si="32"/>
        <v>1.2</v>
      </c>
      <c r="F1896" s="28">
        <v>55</v>
      </c>
      <c r="G1896" s="28" t="s">
        <v>4106</v>
      </c>
      <c r="H1896" s="28" t="s">
        <v>438</v>
      </c>
      <c r="I1896" s="28"/>
      <c r="J1896" s="28"/>
    </row>
    <row r="1897" spans="1:10" x14ac:dyDescent="0.3">
      <c r="A1897" s="28"/>
      <c r="B1897" s="28" t="s">
        <v>4301</v>
      </c>
      <c r="C1897" s="28" t="s">
        <v>4302</v>
      </c>
      <c r="D1897" s="28" t="s">
        <v>4253</v>
      </c>
      <c r="E1897" s="28" t="str">
        <f t="shared" si="32"/>
        <v>1.2</v>
      </c>
      <c r="F1897" s="28">
        <v>66</v>
      </c>
      <c r="G1897" s="28" t="s">
        <v>4109</v>
      </c>
      <c r="H1897" s="28" t="s">
        <v>161</v>
      </c>
      <c r="I1897" s="28"/>
      <c r="J1897" s="28"/>
    </row>
    <row r="1898" spans="1:10" x14ac:dyDescent="0.3">
      <c r="A1898" s="28"/>
      <c r="B1898" s="28"/>
      <c r="C1898" s="28"/>
      <c r="D1898" s="28"/>
      <c r="E1898" s="28" t="str">
        <f t="shared" si="32"/>
        <v/>
      </c>
      <c r="F1898" s="28"/>
      <c r="G1898" s="28"/>
      <c r="H1898" s="28"/>
      <c r="I1898" s="28"/>
      <c r="J1898" s="28"/>
    </row>
    <row r="1899" spans="1:10" x14ac:dyDescent="0.3">
      <c r="A1899" s="28"/>
      <c r="B1899" s="28" t="s">
        <v>4303</v>
      </c>
      <c r="C1899" s="28" t="s">
        <v>4304</v>
      </c>
      <c r="D1899" s="28" t="s">
        <v>4253</v>
      </c>
      <c r="E1899" s="28" t="str">
        <f t="shared" si="32"/>
        <v>1.2</v>
      </c>
      <c r="F1899" s="28">
        <v>61</v>
      </c>
      <c r="G1899" s="28" t="s">
        <v>4305</v>
      </c>
      <c r="H1899" s="28" t="s">
        <v>412</v>
      </c>
      <c r="I1899" s="28"/>
      <c r="J1899" s="28"/>
    </row>
    <row r="1900" spans="1:10" x14ac:dyDescent="0.3">
      <c r="A1900" s="28"/>
      <c r="B1900" s="28" t="s">
        <v>4306</v>
      </c>
      <c r="C1900" s="28" t="s">
        <v>4307</v>
      </c>
      <c r="D1900" s="28" t="s">
        <v>4253</v>
      </c>
      <c r="E1900" s="28" t="str">
        <f t="shared" si="32"/>
        <v>1.2</v>
      </c>
      <c r="F1900" s="28">
        <v>57</v>
      </c>
      <c r="G1900" s="28" t="s">
        <v>4308</v>
      </c>
      <c r="H1900" s="28" t="s">
        <v>912</v>
      </c>
      <c r="I1900" s="28"/>
      <c r="J1900" s="28"/>
    </row>
    <row r="1901" spans="1:10" x14ac:dyDescent="0.3">
      <c r="A1901" s="28"/>
      <c r="B1901" s="28" t="s">
        <v>4309</v>
      </c>
      <c r="C1901" s="28" t="s">
        <v>4310</v>
      </c>
      <c r="D1901" s="28" t="s">
        <v>4253</v>
      </c>
      <c r="E1901" s="28" t="str">
        <f t="shared" si="32"/>
        <v>1.2</v>
      </c>
      <c r="F1901" s="28">
        <v>85</v>
      </c>
      <c r="G1901" s="28" t="s">
        <v>1302</v>
      </c>
      <c r="H1901" s="28" t="s">
        <v>44</v>
      </c>
      <c r="I1901" s="28"/>
      <c r="J1901" s="28"/>
    </row>
    <row r="1902" spans="1:10" x14ac:dyDescent="0.3">
      <c r="A1902" s="28"/>
      <c r="B1902" s="28" t="s">
        <v>4311</v>
      </c>
      <c r="C1902" s="28" t="s">
        <v>4312</v>
      </c>
      <c r="D1902" s="28" t="s">
        <v>4253</v>
      </c>
      <c r="E1902" s="28" t="str">
        <f t="shared" si="32"/>
        <v>1.2</v>
      </c>
      <c r="F1902" s="28">
        <v>58</v>
      </c>
      <c r="G1902" s="28" t="s">
        <v>122</v>
      </c>
      <c r="H1902" s="28" t="s">
        <v>10</v>
      </c>
      <c r="I1902" s="28"/>
      <c r="J1902" s="28"/>
    </row>
    <row r="1903" spans="1:10" x14ac:dyDescent="0.3">
      <c r="A1903" s="28"/>
      <c r="B1903" s="28" t="s">
        <v>4313</v>
      </c>
      <c r="C1903" s="28" t="s">
        <v>4314</v>
      </c>
      <c r="D1903" s="28" t="s">
        <v>4253</v>
      </c>
      <c r="E1903" s="28" t="str">
        <f t="shared" si="32"/>
        <v>1.2</v>
      </c>
      <c r="F1903" s="28">
        <v>65</v>
      </c>
      <c r="G1903" s="28" t="s">
        <v>122</v>
      </c>
      <c r="H1903" s="28" t="s">
        <v>10</v>
      </c>
      <c r="I1903" s="28"/>
      <c r="J1903" s="28"/>
    </row>
    <row r="1904" spans="1:10" x14ac:dyDescent="0.3">
      <c r="A1904" s="28"/>
      <c r="B1904" s="28" t="s">
        <v>4315</v>
      </c>
      <c r="C1904" s="28" t="s">
        <v>4316</v>
      </c>
      <c r="D1904" s="28" t="s">
        <v>4253</v>
      </c>
      <c r="E1904" s="28" t="str">
        <f t="shared" si="32"/>
        <v>1.2</v>
      </c>
      <c r="F1904" s="28">
        <v>65</v>
      </c>
      <c r="G1904" s="28" t="s">
        <v>4109</v>
      </c>
      <c r="H1904" s="28" t="s">
        <v>161</v>
      </c>
      <c r="I1904" s="28"/>
      <c r="J1904" s="28"/>
    </row>
    <row r="1905" spans="1:10" x14ac:dyDescent="0.3">
      <c r="A1905" s="28"/>
      <c r="B1905" s="28" t="s">
        <v>4317</v>
      </c>
      <c r="C1905" s="28" t="s">
        <v>4318</v>
      </c>
      <c r="D1905" s="28" t="s">
        <v>4253</v>
      </c>
      <c r="E1905" s="28" t="str">
        <f t="shared" si="32"/>
        <v>1.2</v>
      </c>
      <c r="F1905" s="28">
        <v>55</v>
      </c>
      <c r="G1905" s="28" t="s">
        <v>4319</v>
      </c>
      <c r="H1905" s="28" t="s">
        <v>10</v>
      </c>
      <c r="I1905" s="28"/>
      <c r="J1905" s="28"/>
    </row>
    <row r="1906" spans="1:10" x14ac:dyDescent="0.3">
      <c r="A1906" s="28"/>
      <c r="B1906" s="28" t="s">
        <v>4320</v>
      </c>
      <c r="C1906" s="28" t="s">
        <v>4321</v>
      </c>
      <c r="D1906" s="28" t="s">
        <v>4253</v>
      </c>
      <c r="E1906" s="28" t="str">
        <f t="shared" si="32"/>
        <v>1.2</v>
      </c>
      <c r="F1906" s="28">
        <v>48</v>
      </c>
      <c r="G1906" s="28" t="s">
        <v>4192</v>
      </c>
      <c r="H1906" s="28" t="s">
        <v>494</v>
      </c>
      <c r="I1906" s="28"/>
      <c r="J1906" s="28"/>
    </row>
    <row r="1907" spans="1:10" x14ac:dyDescent="0.3">
      <c r="A1907" s="28"/>
      <c r="B1907" s="28" t="s">
        <v>4322</v>
      </c>
      <c r="C1907" s="28" t="s">
        <v>4323</v>
      </c>
      <c r="D1907" s="28" t="s">
        <v>4253</v>
      </c>
      <c r="E1907" s="28" t="str">
        <f t="shared" si="32"/>
        <v>1.2</v>
      </c>
      <c r="F1907" s="28">
        <v>81</v>
      </c>
      <c r="G1907" s="28" t="s">
        <v>1444</v>
      </c>
      <c r="H1907" s="28" t="s">
        <v>44</v>
      </c>
      <c r="I1907" s="28"/>
      <c r="J1907" s="28"/>
    </row>
    <row r="1908" spans="1:10" x14ac:dyDescent="0.3">
      <c r="A1908" s="28"/>
      <c r="B1908" s="28" t="s">
        <v>4324</v>
      </c>
      <c r="C1908" s="28" t="s">
        <v>4325</v>
      </c>
      <c r="D1908" s="28" t="s">
        <v>4253</v>
      </c>
      <c r="E1908" s="28" t="str">
        <f t="shared" si="32"/>
        <v>1.2</v>
      </c>
      <c r="F1908" s="28">
        <v>61</v>
      </c>
      <c r="G1908" s="28" t="s">
        <v>1444</v>
      </c>
      <c r="H1908" s="28" t="s">
        <v>44</v>
      </c>
      <c r="I1908" s="28"/>
      <c r="J1908" s="28"/>
    </row>
    <row r="1909" spans="1:10" x14ac:dyDescent="0.3">
      <c r="A1909" s="28"/>
      <c r="B1909" s="28"/>
      <c r="C1909" s="28"/>
      <c r="D1909" s="28"/>
      <c r="E1909" s="28" t="str">
        <f t="shared" si="32"/>
        <v/>
      </c>
      <c r="F1909" s="28"/>
      <c r="G1909" s="28"/>
      <c r="H1909" s="28"/>
      <c r="I1909" s="28"/>
      <c r="J1909" s="28"/>
    </row>
    <row r="1910" spans="1:10" x14ac:dyDescent="0.3">
      <c r="A1910" s="28"/>
      <c r="B1910" s="28" t="s">
        <v>4326</v>
      </c>
      <c r="C1910" s="28" t="s">
        <v>4327</v>
      </c>
      <c r="D1910" s="28" t="s">
        <v>4253</v>
      </c>
      <c r="E1910" s="28" t="str">
        <f t="shared" si="32"/>
        <v>1.2</v>
      </c>
      <c r="F1910" s="28">
        <v>70</v>
      </c>
      <c r="G1910" s="28" t="s">
        <v>122</v>
      </c>
      <c r="H1910" s="28" t="s">
        <v>10</v>
      </c>
      <c r="I1910" s="28"/>
      <c r="J1910" s="28"/>
    </row>
    <row r="1911" spans="1:10" x14ac:dyDescent="0.3">
      <c r="A1911" s="28"/>
      <c r="B1911" s="28" t="s">
        <v>4328</v>
      </c>
      <c r="C1911" s="28" t="s">
        <v>4329</v>
      </c>
      <c r="D1911" s="28" t="s">
        <v>4253</v>
      </c>
      <c r="E1911" s="28" t="str">
        <f t="shared" si="32"/>
        <v>1.2</v>
      </c>
      <c r="F1911" s="28">
        <v>49</v>
      </c>
      <c r="G1911" s="28" t="s">
        <v>189</v>
      </c>
      <c r="H1911" s="28" t="s">
        <v>10</v>
      </c>
      <c r="I1911" s="28"/>
      <c r="J1911" s="28"/>
    </row>
    <row r="1912" spans="1:10" x14ac:dyDescent="0.3">
      <c r="A1912" s="28"/>
      <c r="B1912" s="28" t="s">
        <v>4330</v>
      </c>
      <c r="C1912" s="28" t="s">
        <v>4331</v>
      </c>
      <c r="D1912" s="28" t="s">
        <v>4253</v>
      </c>
      <c r="E1912" s="28" t="str">
        <f t="shared" si="32"/>
        <v>1.2</v>
      </c>
      <c r="F1912" s="28">
        <v>78</v>
      </c>
      <c r="G1912" s="28" t="s">
        <v>722</v>
      </c>
      <c r="H1912" s="28" t="s">
        <v>44</v>
      </c>
      <c r="I1912" s="28"/>
      <c r="J1912" s="28"/>
    </row>
    <row r="1913" spans="1:10" x14ac:dyDescent="0.3">
      <c r="A1913" s="28"/>
      <c r="B1913" s="28" t="s">
        <v>4332</v>
      </c>
      <c r="C1913" s="28" t="s">
        <v>4333</v>
      </c>
      <c r="D1913" s="28" t="s">
        <v>4253</v>
      </c>
      <c r="E1913" s="28" t="str">
        <f t="shared" si="32"/>
        <v>1.2</v>
      </c>
      <c r="F1913" s="28">
        <v>49</v>
      </c>
      <c r="G1913" s="28" t="s">
        <v>642</v>
      </c>
      <c r="H1913" s="28" t="s">
        <v>10</v>
      </c>
      <c r="I1913" s="28"/>
      <c r="J1913" s="28"/>
    </row>
    <row r="1914" spans="1:10" x14ac:dyDescent="0.3">
      <c r="A1914" s="28"/>
      <c r="B1914" s="28" t="s">
        <v>4334</v>
      </c>
      <c r="C1914" s="28" t="s">
        <v>4335</v>
      </c>
      <c r="D1914" s="28" t="s">
        <v>4253</v>
      </c>
      <c r="E1914" s="28" t="str">
        <f t="shared" si="32"/>
        <v>1.2</v>
      </c>
      <c r="F1914" s="28">
        <v>61</v>
      </c>
      <c r="G1914" s="28" t="s">
        <v>514</v>
      </c>
      <c r="H1914" s="28" t="s">
        <v>10</v>
      </c>
      <c r="I1914" s="28"/>
      <c r="J1914" s="28"/>
    </row>
    <row r="1915" spans="1:10" x14ac:dyDescent="0.3">
      <c r="A1915" s="28"/>
      <c r="B1915" s="28" t="s">
        <v>4336</v>
      </c>
      <c r="C1915" s="28" t="s">
        <v>4337</v>
      </c>
      <c r="D1915" s="28" t="s">
        <v>4253</v>
      </c>
      <c r="E1915" s="28" t="str">
        <f t="shared" si="32"/>
        <v>1.2</v>
      </c>
      <c r="F1915" s="28" t="s">
        <v>8</v>
      </c>
      <c r="G1915" s="28" t="s">
        <v>150</v>
      </c>
      <c r="H1915" s="28" t="s">
        <v>3</v>
      </c>
      <c r="I1915" s="28"/>
      <c r="J1915" s="28"/>
    </row>
    <row r="1916" spans="1:10" x14ac:dyDescent="0.3">
      <c r="A1916" s="28"/>
      <c r="B1916" s="28" t="s">
        <v>4336</v>
      </c>
      <c r="C1916" s="28" t="s">
        <v>4338</v>
      </c>
      <c r="D1916" s="28" t="s">
        <v>4253</v>
      </c>
      <c r="E1916" s="28" t="str">
        <f t="shared" si="32"/>
        <v>1.2</v>
      </c>
      <c r="F1916" s="28" t="s">
        <v>8</v>
      </c>
      <c r="G1916" s="28" t="s">
        <v>150</v>
      </c>
      <c r="H1916" s="28" t="s">
        <v>3</v>
      </c>
      <c r="I1916" s="28"/>
      <c r="J1916" s="28"/>
    </row>
    <row r="1917" spans="1:10" x14ac:dyDescent="0.3">
      <c r="A1917" s="28"/>
      <c r="B1917" s="28" t="s">
        <v>4339</v>
      </c>
      <c r="C1917" s="28" t="s">
        <v>4340</v>
      </c>
      <c r="D1917" s="28" t="s">
        <v>4253</v>
      </c>
      <c r="E1917" s="28" t="str">
        <f t="shared" si="32"/>
        <v>1.2</v>
      </c>
      <c r="F1917" s="28">
        <v>45</v>
      </c>
      <c r="G1917" s="28" t="s">
        <v>320</v>
      </c>
      <c r="H1917" s="28" t="s">
        <v>563</v>
      </c>
      <c r="I1917" s="28"/>
      <c r="J1917" s="28"/>
    </row>
    <row r="1918" spans="1:10" x14ac:dyDescent="0.3">
      <c r="A1918" s="28"/>
      <c r="B1918" s="28" t="s">
        <v>4341</v>
      </c>
      <c r="C1918" s="28" t="s">
        <v>4342</v>
      </c>
      <c r="D1918" s="28" t="s">
        <v>4253</v>
      </c>
      <c r="E1918" s="28" t="str">
        <f t="shared" si="32"/>
        <v>1.2</v>
      </c>
      <c r="F1918" s="28">
        <v>52</v>
      </c>
      <c r="G1918" s="28" t="s">
        <v>268</v>
      </c>
      <c r="H1918" s="28" t="s">
        <v>161</v>
      </c>
      <c r="I1918" s="28"/>
      <c r="J1918" s="28"/>
    </row>
    <row r="1919" spans="1:10" x14ac:dyDescent="0.3">
      <c r="A1919" s="28"/>
      <c r="B1919" s="28" t="s">
        <v>4343</v>
      </c>
      <c r="C1919" s="28" t="s">
        <v>4344</v>
      </c>
      <c r="D1919" s="28" t="s">
        <v>4253</v>
      </c>
      <c r="E1919" s="28" t="str">
        <f t="shared" si="32"/>
        <v>1.2</v>
      </c>
      <c r="F1919" s="28" t="s">
        <v>8</v>
      </c>
      <c r="G1919" s="28" t="s">
        <v>145</v>
      </c>
      <c r="H1919" s="28" t="s">
        <v>313</v>
      </c>
      <c r="I1919" s="28"/>
      <c r="J1919" s="28"/>
    </row>
    <row r="1920" spans="1:10" x14ac:dyDescent="0.3">
      <c r="A1920" s="28"/>
      <c r="B1920" s="28"/>
      <c r="C1920" s="28"/>
      <c r="D1920" s="28"/>
      <c r="E1920" s="28" t="str">
        <f t="shared" si="32"/>
        <v/>
      </c>
      <c r="F1920" s="28"/>
      <c r="G1920" s="28"/>
      <c r="H1920" s="28"/>
      <c r="I1920" s="28"/>
      <c r="J1920" s="28"/>
    </row>
    <row r="1921" spans="1:10" x14ac:dyDescent="0.3">
      <c r="A1921" s="28"/>
      <c r="B1921" s="28" t="s">
        <v>4345</v>
      </c>
      <c r="C1921" s="28" t="s">
        <v>4346</v>
      </c>
      <c r="D1921" s="28" t="s">
        <v>4253</v>
      </c>
      <c r="E1921" s="28" t="str">
        <f t="shared" si="32"/>
        <v>1.2</v>
      </c>
      <c r="F1921" s="28">
        <v>71</v>
      </c>
      <c r="G1921" s="28" t="s">
        <v>722</v>
      </c>
      <c r="H1921" s="28" t="s">
        <v>364</v>
      </c>
      <c r="I1921" s="28"/>
      <c r="J1921" s="28"/>
    </row>
    <row r="1922" spans="1:10" x14ac:dyDescent="0.3">
      <c r="A1922" s="28"/>
      <c r="B1922" s="28" t="s">
        <v>4347</v>
      </c>
      <c r="C1922" s="28" t="s">
        <v>4348</v>
      </c>
      <c r="D1922" s="28" t="s">
        <v>4253</v>
      </c>
      <c r="E1922" s="28" t="str">
        <f t="shared" si="32"/>
        <v>1.2</v>
      </c>
      <c r="F1922" s="28">
        <v>71</v>
      </c>
      <c r="G1922" s="28" t="s">
        <v>4349</v>
      </c>
      <c r="H1922" s="28" t="s">
        <v>44</v>
      </c>
      <c r="I1922" s="28"/>
      <c r="J1922" s="28"/>
    </row>
    <row r="1923" spans="1:10" x14ac:dyDescent="0.3">
      <c r="A1923" s="28"/>
      <c r="B1923" s="28" t="s">
        <v>4350</v>
      </c>
      <c r="C1923" s="28" t="s">
        <v>4351</v>
      </c>
      <c r="D1923" s="28" t="s">
        <v>4253</v>
      </c>
      <c r="E1923" s="28" t="str">
        <f t="shared" si="32"/>
        <v>1.2</v>
      </c>
      <c r="F1923" s="28">
        <v>75</v>
      </c>
      <c r="G1923" s="28" t="s">
        <v>63</v>
      </c>
      <c r="H1923" s="28" t="s">
        <v>6</v>
      </c>
      <c r="I1923" s="28"/>
      <c r="J1923" s="28"/>
    </row>
    <row r="1924" spans="1:10" x14ac:dyDescent="0.3">
      <c r="A1924" s="28"/>
      <c r="B1924" s="28" t="s">
        <v>4352</v>
      </c>
      <c r="C1924" s="28" t="s">
        <v>4353</v>
      </c>
      <c r="D1924" s="28" t="s">
        <v>4253</v>
      </c>
      <c r="E1924" s="28" t="str">
        <f t="shared" si="32"/>
        <v>1.2</v>
      </c>
      <c r="F1924" s="28">
        <v>75</v>
      </c>
      <c r="G1924" s="28" t="s">
        <v>165</v>
      </c>
      <c r="H1924" s="28" t="s">
        <v>44</v>
      </c>
      <c r="I1924" s="28"/>
      <c r="J1924" s="28"/>
    </row>
    <row r="1925" spans="1:10" x14ac:dyDescent="0.3">
      <c r="A1925" s="28"/>
      <c r="B1925" s="28" t="s">
        <v>4354</v>
      </c>
      <c r="C1925" s="28" t="s">
        <v>4355</v>
      </c>
      <c r="D1925" s="28" t="s">
        <v>4253</v>
      </c>
      <c r="E1925" s="28" t="str">
        <f t="shared" si="32"/>
        <v>1.2</v>
      </c>
      <c r="F1925" s="28">
        <v>60</v>
      </c>
      <c r="G1925" s="28" t="s">
        <v>1365</v>
      </c>
      <c r="H1925" s="28" t="s">
        <v>273</v>
      </c>
      <c r="I1925" s="28"/>
      <c r="J1925" s="28"/>
    </row>
    <row r="1926" spans="1:10" x14ac:dyDescent="0.3">
      <c r="A1926" s="28"/>
      <c r="B1926" s="28" t="s">
        <v>4356</v>
      </c>
      <c r="C1926" s="28" t="s">
        <v>4357</v>
      </c>
      <c r="D1926" s="28" t="s">
        <v>4253</v>
      </c>
      <c r="E1926" s="28" t="str">
        <f t="shared" si="32"/>
        <v>1.2</v>
      </c>
      <c r="F1926" s="28" t="s">
        <v>8</v>
      </c>
      <c r="G1926" s="28" t="s">
        <v>374</v>
      </c>
      <c r="H1926" s="28" t="s">
        <v>4</v>
      </c>
      <c r="I1926" s="28"/>
      <c r="J1926" s="28"/>
    </row>
    <row r="1927" spans="1:10" x14ac:dyDescent="0.3">
      <c r="A1927" s="28"/>
      <c r="B1927" s="28" t="s">
        <v>4358</v>
      </c>
      <c r="C1927" s="28" t="s">
        <v>4359</v>
      </c>
      <c r="D1927" s="28" t="s">
        <v>4253</v>
      </c>
      <c r="E1927" s="28" t="str">
        <f t="shared" si="32"/>
        <v>1.2</v>
      </c>
      <c r="F1927" s="28" t="s">
        <v>8</v>
      </c>
      <c r="G1927" s="28" t="s">
        <v>3071</v>
      </c>
      <c r="H1927" s="28" t="s">
        <v>10</v>
      </c>
      <c r="I1927" s="28"/>
      <c r="J1927" s="28"/>
    </row>
    <row r="1928" spans="1:10" x14ac:dyDescent="0.3">
      <c r="A1928" s="28"/>
      <c r="B1928" s="28" t="s">
        <v>4358</v>
      </c>
      <c r="C1928" s="28" t="s">
        <v>4360</v>
      </c>
      <c r="D1928" s="28" t="s">
        <v>4253</v>
      </c>
      <c r="E1928" s="28" t="str">
        <f t="shared" ref="E1928:E1991" si="33">MID(D1928,2,3)</f>
        <v>1.2</v>
      </c>
      <c r="F1928" s="28">
        <v>36</v>
      </c>
      <c r="G1928" s="28" t="s">
        <v>4361</v>
      </c>
      <c r="H1928" s="28" t="s">
        <v>10</v>
      </c>
      <c r="I1928" s="28"/>
      <c r="J1928" s="28"/>
    </row>
    <row r="1929" spans="1:10" x14ac:dyDescent="0.3">
      <c r="A1929" s="28"/>
      <c r="B1929" s="28" t="s">
        <v>4358</v>
      </c>
      <c r="C1929" s="28" t="s">
        <v>4362</v>
      </c>
      <c r="D1929" s="28" t="s">
        <v>4253</v>
      </c>
      <c r="E1929" s="28" t="str">
        <f t="shared" si="33"/>
        <v>1.2</v>
      </c>
      <c r="F1929" s="28">
        <v>82</v>
      </c>
      <c r="G1929" s="28" t="s">
        <v>306</v>
      </c>
      <c r="H1929" s="28" t="s">
        <v>44</v>
      </c>
      <c r="I1929" s="28"/>
      <c r="J1929" s="28"/>
    </row>
    <row r="1930" spans="1:10" x14ac:dyDescent="0.3">
      <c r="A1930" s="28"/>
      <c r="B1930" s="28" t="s">
        <v>4363</v>
      </c>
      <c r="C1930" s="28" t="s">
        <v>4364</v>
      </c>
      <c r="D1930" s="28" t="s">
        <v>4253</v>
      </c>
      <c r="E1930" s="28" t="str">
        <f t="shared" si="33"/>
        <v>1.2</v>
      </c>
      <c r="F1930" s="28">
        <v>74</v>
      </c>
      <c r="G1930" s="28" t="s">
        <v>122</v>
      </c>
      <c r="H1930" s="28" t="s">
        <v>7</v>
      </c>
      <c r="I1930" s="28"/>
      <c r="J1930" s="28"/>
    </row>
    <row r="1931" spans="1:10" x14ac:dyDescent="0.3">
      <c r="A1931" s="28"/>
      <c r="B1931" s="28"/>
      <c r="C1931" s="28"/>
      <c r="D1931" s="28"/>
      <c r="E1931" s="28" t="str">
        <f t="shared" si="33"/>
        <v/>
      </c>
      <c r="F1931" s="28"/>
      <c r="G1931" s="28"/>
      <c r="H1931" s="28"/>
      <c r="I1931" s="28"/>
      <c r="J1931" s="28"/>
    </row>
    <row r="1932" spans="1:10" x14ac:dyDescent="0.3">
      <c r="A1932" s="28"/>
      <c r="B1932" s="28" t="s">
        <v>4365</v>
      </c>
      <c r="C1932" s="28" t="s">
        <v>4366</v>
      </c>
      <c r="D1932" s="28" t="s">
        <v>4253</v>
      </c>
      <c r="E1932" s="28" t="str">
        <f t="shared" si="33"/>
        <v>1.2</v>
      </c>
      <c r="F1932" s="28">
        <v>53</v>
      </c>
      <c r="G1932" s="28" t="s">
        <v>4367</v>
      </c>
      <c r="H1932" s="28" t="s">
        <v>146</v>
      </c>
      <c r="I1932" s="28"/>
      <c r="J1932" s="28"/>
    </row>
    <row r="1933" spans="1:10" x14ac:dyDescent="0.3">
      <c r="A1933" s="28"/>
      <c r="B1933" s="28" t="s">
        <v>4368</v>
      </c>
      <c r="C1933" s="28" t="s">
        <v>4369</v>
      </c>
      <c r="D1933" s="28" t="s">
        <v>4253</v>
      </c>
      <c r="E1933" s="28" t="str">
        <f t="shared" si="33"/>
        <v>1.2</v>
      </c>
      <c r="F1933" s="28">
        <v>55</v>
      </c>
      <c r="G1933" s="28" t="s">
        <v>176</v>
      </c>
      <c r="H1933" s="28" t="s">
        <v>1551</v>
      </c>
      <c r="I1933" s="28"/>
      <c r="J1933" s="28"/>
    </row>
    <row r="1934" spans="1:10" x14ac:dyDescent="0.3">
      <c r="A1934" s="28"/>
      <c r="B1934" s="28" t="s">
        <v>4370</v>
      </c>
      <c r="C1934" s="28" t="s">
        <v>4371</v>
      </c>
      <c r="D1934" s="28" t="s">
        <v>4253</v>
      </c>
      <c r="E1934" s="28" t="str">
        <f t="shared" si="33"/>
        <v>1.2</v>
      </c>
      <c r="F1934" s="28">
        <v>74</v>
      </c>
      <c r="G1934" s="28" t="s">
        <v>1576</v>
      </c>
      <c r="H1934" s="28" t="s">
        <v>5</v>
      </c>
      <c r="I1934" s="28"/>
      <c r="J1934" s="28"/>
    </row>
    <row r="1935" spans="1:10" x14ac:dyDescent="0.3">
      <c r="A1935" s="28"/>
      <c r="B1935" s="28" t="s">
        <v>4372</v>
      </c>
      <c r="C1935" s="28" t="s">
        <v>4373</v>
      </c>
      <c r="D1935" s="28" t="s">
        <v>4253</v>
      </c>
      <c r="E1935" s="28" t="str">
        <f t="shared" si="33"/>
        <v>1.2</v>
      </c>
      <c r="F1935" s="28">
        <v>63</v>
      </c>
      <c r="G1935" s="28" t="s">
        <v>122</v>
      </c>
      <c r="H1935" s="28" t="s">
        <v>10</v>
      </c>
      <c r="I1935" s="28"/>
      <c r="J1935" s="28"/>
    </row>
    <row r="1936" spans="1:10" x14ac:dyDescent="0.3">
      <c r="A1936" s="28"/>
      <c r="B1936" s="28" t="s">
        <v>4374</v>
      </c>
      <c r="C1936" s="28" t="s">
        <v>4375</v>
      </c>
      <c r="D1936" s="28" t="s">
        <v>4253</v>
      </c>
      <c r="E1936" s="28" t="str">
        <f t="shared" si="33"/>
        <v>1.2</v>
      </c>
      <c r="F1936" s="28">
        <v>48</v>
      </c>
      <c r="G1936" s="28" t="s">
        <v>4376</v>
      </c>
      <c r="H1936" s="28" t="s">
        <v>44</v>
      </c>
      <c r="I1936" s="28"/>
      <c r="J1936" s="28"/>
    </row>
    <row r="1937" spans="1:10" x14ac:dyDescent="0.3">
      <c r="A1937" s="28"/>
      <c r="B1937" s="28" t="s">
        <v>4377</v>
      </c>
      <c r="C1937" s="28" t="s">
        <v>4378</v>
      </c>
      <c r="D1937" s="28" t="s">
        <v>4253</v>
      </c>
      <c r="E1937" s="28" t="str">
        <f t="shared" si="33"/>
        <v>1.2</v>
      </c>
      <c r="F1937" s="28">
        <v>61</v>
      </c>
      <c r="G1937" s="28" t="s">
        <v>268</v>
      </c>
      <c r="H1937" s="28" t="s">
        <v>44</v>
      </c>
      <c r="I1937" s="28"/>
      <c r="J1937" s="28"/>
    </row>
    <row r="1938" spans="1:10" x14ac:dyDescent="0.3">
      <c r="A1938" s="28"/>
      <c r="B1938" s="28" t="s">
        <v>4379</v>
      </c>
      <c r="C1938" s="28" t="s">
        <v>4380</v>
      </c>
      <c r="D1938" s="28" t="s">
        <v>4253</v>
      </c>
      <c r="E1938" s="28" t="str">
        <f t="shared" si="33"/>
        <v>1.2</v>
      </c>
      <c r="F1938" s="28">
        <v>50</v>
      </c>
      <c r="G1938" s="28" t="s">
        <v>2230</v>
      </c>
      <c r="H1938" s="28" t="s">
        <v>64</v>
      </c>
      <c r="I1938" s="28"/>
      <c r="J1938" s="28"/>
    </row>
    <row r="1939" spans="1:10" x14ac:dyDescent="0.3">
      <c r="A1939" s="28"/>
      <c r="B1939" s="28" t="s">
        <v>4381</v>
      </c>
      <c r="C1939" s="28" t="s">
        <v>4382</v>
      </c>
      <c r="D1939" s="28" t="s">
        <v>4253</v>
      </c>
      <c r="E1939" s="28" t="str">
        <f t="shared" si="33"/>
        <v>1.2</v>
      </c>
      <c r="F1939" s="28">
        <v>72</v>
      </c>
      <c r="G1939" s="28" t="s">
        <v>122</v>
      </c>
      <c r="H1939" s="28" t="s">
        <v>6</v>
      </c>
      <c r="I1939" s="28"/>
      <c r="J1939" s="28"/>
    </row>
    <row r="1940" spans="1:10" x14ac:dyDescent="0.3">
      <c r="A1940" s="28"/>
      <c r="B1940" s="28" t="s">
        <v>4383</v>
      </c>
      <c r="C1940" s="28" t="s">
        <v>4384</v>
      </c>
      <c r="D1940" s="28" t="s">
        <v>4253</v>
      </c>
      <c r="E1940" s="28" t="str">
        <f t="shared" si="33"/>
        <v>1.2</v>
      </c>
      <c r="F1940" s="28">
        <v>68</v>
      </c>
      <c r="G1940" s="28" t="s">
        <v>476</v>
      </c>
      <c r="H1940" s="28" t="s">
        <v>97</v>
      </c>
      <c r="I1940" s="28"/>
      <c r="J1940" s="28"/>
    </row>
    <row r="1941" spans="1:10" x14ac:dyDescent="0.3">
      <c r="A1941" s="28"/>
      <c r="B1941" s="28" t="s">
        <v>4385</v>
      </c>
      <c r="C1941" s="28" t="s">
        <v>4386</v>
      </c>
      <c r="D1941" s="28" t="s">
        <v>4253</v>
      </c>
      <c r="E1941" s="28" t="str">
        <f t="shared" si="33"/>
        <v>1.2</v>
      </c>
      <c r="F1941" s="28">
        <v>52</v>
      </c>
      <c r="G1941" s="28" t="s">
        <v>2743</v>
      </c>
      <c r="H1941" s="28" t="s">
        <v>4</v>
      </c>
      <c r="I1941" s="28"/>
      <c r="J1941" s="28"/>
    </row>
    <row r="1942" spans="1:10" x14ac:dyDescent="0.3">
      <c r="A1942" s="28"/>
      <c r="B1942" s="28"/>
      <c r="C1942" s="28"/>
      <c r="D1942" s="28"/>
      <c r="E1942" s="28" t="str">
        <f t="shared" si="33"/>
        <v/>
      </c>
      <c r="F1942" s="28"/>
      <c r="G1942" s="28"/>
      <c r="H1942" s="28"/>
      <c r="I1942" s="28"/>
      <c r="J1942" s="28"/>
    </row>
    <row r="1943" spans="1:10" x14ac:dyDescent="0.3">
      <c r="A1943" s="28"/>
      <c r="B1943" s="28" t="s">
        <v>4387</v>
      </c>
      <c r="C1943" s="28" t="s">
        <v>4388</v>
      </c>
      <c r="D1943" s="28" t="s">
        <v>4253</v>
      </c>
      <c r="E1943" s="28" t="str">
        <f t="shared" si="33"/>
        <v>1.2</v>
      </c>
      <c r="F1943" s="28">
        <v>68</v>
      </c>
      <c r="G1943" s="28" t="s">
        <v>833</v>
      </c>
      <c r="H1943" s="28" t="s">
        <v>146</v>
      </c>
      <c r="I1943" s="28"/>
      <c r="J1943" s="28"/>
    </row>
    <row r="1944" spans="1:10" x14ac:dyDescent="0.3">
      <c r="A1944" s="28"/>
      <c r="B1944" s="28" t="s">
        <v>4389</v>
      </c>
      <c r="C1944" s="28" t="s">
        <v>4390</v>
      </c>
      <c r="D1944" s="28" t="s">
        <v>4253</v>
      </c>
      <c r="E1944" s="28" t="str">
        <f t="shared" si="33"/>
        <v>1.2</v>
      </c>
      <c r="F1944" s="28">
        <v>57</v>
      </c>
      <c r="G1944" s="28" t="s">
        <v>4367</v>
      </c>
      <c r="H1944" s="28" t="s">
        <v>10</v>
      </c>
      <c r="I1944" s="28"/>
      <c r="J1944" s="28"/>
    </row>
    <row r="1945" spans="1:10" x14ac:dyDescent="0.3">
      <c r="A1945" s="28"/>
      <c r="B1945" s="28" t="s">
        <v>4391</v>
      </c>
      <c r="C1945" s="28" t="s">
        <v>4392</v>
      </c>
      <c r="D1945" s="28" t="s">
        <v>4253</v>
      </c>
      <c r="E1945" s="28" t="str">
        <f t="shared" si="33"/>
        <v>1.2</v>
      </c>
      <c r="F1945" s="28">
        <v>74</v>
      </c>
      <c r="G1945" s="28" t="s">
        <v>173</v>
      </c>
      <c r="H1945" s="28" t="s">
        <v>64</v>
      </c>
      <c r="I1945" s="28"/>
      <c r="J1945" s="28"/>
    </row>
    <row r="1946" spans="1:10" x14ac:dyDescent="0.3">
      <c r="A1946" s="28"/>
      <c r="B1946" s="28" t="s">
        <v>4393</v>
      </c>
      <c r="C1946" s="28" t="s">
        <v>4394</v>
      </c>
      <c r="D1946" s="28" t="s">
        <v>4253</v>
      </c>
      <c r="E1946" s="28" t="str">
        <f t="shared" si="33"/>
        <v>1.2</v>
      </c>
      <c r="F1946" s="28">
        <v>67</v>
      </c>
      <c r="G1946" s="28" t="s">
        <v>4395</v>
      </c>
      <c r="H1946" s="28" t="s">
        <v>273</v>
      </c>
      <c r="I1946" s="28"/>
      <c r="J1946" s="28"/>
    </row>
    <row r="1947" spans="1:10" x14ac:dyDescent="0.3">
      <c r="A1947" s="28"/>
      <c r="B1947" s="28" t="s">
        <v>4396</v>
      </c>
      <c r="C1947" s="28" t="s">
        <v>4397</v>
      </c>
      <c r="D1947" s="28" t="s">
        <v>4253</v>
      </c>
      <c r="E1947" s="28" t="str">
        <f t="shared" si="33"/>
        <v>1.2</v>
      </c>
      <c r="F1947" s="28">
        <v>68</v>
      </c>
      <c r="G1947" s="28" t="s">
        <v>4398</v>
      </c>
      <c r="H1947" s="28" t="s">
        <v>4</v>
      </c>
      <c r="I1947" s="28"/>
      <c r="J1947" s="28"/>
    </row>
    <row r="1948" spans="1:10" x14ac:dyDescent="0.3">
      <c r="A1948" s="28"/>
      <c r="B1948" s="28" t="s">
        <v>4396</v>
      </c>
      <c r="C1948" s="28" t="s">
        <v>4399</v>
      </c>
      <c r="D1948" s="28" t="s">
        <v>4253</v>
      </c>
      <c r="E1948" s="28" t="str">
        <f t="shared" si="33"/>
        <v>1.2</v>
      </c>
      <c r="F1948" s="28">
        <v>62</v>
      </c>
      <c r="G1948" s="28" t="s">
        <v>4400</v>
      </c>
      <c r="H1948" s="28" t="s">
        <v>4</v>
      </c>
      <c r="I1948" s="28"/>
      <c r="J1948" s="28"/>
    </row>
    <row r="1949" spans="1:10" x14ac:dyDescent="0.3">
      <c r="A1949" s="28"/>
      <c r="B1949" s="28" t="s">
        <v>4401</v>
      </c>
      <c r="C1949" s="28" t="s">
        <v>4402</v>
      </c>
      <c r="D1949" s="28" t="s">
        <v>4253</v>
      </c>
      <c r="E1949" s="28" t="str">
        <f t="shared" si="33"/>
        <v>1.2</v>
      </c>
      <c r="F1949" s="28">
        <v>57</v>
      </c>
      <c r="G1949" s="28" t="s">
        <v>4403</v>
      </c>
      <c r="H1949" s="28" t="s">
        <v>44</v>
      </c>
      <c r="I1949" s="28"/>
      <c r="J1949" s="28"/>
    </row>
    <row r="1950" spans="1:10" x14ac:dyDescent="0.3">
      <c r="A1950" s="28"/>
      <c r="B1950" s="28" t="s">
        <v>4404</v>
      </c>
      <c r="C1950" s="28" t="s">
        <v>4405</v>
      </c>
      <c r="D1950" s="28" t="s">
        <v>4253</v>
      </c>
      <c r="E1950" s="28" t="str">
        <f t="shared" si="33"/>
        <v>1.2</v>
      </c>
      <c r="F1950" s="28">
        <v>57</v>
      </c>
      <c r="G1950" s="28" t="s">
        <v>4406</v>
      </c>
      <c r="H1950" s="28" t="s">
        <v>44</v>
      </c>
      <c r="I1950" s="28"/>
      <c r="J1950" s="28"/>
    </row>
    <row r="1951" spans="1:10" x14ac:dyDescent="0.3">
      <c r="A1951" s="28"/>
      <c r="B1951" s="28" t="s">
        <v>4404</v>
      </c>
      <c r="C1951" s="28" t="s">
        <v>4407</v>
      </c>
      <c r="D1951" s="28" t="s">
        <v>4253</v>
      </c>
      <c r="E1951" s="28" t="str">
        <f t="shared" si="33"/>
        <v>1.2</v>
      </c>
      <c r="F1951" s="28">
        <v>62</v>
      </c>
      <c r="G1951" s="28" t="s">
        <v>4406</v>
      </c>
      <c r="H1951" s="28" t="s">
        <v>44</v>
      </c>
      <c r="I1951" s="28"/>
      <c r="J1951" s="28"/>
    </row>
    <row r="1952" spans="1:10" x14ac:dyDescent="0.3">
      <c r="A1952" s="28"/>
      <c r="B1952" s="28" t="s">
        <v>4408</v>
      </c>
      <c r="C1952" s="28" t="s">
        <v>4409</v>
      </c>
      <c r="D1952" s="28" t="s">
        <v>4253</v>
      </c>
      <c r="E1952" s="28" t="str">
        <f t="shared" si="33"/>
        <v>1.2</v>
      </c>
      <c r="F1952" s="28">
        <v>55</v>
      </c>
      <c r="G1952" s="28" t="s">
        <v>4410</v>
      </c>
      <c r="H1952" s="28" t="s">
        <v>10</v>
      </c>
      <c r="I1952" s="28"/>
      <c r="J1952" s="28"/>
    </row>
    <row r="1953" spans="1:10" x14ac:dyDescent="0.3">
      <c r="A1953" s="28"/>
      <c r="B1953" s="28"/>
      <c r="C1953" s="28"/>
      <c r="D1953" s="28"/>
      <c r="E1953" s="28" t="str">
        <f t="shared" si="33"/>
        <v/>
      </c>
      <c r="F1953" s="28"/>
      <c r="G1953" s="28"/>
      <c r="H1953" s="28"/>
      <c r="I1953" s="28"/>
      <c r="J1953" s="28"/>
    </row>
    <row r="1954" spans="1:10" x14ac:dyDescent="0.3">
      <c r="A1954" s="28"/>
      <c r="B1954" s="28" t="s">
        <v>4411</v>
      </c>
      <c r="C1954" s="28" t="s">
        <v>4412</v>
      </c>
      <c r="D1954" s="28" t="s">
        <v>4253</v>
      </c>
      <c r="E1954" s="28" t="str">
        <f t="shared" si="33"/>
        <v>1.2</v>
      </c>
      <c r="F1954" s="28">
        <v>49</v>
      </c>
      <c r="G1954" s="28" t="s">
        <v>715</v>
      </c>
      <c r="H1954" s="28" t="s">
        <v>10</v>
      </c>
      <c r="I1954" s="28"/>
      <c r="J1954" s="28"/>
    </row>
    <row r="1955" spans="1:10" x14ac:dyDescent="0.3">
      <c r="A1955" s="28"/>
      <c r="B1955" s="28" t="s">
        <v>4413</v>
      </c>
      <c r="C1955" s="28" t="s">
        <v>4414</v>
      </c>
      <c r="D1955" s="28" t="s">
        <v>4253</v>
      </c>
      <c r="E1955" s="28" t="str">
        <f t="shared" si="33"/>
        <v>1.2</v>
      </c>
      <c r="F1955" s="28">
        <v>52</v>
      </c>
      <c r="G1955" s="28" t="s">
        <v>642</v>
      </c>
      <c r="H1955" s="28" t="s">
        <v>44</v>
      </c>
      <c r="I1955" s="28"/>
      <c r="J1955" s="28"/>
    </row>
    <row r="1956" spans="1:10" x14ac:dyDescent="0.3">
      <c r="A1956" s="28"/>
      <c r="B1956" s="28" t="s">
        <v>4415</v>
      </c>
      <c r="C1956" s="28" t="s">
        <v>4416</v>
      </c>
      <c r="D1956" s="28" t="s">
        <v>4253</v>
      </c>
      <c r="E1956" s="28" t="str">
        <f t="shared" si="33"/>
        <v>1.2</v>
      </c>
      <c r="F1956" s="28">
        <v>55</v>
      </c>
      <c r="G1956" s="28" t="s">
        <v>715</v>
      </c>
      <c r="H1956" s="28" t="s">
        <v>10</v>
      </c>
      <c r="I1956" s="28"/>
      <c r="J1956" s="28"/>
    </row>
    <row r="1957" spans="1:10" x14ac:dyDescent="0.3">
      <c r="A1957" s="28"/>
      <c r="B1957" s="28" t="s">
        <v>4417</v>
      </c>
      <c r="C1957" s="28" t="s">
        <v>4418</v>
      </c>
      <c r="D1957" s="28" t="s">
        <v>4253</v>
      </c>
      <c r="E1957" s="28" t="str">
        <f t="shared" si="33"/>
        <v>1.2</v>
      </c>
      <c r="F1957" s="28">
        <v>46</v>
      </c>
      <c r="G1957" s="28" t="s">
        <v>620</v>
      </c>
      <c r="H1957" s="28" t="s">
        <v>161</v>
      </c>
      <c r="I1957" s="28"/>
      <c r="J1957" s="28"/>
    </row>
    <row r="1958" spans="1:10" x14ac:dyDescent="0.3">
      <c r="A1958" s="28"/>
      <c r="B1958" s="28" t="s">
        <v>4419</v>
      </c>
      <c r="C1958" s="28" t="s">
        <v>4420</v>
      </c>
      <c r="D1958" s="28" t="s">
        <v>4253</v>
      </c>
      <c r="E1958" s="28" t="str">
        <f t="shared" si="33"/>
        <v>1.2</v>
      </c>
      <c r="F1958" s="28">
        <v>65</v>
      </c>
      <c r="G1958" s="28" t="s">
        <v>4421</v>
      </c>
      <c r="H1958" s="28" t="s">
        <v>10</v>
      </c>
      <c r="I1958" s="28"/>
      <c r="J1958" s="28"/>
    </row>
    <row r="1959" spans="1:10" x14ac:dyDescent="0.3">
      <c r="A1959" s="28"/>
      <c r="B1959" s="28" t="s">
        <v>4422</v>
      </c>
      <c r="C1959" s="28" t="s">
        <v>4423</v>
      </c>
      <c r="D1959" s="28" t="s">
        <v>4253</v>
      </c>
      <c r="E1959" s="28" t="str">
        <f t="shared" si="33"/>
        <v>1.2</v>
      </c>
      <c r="F1959" s="28">
        <v>76</v>
      </c>
      <c r="G1959" s="28" t="s">
        <v>1365</v>
      </c>
      <c r="H1959" s="28" t="s">
        <v>44</v>
      </c>
      <c r="I1959" s="28"/>
      <c r="J1959" s="28"/>
    </row>
    <row r="1960" spans="1:10" x14ac:dyDescent="0.3">
      <c r="A1960" s="28"/>
      <c r="B1960" s="28" t="s">
        <v>4424</v>
      </c>
      <c r="C1960" s="28" t="s">
        <v>4425</v>
      </c>
      <c r="D1960" s="28" t="s">
        <v>4253</v>
      </c>
      <c r="E1960" s="28" t="str">
        <f t="shared" si="33"/>
        <v>1.2</v>
      </c>
      <c r="F1960" s="28">
        <v>73</v>
      </c>
      <c r="G1960" s="28" t="s">
        <v>145</v>
      </c>
      <c r="H1960" s="28" t="s">
        <v>844</v>
      </c>
      <c r="I1960" s="28"/>
      <c r="J1960" s="28"/>
    </row>
    <row r="1961" spans="1:10" x14ac:dyDescent="0.3">
      <c r="A1961" s="28"/>
      <c r="B1961" s="28" t="s">
        <v>4426</v>
      </c>
      <c r="C1961" s="28" t="s">
        <v>4427</v>
      </c>
      <c r="D1961" s="28" t="s">
        <v>4253</v>
      </c>
      <c r="E1961" s="28" t="str">
        <f t="shared" si="33"/>
        <v>1.2</v>
      </c>
      <c r="F1961" s="28">
        <v>71</v>
      </c>
      <c r="G1961" s="28" t="s">
        <v>2750</v>
      </c>
      <c r="H1961" s="28" t="s">
        <v>2</v>
      </c>
      <c r="I1961" s="28"/>
      <c r="J1961" s="28"/>
    </row>
    <row r="1962" spans="1:10" x14ac:dyDescent="0.3">
      <c r="A1962" s="28"/>
      <c r="B1962" s="28" t="s">
        <v>4428</v>
      </c>
      <c r="C1962" s="28" t="s">
        <v>4429</v>
      </c>
      <c r="D1962" s="28" t="s">
        <v>4253</v>
      </c>
      <c r="E1962" s="28" t="str">
        <f t="shared" si="33"/>
        <v>1.2</v>
      </c>
      <c r="F1962" s="28">
        <v>47</v>
      </c>
      <c r="G1962" s="28" t="s">
        <v>4430</v>
      </c>
      <c r="H1962" s="28" t="s">
        <v>161</v>
      </c>
      <c r="I1962" s="28"/>
      <c r="J1962" s="28"/>
    </row>
    <row r="1963" spans="1:10" x14ac:dyDescent="0.3">
      <c r="A1963" s="28"/>
      <c r="B1963" s="28" t="s">
        <v>4431</v>
      </c>
      <c r="C1963" s="28" t="s">
        <v>4432</v>
      </c>
      <c r="D1963" s="28" t="s">
        <v>4253</v>
      </c>
      <c r="E1963" s="28" t="str">
        <f t="shared" si="33"/>
        <v>1.2</v>
      </c>
      <c r="F1963" s="28">
        <v>47</v>
      </c>
      <c r="G1963" s="28" t="s">
        <v>4430</v>
      </c>
      <c r="H1963" s="28" t="s">
        <v>161</v>
      </c>
      <c r="I1963" s="28"/>
      <c r="J1963" s="28"/>
    </row>
    <row r="1964" spans="1:10" x14ac:dyDescent="0.3">
      <c r="A1964" s="28"/>
      <c r="B1964" s="28"/>
      <c r="C1964" s="28"/>
      <c r="D1964" s="28"/>
      <c r="E1964" s="28" t="str">
        <f t="shared" si="33"/>
        <v/>
      </c>
      <c r="F1964" s="28"/>
      <c r="G1964" s="28"/>
      <c r="H1964" s="28"/>
      <c r="I1964" s="28"/>
      <c r="J1964" s="28"/>
    </row>
    <row r="1965" spans="1:10" x14ac:dyDescent="0.3">
      <c r="A1965" s="28"/>
      <c r="B1965" s="28" t="s">
        <v>4433</v>
      </c>
      <c r="C1965" s="28" t="s">
        <v>4434</v>
      </c>
      <c r="D1965" s="28" t="s">
        <v>4253</v>
      </c>
      <c r="E1965" s="28" t="str">
        <f t="shared" si="33"/>
        <v>1.2</v>
      </c>
      <c r="F1965" s="28">
        <v>60</v>
      </c>
      <c r="G1965" s="28" t="s">
        <v>4435</v>
      </c>
      <c r="H1965" s="28" t="s">
        <v>44</v>
      </c>
      <c r="I1965" s="28"/>
      <c r="J1965" s="28"/>
    </row>
    <row r="1966" spans="1:10" x14ac:dyDescent="0.3">
      <c r="A1966" s="28"/>
      <c r="B1966" s="28" t="s">
        <v>4436</v>
      </c>
      <c r="C1966" s="28" t="s">
        <v>4437</v>
      </c>
      <c r="D1966" s="28" t="s">
        <v>4253</v>
      </c>
      <c r="E1966" s="28" t="str">
        <f t="shared" si="33"/>
        <v>1.2</v>
      </c>
      <c r="F1966" s="28">
        <v>43</v>
      </c>
      <c r="G1966" s="28" t="s">
        <v>4438</v>
      </c>
      <c r="H1966" s="28" t="s">
        <v>10</v>
      </c>
      <c r="I1966" s="28"/>
      <c r="J1966" s="28"/>
    </row>
    <row r="1967" spans="1:10" x14ac:dyDescent="0.3">
      <c r="A1967" s="28"/>
      <c r="B1967" s="28" t="s">
        <v>4439</v>
      </c>
      <c r="C1967" s="28" t="s">
        <v>4440</v>
      </c>
      <c r="D1967" s="28" t="s">
        <v>4253</v>
      </c>
      <c r="E1967" s="28" t="str">
        <f t="shared" si="33"/>
        <v>1.2</v>
      </c>
      <c r="F1967" s="28">
        <v>55</v>
      </c>
      <c r="G1967" s="28" t="s">
        <v>374</v>
      </c>
      <c r="H1967" s="28" t="s">
        <v>146</v>
      </c>
      <c r="I1967" s="28"/>
      <c r="J1967" s="28"/>
    </row>
    <row r="1968" spans="1:10" x14ac:dyDescent="0.3">
      <c r="A1968" s="28"/>
      <c r="B1968" s="28" t="s">
        <v>4441</v>
      </c>
      <c r="C1968" s="28" t="s">
        <v>4442</v>
      </c>
      <c r="D1968" s="28" t="s">
        <v>4253</v>
      </c>
      <c r="E1968" s="28" t="str">
        <f t="shared" si="33"/>
        <v>1.2</v>
      </c>
      <c r="F1968" s="28">
        <v>71</v>
      </c>
      <c r="G1968" s="28" t="s">
        <v>63</v>
      </c>
      <c r="H1968" s="28" t="s">
        <v>1551</v>
      </c>
      <c r="I1968" s="28"/>
      <c r="J1968" s="28"/>
    </row>
    <row r="1969" spans="1:10" x14ac:dyDescent="0.3">
      <c r="A1969" s="28"/>
      <c r="B1969" s="28" t="s">
        <v>4443</v>
      </c>
      <c r="C1969" s="28" t="s">
        <v>4444</v>
      </c>
      <c r="D1969" s="28" t="s">
        <v>4253</v>
      </c>
      <c r="E1969" s="28" t="str">
        <f t="shared" si="33"/>
        <v>1.2</v>
      </c>
      <c r="F1969" s="28">
        <v>57</v>
      </c>
      <c r="G1969" s="28" t="s">
        <v>715</v>
      </c>
      <c r="H1969" s="28" t="s">
        <v>10</v>
      </c>
      <c r="I1969" s="28"/>
      <c r="J1969" s="28"/>
    </row>
    <row r="1970" spans="1:10" x14ac:dyDescent="0.3">
      <c r="A1970" s="28"/>
      <c r="B1970" s="28" t="s">
        <v>4445</v>
      </c>
      <c r="C1970" s="28" t="s">
        <v>4446</v>
      </c>
      <c r="D1970" s="28" t="s">
        <v>4253</v>
      </c>
      <c r="E1970" s="28" t="str">
        <f t="shared" si="33"/>
        <v>1.2</v>
      </c>
      <c r="F1970" s="28">
        <v>68</v>
      </c>
      <c r="G1970" s="28" t="s">
        <v>4447</v>
      </c>
      <c r="H1970" s="28" t="s">
        <v>273</v>
      </c>
      <c r="I1970" s="28"/>
      <c r="J1970" s="28"/>
    </row>
    <row r="1971" spans="1:10" x14ac:dyDescent="0.3">
      <c r="A1971" s="28"/>
      <c r="B1971" s="28" t="s">
        <v>4448</v>
      </c>
      <c r="C1971" s="28" t="s">
        <v>4449</v>
      </c>
      <c r="D1971" s="28" t="s">
        <v>4253</v>
      </c>
      <c r="E1971" s="28" t="str">
        <f t="shared" si="33"/>
        <v>1.2</v>
      </c>
      <c r="F1971" s="28">
        <v>62</v>
      </c>
      <c r="G1971" s="28" t="s">
        <v>176</v>
      </c>
      <c r="H1971" s="28" t="s">
        <v>4</v>
      </c>
      <c r="I1971" s="28"/>
      <c r="J1971" s="28"/>
    </row>
    <row r="1972" spans="1:10" x14ac:dyDescent="0.3">
      <c r="A1972" s="28"/>
      <c r="B1972" s="28" t="s">
        <v>4450</v>
      </c>
      <c r="C1972" s="28" t="s">
        <v>4451</v>
      </c>
      <c r="D1972" s="28" t="s">
        <v>4253</v>
      </c>
      <c r="E1972" s="28" t="str">
        <f t="shared" si="33"/>
        <v>1.2</v>
      </c>
      <c r="F1972" s="28">
        <v>75</v>
      </c>
      <c r="G1972" s="28" t="s">
        <v>4452</v>
      </c>
      <c r="H1972" s="28" t="s">
        <v>7</v>
      </c>
      <c r="I1972" s="28"/>
      <c r="J1972" s="28"/>
    </row>
    <row r="1973" spans="1:10" x14ac:dyDescent="0.3">
      <c r="A1973" s="28"/>
      <c r="B1973" s="28" t="s">
        <v>4453</v>
      </c>
      <c r="C1973" s="28" t="s">
        <v>4454</v>
      </c>
      <c r="D1973" s="28" t="s">
        <v>4253</v>
      </c>
      <c r="E1973" s="28" t="str">
        <f t="shared" si="33"/>
        <v>1.2</v>
      </c>
      <c r="F1973" s="28">
        <v>69</v>
      </c>
      <c r="G1973" s="28" t="s">
        <v>2311</v>
      </c>
      <c r="H1973" s="28" t="s">
        <v>7</v>
      </c>
      <c r="I1973" s="28"/>
      <c r="J1973" s="28"/>
    </row>
    <row r="1974" spans="1:10" x14ac:dyDescent="0.3">
      <c r="A1974" s="28"/>
      <c r="B1974" s="28" t="s">
        <v>4455</v>
      </c>
      <c r="C1974" s="28" t="s">
        <v>4456</v>
      </c>
      <c r="D1974" s="28" t="s">
        <v>4253</v>
      </c>
      <c r="E1974" s="28" t="str">
        <f t="shared" si="33"/>
        <v>1.2</v>
      </c>
      <c r="F1974" s="28">
        <v>66</v>
      </c>
      <c r="G1974" s="28" t="s">
        <v>620</v>
      </c>
      <c r="H1974" s="28" t="s">
        <v>563</v>
      </c>
      <c r="I1974" s="28"/>
      <c r="J1974" s="28"/>
    </row>
    <row r="1975" spans="1:10" x14ac:dyDescent="0.3">
      <c r="A1975" s="28"/>
      <c r="B1975" s="28"/>
      <c r="C1975" s="28"/>
      <c r="D1975" s="28"/>
      <c r="E1975" s="28" t="str">
        <f t="shared" si="33"/>
        <v/>
      </c>
      <c r="F1975" s="28"/>
      <c r="G1975" s="28"/>
      <c r="H1975" s="28"/>
      <c r="I1975" s="28"/>
      <c r="J1975" s="28"/>
    </row>
    <row r="1976" spans="1:10" x14ac:dyDescent="0.3">
      <c r="A1976" s="28"/>
      <c r="B1976" s="28" t="s">
        <v>4457</v>
      </c>
      <c r="C1976" s="28" t="s">
        <v>4458</v>
      </c>
      <c r="D1976" s="28" t="s">
        <v>4253</v>
      </c>
      <c r="E1976" s="28" t="str">
        <f t="shared" si="33"/>
        <v>1.2</v>
      </c>
      <c r="F1976" s="28">
        <v>61</v>
      </c>
      <c r="G1976" s="28" t="s">
        <v>4459</v>
      </c>
      <c r="H1976" s="28" t="s">
        <v>10</v>
      </c>
      <c r="I1976" s="28"/>
      <c r="J1976" s="28"/>
    </row>
    <row r="1977" spans="1:10" x14ac:dyDescent="0.3">
      <c r="A1977" s="28"/>
      <c r="B1977" s="28" t="s">
        <v>4460</v>
      </c>
      <c r="C1977" s="28" t="s">
        <v>4461</v>
      </c>
      <c r="D1977" s="28" t="s">
        <v>4253</v>
      </c>
      <c r="E1977" s="28" t="str">
        <f t="shared" si="33"/>
        <v>1.2</v>
      </c>
      <c r="F1977" s="28">
        <v>51</v>
      </c>
      <c r="G1977" s="28" t="s">
        <v>1495</v>
      </c>
      <c r="H1977" s="28" t="s">
        <v>9</v>
      </c>
      <c r="I1977" s="28"/>
      <c r="J1977" s="28"/>
    </row>
    <row r="1978" spans="1:10" x14ac:dyDescent="0.3">
      <c r="A1978" s="28"/>
      <c r="B1978" s="28" t="s">
        <v>4462</v>
      </c>
      <c r="C1978" s="28" t="s">
        <v>4463</v>
      </c>
      <c r="D1978" s="28" t="s">
        <v>4253</v>
      </c>
      <c r="E1978" s="28" t="str">
        <f t="shared" si="33"/>
        <v>1.2</v>
      </c>
      <c r="F1978" s="28">
        <v>83</v>
      </c>
      <c r="G1978" s="28" t="s">
        <v>833</v>
      </c>
      <c r="H1978" s="28" t="s">
        <v>834</v>
      </c>
      <c r="I1978" s="28"/>
      <c r="J1978" s="28"/>
    </row>
    <row r="1979" spans="1:10" x14ac:dyDescent="0.3">
      <c r="A1979" s="28"/>
      <c r="B1979" s="28" t="s">
        <v>4464</v>
      </c>
      <c r="C1979" s="28" t="s">
        <v>4465</v>
      </c>
      <c r="D1979" s="28" t="s">
        <v>4253</v>
      </c>
      <c r="E1979" s="28" t="str">
        <f t="shared" si="33"/>
        <v>1.2</v>
      </c>
      <c r="F1979" s="28">
        <v>45</v>
      </c>
      <c r="G1979" s="28" t="s">
        <v>338</v>
      </c>
      <c r="H1979" s="28" t="s">
        <v>10</v>
      </c>
      <c r="I1979" s="28"/>
      <c r="J1979" s="28"/>
    </row>
    <row r="1980" spans="1:10" x14ac:dyDescent="0.3">
      <c r="A1980" s="28"/>
      <c r="B1980" s="28" t="s">
        <v>4466</v>
      </c>
      <c r="C1980" s="28" t="s">
        <v>4467</v>
      </c>
      <c r="D1980" s="28" t="s">
        <v>4253</v>
      </c>
      <c r="E1980" s="28" t="str">
        <f t="shared" si="33"/>
        <v>1.2</v>
      </c>
      <c r="F1980" s="28">
        <v>65</v>
      </c>
      <c r="G1980" s="28" t="s">
        <v>268</v>
      </c>
      <c r="H1980" s="28" t="s">
        <v>563</v>
      </c>
      <c r="I1980" s="28"/>
      <c r="J1980" s="28"/>
    </row>
    <row r="1981" spans="1:10" x14ac:dyDescent="0.3">
      <c r="A1981" s="28"/>
      <c r="B1981" s="28" t="s">
        <v>4468</v>
      </c>
      <c r="C1981" s="28" t="s">
        <v>4469</v>
      </c>
      <c r="D1981" s="28" t="s">
        <v>4253</v>
      </c>
      <c r="E1981" s="28" t="str">
        <f t="shared" si="33"/>
        <v>1.2</v>
      </c>
      <c r="F1981" s="28">
        <v>46</v>
      </c>
      <c r="G1981" s="28" t="s">
        <v>2679</v>
      </c>
      <c r="H1981" s="28" t="s">
        <v>10</v>
      </c>
      <c r="I1981" s="28"/>
      <c r="J1981" s="28"/>
    </row>
    <row r="1982" spans="1:10" x14ac:dyDescent="0.3">
      <c r="A1982" s="28"/>
      <c r="B1982" s="28" t="s">
        <v>4470</v>
      </c>
      <c r="C1982" s="28" t="s">
        <v>4471</v>
      </c>
      <c r="D1982" s="28" t="s">
        <v>4253</v>
      </c>
      <c r="E1982" s="28" t="str">
        <f t="shared" si="33"/>
        <v>1.2</v>
      </c>
      <c r="F1982" s="28">
        <v>60</v>
      </c>
      <c r="G1982" s="28" t="s">
        <v>4472</v>
      </c>
      <c r="H1982" s="28" t="s">
        <v>9</v>
      </c>
      <c r="I1982" s="28"/>
      <c r="J1982" s="28"/>
    </row>
    <row r="1983" spans="1:10" x14ac:dyDescent="0.3">
      <c r="A1983" s="28"/>
      <c r="B1983" s="28" t="s">
        <v>4473</v>
      </c>
      <c r="C1983" s="28" t="s">
        <v>4474</v>
      </c>
      <c r="D1983" s="28" t="s">
        <v>4475</v>
      </c>
      <c r="E1983" s="28" t="str">
        <f t="shared" si="33"/>
        <v>1.1</v>
      </c>
      <c r="F1983" s="28">
        <v>79</v>
      </c>
      <c r="G1983" s="28" t="s">
        <v>3236</v>
      </c>
      <c r="H1983" s="28" t="s">
        <v>4476</v>
      </c>
      <c r="I1983" s="28"/>
      <c r="J1983" s="28"/>
    </row>
    <row r="1984" spans="1:10" x14ac:dyDescent="0.3">
      <c r="A1984" s="28"/>
      <c r="B1984" s="28" t="s">
        <v>4477</v>
      </c>
      <c r="C1984" s="28" t="s">
        <v>4478</v>
      </c>
      <c r="D1984" s="28" t="s">
        <v>4475</v>
      </c>
      <c r="E1984" s="28" t="str">
        <f t="shared" si="33"/>
        <v>1.1</v>
      </c>
      <c r="F1984" s="28">
        <v>72</v>
      </c>
      <c r="G1984" s="28" t="s">
        <v>122</v>
      </c>
      <c r="H1984" s="28" t="s">
        <v>146</v>
      </c>
      <c r="I1984" s="28"/>
      <c r="J1984" s="28"/>
    </row>
    <row r="1985" spans="1:10" x14ac:dyDescent="0.3">
      <c r="A1985" s="28"/>
      <c r="B1985" s="28" t="s">
        <v>4479</v>
      </c>
      <c r="C1985" s="28" t="s">
        <v>4480</v>
      </c>
      <c r="D1985" s="28" t="s">
        <v>4475</v>
      </c>
      <c r="E1985" s="28" t="str">
        <f t="shared" si="33"/>
        <v>1.1</v>
      </c>
      <c r="F1985" s="28">
        <v>55</v>
      </c>
      <c r="G1985" s="28" t="s">
        <v>145</v>
      </c>
      <c r="H1985" s="28" t="s">
        <v>10</v>
      </c>
      <c r="I1985" s="28"/>
      <c r="J1985" s="28"/>
    </row>
    <row r="1986" spans="1:10" x14ac:dyDescent="0.3">
      <c r="A1986" s="28"/>
      <c r="B1986" s="28"/>
      <c r="C1986" s="28"/>
      <c r="D1986" s="28"/>
      <c r="E1986" s="28" t="str">
        <f t="shared" si="33"/>
        <v/>
      </c>
      <c r="F1986" s="28"/>
      <c r="G1986" s="28"/>
      <c r="H1986" s="28"/>
      <c r="I1986" s="28"/>
      <c r="J1986" s="28"/>
    </row>
    <row r="1987" spans="1:10" x14ac:dyDescent="0.3">
      <c r="A1987" s="28"/>
      <c r="B1987" s="28" t="s">
        <v>4481</v>
      </c>
      <c r="C1987" s="28" t="s">
        <v>4482</v>
      </c>
      <c r="D1987" s="28" t="s">
        <v>4475</v>
      </c>
      <c r="E1987" s="28" t="str">
        <f t="shared" si="33"/>
        <v>1.1</v>
      </c>
      <c r="F1987" s="28">
        <v>47</v>
      </c>
      <c r="G1987" s="28" t="s">
        <v>4430</v>
      </c>
      <c r="H1987" s="28" t="s">
        <v>161</v>
      </c>
      <c r="I1987" s="28"/>
      <c r="J1987" s="28"/>
    </row>
    <row r="1988" spans="1:10" x14ac:dyDescent="0.3">
      <c r="A1988" s="28"/>
      <c r="B1988" s="28" t="s">
        <v>4483</v>
      </c>
      <c r="C1988" s="28" t="s">
        <v>4484</v>
      </c>
      <c r="D1988" s="28" t="s">
        <v>4475</v>
      </c>
      <c r="E1988" s="28" t="str">
        <f t="shared" si="33"/>
        <v>1.1</v>
      </c>
      <c r="F1988" s="28">
        <v>49</v>
      </c>
      <c r="G1988" s="28" t="s">
        <v>374</v>
      </c>
      <c r="H1988" s="28" t="s">
        <v>10</v>
      </c>
      <c r="I1988" s="28"/>
      <c r="J1988" s="28"/>
    </row>
    <row r="1989" spans="1:10" x14ac:dyDescent="0.3">
      <c r="A1989" s="28"/>
      <c r="B1989" s="28" t="s">
        <v>4485</v>
      </c>
      <c r="C1989" s="28" t="s">
        <v>4486</v>
      </c>
      <c r="D1989" s="28" t="s">
        <v>4475</v>
      </c>
      <c r="E1989" s="28" t="str">
        <f t="shared" si="33"/>
        <v>1.1</v>
      </c>
      <c r="F1989" s="28">
        <v>64</v>
      </c>
      <c r="G1989" s="28" t="s">
        <v>620</v>
      </c>
      <c r="H1989" s="28" t="s">
        <v>10</v>
      </c>
      <c r="I1989" s="28"/>
      <c r="J1989" s="28"/>
    </row>
    <row r="1990" spans="1:10" x14ac:dyDescent="0.3">
      <c r="A1990" s="28"/>
      <c r="B1990" s="28" t="s">
        <v>4487</v>
      </c>
      <c r="C1990" s="28" t="s">
        <v>4488</v>
      </c>
      <c r="D1990" s="28" t="s">
        <v>4475</v>
      </c>
      <c r="E1990" s="28" t="str">
        <f t="shared" si="33"/>
        <v>1.1</v>
      </c>
      <c r="F1990" s="28">
        <v>60</v>
      </c>
      <c r="G1990" s="28" t="s">
        <v>4489</v>
      </c>
      <c r="H1990" s="28" t="s">
        <v>273</v>
      </c>
      <c r="I1990" s="28"/>
      <c r="J1990" s="28"/>
    </row>
    <row r="1991" spans="1:10" x14ac:dyDescent="0.3">
      <c r="A1991" s="28"/>
      <c r="B1991" s="28" t="s">
        <v>4490</v>
      </c>
      <c r="C1991" s="28" t="s">
        <v>4491</v>
      </c>
      <c r="D1991" s="28" t="s">
        <v>4475</v>
      </c>
      <c r="E1991" s="28" t="str">
        <f t="shared" si="33"/>
        <v>1.1</v>
      </c>
      <c r="F1991" s="28">
        <v>43</v>
      </c>
      <c r="G1991" s="28" t="s">
        <v>4097</v>
      </c>
      <c r="H1991" s="28" t="s">
        <v>44</v>
      </c>
      <c r="I1991" s="28"/>
      <c r="J1991" s="28"/>
    </row>
    <row r="1992" spans="1:10" x14ac:dyDescent="0.3">
      <c r="A1992" s="28"/>
      <c r="B1992" s="28" t="s">
        <v>4492</v>
      </c>
      <c r="C1992" s="28" t="s">
        <v>4493</v>
      </c>
      <c r="D1992" s="28" t="s">
        <v>4475</v>
      </c>
      <c r="E1992" s="28" t="str">
        <f t="shared" ref="E1992:E2055" si="34">MID(D1992,2,3)</f>
        <v>1.1</v>
      </c>
      <c r="F1992" s="28">
        <v>75</v>
      </c>
      <c r="G1992" s="28" t="s">
        <v>4494</v>
      </c>
      <c r="H1992" s="28" t="s">
        <v>563</v>
      </c>
      <c r="I1992" s="28"/>
      <c r="J1992" s="28"/>
    </row>
    <row r="1993" spans="1:10" x14ac:dyDescent="0.3">
      <c r="A1993" s="28"/>
      <c r="B1993" s="28" t="s">
        <v>4495</v>
      </c>
      <c r="C1993" s="28" t="s">
        <v>4496</v>
      </c>
      <c r="D1993" s="28" t="s">
        <v>4475</v>
      </c>
      <c r="E1993" s="28" t="str">
        <f t="shared" si="34"/>
        <v>1.1</v>
      </c>
      <c r="F1993" s="28">
        <v>72</v>
      </c>
      <c r="G1993" s="28" t="s">
        <v>4497</v>
      </c>
      <c r="H1993" s="28" t="s">
        <v>97</v>
      </c>
      <c r="I1993" s="28"/>
      <c r="J1993" s="28"/>
    </row>
    <row r="1994" spans="1:10" x14ac:dyDescent="0.3">
      <c r="A1994" s="28"/>
      <c r="B1994" s="28" t="s">
        <v>4498</v>
      </c>
      <c r="C1994" s="28" t="s">
        <v>4499</v>
      </c>
      <c r="D1994" s="28" t="s">
        <v>4475</v>
      </c>
      <c r="E1994" s="28" t="str">
        <f t="shared" si="34"/>
        <v>1.1</v>
      </c>
      <c r="F1994" s="28">
        <v>67</v>
      </c>
      <c r="G1994" s="28" t="s">
        <v>2197</v>
      </c>
      <c r="H1994" s="28" t="s">
        <v>313</v>
      </c>
      <c r="I1994" s="28"/>
      <c r="J1994" s="28"/>
    </row>
    <row r="1995" spans="1:10" x14ac:dyDescent="0.3">
      <c r="A1995" s="28"/>
      <c r="B1995" s="28" t="s">
        <v>4500</v>
      </c>
      <c r="C1995" s="28" t="s">
        <v>4501</v>
      </c>
      <c r="D1995" s="28" t="s">
        <v>4475</v>
      </c>
      <c r="E1995" s="28" t="str">
        <f t="shared" si="34"/>
        <v>1.1</v>
      </c>
      <c r="F1995" s="28">
        <v>42</v>
      </c>
      <c r="G1995" s="28" t="s">
        <v>431</v>
      </c>
      <c r="H1995" s="28" t="s">
        <v>10</v>
      </c>
      <c r="I1995" s="28"/>
      <c r="J1995" s="28"/>
    </row>
    <row r="1996" spans="1:10" x14ac:dyDescent="0.3">
      <c r="A1996" s="28"/>
      <c r="B1996" s="28" t="s">
        <v>4502</v>
      </c>
      <c r="C1996" s="28" t="s">
        <v>4503</v>
      </c>
      <c r="D1996" s="28" t="s">
        <v>4475</v>
      </c>
      <c r="E1996" s="28" t="str">
        <f t="shared" si="34"/>
        <v>1.1</v>
      </c>
      <c r="F1996" s="28">
        <v>57</v>
      </c>
      <c r="G1996" s="28" t="s">
        <v>268</v>
      </c>
      <c r="H1996" s="28" t="s">
        <v>10</v>
      </c>
      <c r="I1996" s="28"/>
      <c r="J1996" s="28"/>
    </row>
    <row r="1997" spans="1:10" x14ac:dyDescent="0.3">
      <c r="A1997" s="28"/>
      <c r="B1997" s="28"/>
      <c r="C1997" s="28"/>
      <c r="D1997" s="28"/>
      <c r="E1997" s="28" t="str">
        <f t="shared" si="34"/>
        <v/>
      </c>
      <c r="F1997" s="28"/>
      <c r="G1997" s="28"/>
      <c r="H1997" s="28"/>
      <c r="I1997" s="28"/>
      <c r="J1997" s="28"/>
    </row>
    <row r="1998" spans="1:10" x14ac:dyDescent="0.3">
      <c r="A1998" s="28"/>
      <c r="B1998" s="28" t="s">
        <v>4504</v>
      </c>
      <c r="C1998" s="28" t="s">
        <v>4505</v>
      </c>
      <c r="D1998" s="28" t="s">
        <v>4475</v>
      </c>
      <c r="E1998" s="28" t="str">
        <f t="shared" si="34"/>
        <v>1.1</v>
      </c>
      <c r="F1998" s="28">
        <v>59</v>
      </c>
      <c r="G1998" s="28" t="s">
        <v>4192</v>
      </c>
      <c r="H1998" s="28" t="s">
        <v>494</v>
      </c>
      <c r="I1998" s="28"/>
      <c r="J1998" s="28"/>
    </row>
    <row r="1999" spans="1:10" x14ac:dyDescent="0.3">
      <c r="A1999" s="28"/>
      <c r="B1999" s="28" t="s">
        <v>4506</v>
      </c>
      <c r="C1999" s="28" t="s">
        <v>4507</v>
      </c>
      <c r="D1999" s="28" t="s">
        <v>4475</v>
      </c>
      <c r="E1999" s="28" t="str">
        <f t="shared" si="34"/>
        <v>1.1</v>
      </c>
      <c r="F1999" s="28">
        <v>71</v>
      </c>
      <c r="G1999" s="28" t="s">
        <v>4508</v>
      </c>
      <c r="H1999" s="28" t="s">
        <v>1551</v>
      </c>
      <c r="I1999" s="28"/>
      <c r="J1999" s="28"/>
    </row>
    <row r="2000" spans="1:10" x14ac:dyDescent="0.3">
      <c r="A2000" s="28"/>
      <c r="B2000" s="28" t="s">
        <v>4509</v>
      </c>
      <c r="C2000" s="28" t="s">
        <v>4510</v>
      </c>
      <c r="D2000" s="28" t="s">
        <v>4475</v>
      </c>
      <c r="E2000" s="28" t="str">
        <f t="shared" si="34"/>
        <v>1.1</v>
      </c>
      <c r="F2000" s="28">
        <v>60</v>
      </c>
      <c r="G2000" s="28" t="s">
        <v>189</v>
      </c>
      <c r="H2000" s="28" t="s">
        <v>10</v>
      </c>
      <c r="I2000" s="28"/>
      <c r="J2000" s="28"/>
    </row>
    <row r="2001" spans="1:10" x14ac:dyDescent="0.3">
      <c r="A2001" s="28"/>
      <c r="B2001" s="28" t="s">
        <v>4511</v>
      </c>
      <c r="C2001" s="28" t="s">
        <v>4512</v>
      </c>
      <c r="D2001" s="28" t="s">
        <v>4475</v>
      </c>
      <c r="E2001" s="28" t="str">
        <f t="shared" si="34"/>
        <v>1.1</v>
      </c>
      <c r="F2001" s="28">
        <v>54</v>
      </c>
      <c r="G2001" s="28" t="s">
        <v>3228</v>
      </c>
      <c r="H2001" s="28" t="s">
        <v>4</v>
      </c>
      <c r="I2001" s="28"/>
      <c r="J2001" s="28"/>
    </row>
    <row r="2002" spans="1:10" x14ac:dyDescent="0.3">
      <c r="A2002" s="28"/>
      <c r="B2002" s="28" t="s">
        <v>4511</v>
      </c>
      <c r="C2002" s="28" t="s">
        <v>4513</v>
      </c>
      <c r="D2002" s="28" t="s">
        <v>4475</v>
      </c>
      <c r="E2002" s="28" t="str">
        <f t="shared" si="34"/>
        <v>1.1</v>
      </c>
      <c r="F2002" s="28">
        <v>59</v>
      </c>
      <c r="G2002" s="28" t="s">
        <v>3228</v>
      </c>
      <c r="H2002" s="28" t="s">
        <v>4</v>
      </c>
      <c r="I2002" s="28"/>
      <c r="J2002" s="28"/>
    </row>
    <row r="2003" spans="1:10" x14ac:dyDescent="0.3">
      <c r="A2003" s="28"/>
      <c r="B2003" s="28" t="s">
        <v>4514</v>
      </c>
      <c r="C2003" s="28" t="s">
        <v>4515</v>
      </c>
      <c r="D2003" s="28" t="s">
        <v>4475</v>
      </c>
      <c r="E2003" s="28" t="str">
        <f t="shared" si="34"/>
        <v>1.1</v>
      </c>
      <c r="F2003" s="28">
        <v>73</v>
      </c>
      <c r="G2003" s="28" t="s">
        <v>145</v>
      </c>
      <c r="H2003" s="28" t="s">
        <v>1551</v>
      </c>
      <c r="I2003" s="28"/>
      <c r="J2003" s="28"/>
    </row>
    <row r="2004" spans="1:10" x14ac:dyDescent="0.3">
      <c r="A2004" s="28"/>
      <c r="B2004" s="28" t="s">
        <v>4516</v>
      </c>
      <c r="C2004" s="28" t="s">
        <v>4517</v>
      </c>
      <c r="D2004" s="28" t="s">
        <v>4475</v>
      </c>
      <c r="E2004" s="28" t="str">
        <f t="shared" si="34"/>
        <v>1.1</v>
      </c>
      <c r="F2004" s="28">
        <v>61</v>
      </c>
      <c r="G2004" s="28" t="s">
        <v>3201</v>
      </c>
      <c r="H2004" s="28" t="s">
        <v>10</v>
      </c>
      <c r="I2004" s="28"/>
      <c r="J2004" s="28"/>
    </row>
    <row r="2005" spans="1:10" x14ac:dyDescent="0.3">
      <c r="A2005" s="28"/>
      <c r="B2005" s="28" t="s">
        <v>4518</v>
      </c>
      <c r="C2005" s="28" t="s">
        <v>4519</v>
      </c>
      <c r="D2005" s="28" t="s">
        <v>4475</v>
      </c>
      <c r="E2005" s="28" t="str">
        <f t="shared" si="34"/>
        <v>1.1</v>
      </c>
      <c r="F2005" s="28">
        <v>61</v>
      </c>
      <c r="G2005" s="28" t="s">
        <v>4435</v>
      </c>
      <c r="H2005" s="28" t="s">
        <v>44</v>
      </c>
      <c r="I2005" s="28"/>
      <c r="J2005" s="28"/>
    </row>
    <row r="2006" spans="1:10" x14ac:dyDescent="0.3">
      <c r="A2006" s="28"/>
      <c r="B2006" s="28" t="s">
        <v>4520</v>
      </c>
      <c r="C2006" s="28" t="s">
        <v>4521</v>
      </c>
      <c r="D2006" s="28" t="s">
        <v>4475</v>
      </c>
      <c r="E2006" s="28" t="str">
        <f t="shared" si="34"/>
        <v>1.1</v>
      </c>
      <c r="F2006" s="28">
        <v>72</v>
      </c>
      <c r="G2006" s="28" t="s">
        <v>4522</v>
      </c>
      <c r="H2006" s="28" t="s">
        <v>9</v>
      </c>
      <c r="I2006" s="28"/>
      <c r="J2006" s="28"/>
    </row>
    <row r="2007" spans="1:10" x14ac:dyDescent="0.3">
      <c r="A2007" s="28"/>
      <c r="B2007" s="28" t="s">
        <v>4523</v>
      </c>
      <c r="C2007" s="28" t="s">
        <v>4524</v>
      </c>
      <c r="D2007" s="28" t="s">
        <v>4475</v>
      </c>
      <c r="E2007" s="28" t="str">
        <f t="shared" si="34"/>
        <v>1.1</v>
      </c>
      <c r="F2007" s="28">
        <v>74</v>
      </c>
      <c r="G2007" s="28" t="s">
        <v>4525</v>
      </c>
      <c r="H2007" s="28" t="s">
        <v>44</v>
      </c>
      <c r="I2007" s="28"/>
      <c r="J2007" s="28"/>
    </row>
    <row r="2008" spans="1:10" x14ac:dyDescent="0.3">
      <c r="A2008" s="28"/>
      <c r="B2008" s="28"/>
      <c r="C2008" s="28"/>
      <c r="D2008" s="28"/>
      <c r="E2008" s="28" t="str">
        <f t="shared" si="34"/>
        <v/>
      </c>
      <c r="F2008" s="28"/>
      <c r="G2008" s="28"/>
      <c r="H2008" s="28"/>
      <c r="I2008" s="28"/>
      <c r="J2008" s="28"/>
    </row>
    <row r="2009" spans="1:10" x14ac:dyDescent="0.3">
      <c r="A2009" s="28"/>
      <c r="B2009" s="28" t="s">
        <v>4526</v>
      </c>
      <c r="C2009" s="28" t="s">
        <v>4527</v>
      </c>
      <c r="D2009" s="28" t="s">
        <v>4475</v>
      </c>
      <c r="E2009" s="28" t="str">
        <f t="shared" si="34"/>
        <v>1.1</v>
      </c>
      <c r="F2009" s="28">
        <v>73</v>
      </c>
      <c r="G2009" s="28" t="s">
        <v>268</v>
      </c>
      <c r="H2009" s="28" t="s">
        <v>44</v>
      </c>
      <c r="I2009" s="28"/>
      <c r="J2009" s="28"/>
    </row>
    <row r="2010" spans="1:10" x14ac:dyDescent="0.3">
      <c r="A2010" s="28"/>
      <c r="B2010" s="28" t="s">
        <v>4528</v>
      </c>
      <c r="C2010" s="28" t="s">
        <v>4529</v>
      </c>
      <c r="D2010" s="28" t="s">
        <v>4475</v>
      </c>
      <c r="E2010" s="28" t="str">
        <f t="shared" si="34"/>
        <v>1.1</v>
      </c>
      <c r="F2010" s="28">
        <v>59</v>
      </c>
      <c r="G2010" s="28" t="s">
        <v>4530</v>
      </c>
      <c r="H2010" s="28" t="s">
        <v>97</v>
      </c>
      <c r="I2010" s="28"/>
      <c r="J2010" s="28"/>
    </row>
    <row r="2011" spans="1:10" x14ac:dyDescent="0.3">
      <c r="A2011" s="28"/>
      <c r="B2011" s="28" t="s">
        <v>4531</v>
      </c>
      <c r="C2011" s="28" t="s">
        <v>4532</v>
      </c>
      <c r="D2011" s="28" t="s">
        <v>4475</v>
      </c>
      <c r="E2011" s="28" t="str">
        <f t="shared" si="34"/>
        <v>1.1</v>
      </c>
      <c r="F2011" s="28">
        <v>64</v>
      </c>
      <c r="G2011" s="28" t="s">
        <v>145</v>
      </c>
      <c r="H2011" s="28" t="s">
        <v>1551</v>
      </c>
      <c r="I2011" s="28"/>
      <c r="J2011" s="28"/>
    </row>
    <row r="2012" spans="1:10" x14ac:dyDescent="0.3">
      <c r="A2012" s="28"/>
      <c r="B2012" s="28" t="s">
        <v>4533</v>
      </c>
      <c r="C2012" s="28" t="s">
        <v>4534</v>
      </c>
      <c r="D2012" s="28" t="s">
        <v>4475</v>
      </c>
      <c r="E2012" s="28" t="str">
        <f t="shared" si="34"/>
        <v>1.1</v>
      </c>
      <c r="F2012" s="28">
        <v>65</v>
      </c>
      <c r="G2012" s="28" t="s">
        <v>122</v>
      </c>
      <c r="H2012" s="28" t="s">
        <v>10</v>
      </c>
      <c r="I2012" s="28"/>
      <c r="J2012" s="28"/>
    </row>
    <row r="2013" spans="1:10" x14ac:dyDescent="0.3">
      <c r="A2013" s="28"/>
      <c r="B2013" s="28" t="s">
        <v>4535</v>
      </c>
      <c r="C2013" s="28" t="s">
        <v>4536</v>
      </c>
      <c r="D2013" s="28" t="s">
        <v>4475</v>
      </c>
      <c r="E2013" s="28" t="str">
        <f t="shared" si="34"/>
        <v>1.1</v>
      </c>
      <c r="F2013" s="28">
        <v>68</v>
      </c>
      <c r="G2013" s="28" t="s">
        <v>207</v>
      </c>
      <c r="H2013" s="28" t="s">
        <v>507</v>
      </c>
      <c r="I2013" s="28"/>
      <c r="J2013" s="28"/>
    </row>
    <row r="2014" spans="1:10" x14ac:dyDescent="0.3">
      <c r="A2014" s="28"/>
      <c r="B2014" s="28" t="s">
        <v>4537</v>
      </c>
      <c r="C2014" s="28" t="s">
        <v>4538</v>
      </c>
      <c r="D2014" s="28" t="s">
        <v>4475</v>
      </c>
      <c r="E2014" s="28" t="str">
        <f t="shared" si="34"/>
        <v>1.1</v>
      </c>
      <c r="F2014" s="28">
        <v>56</v>
      </c>
      <c r="G2014" s="28" t="s">
        <v>2387</v>
      </c>
      <c r="H2014" s="28" t="s">
        <v>44</v>
      </c>
      <c r="I2014" s="28"/>
      <c r="J2014" s="28"/>
    </row>
    <row r="2015" spans="1:10" x14ac:dyDescent="0.3">
      <c r="A2015" s="28"/>
      <c r="B2015" s="28" t="s">
        <v>4539</v>
      </c>
      <c r="C2015" s="28" t="s">
        <v>4540</v>
      </c>
      <c r="D2015" s="28" t="s">
        <v>4475</v>
      </c>
      <c r="E2015" s="28" t="str">
        <f t="shared" si="34"/>
        <v>1.1</v>
      </c>
      <c r="F2015" s="28">
        <v>50</v>
      </c>
      <c r="G2015" s="28" t="s">
        <v>189</v>
      </c>
      <c r="H2015" s="28" t="s">
        <v>273</v>
      </c>
      <c r="I2015" s="28"/>
      <c r="J2015" s="28"/>
    </row>
    <row r="2016" spans="1:10" x14ac:dyDescent="0.3">
      <c r="A2016" s="28"/>
      <c r="B2016" s="28" t="s">
        <v>4541</v>
      </c>
      <c r="C2016" s="28" t="s">
        <v>4542</v>
      </c>
      <c r="D2016" s="28" t="s">
        <v>4475</v>
      </c>
      <c r="E2016" s="28" t="str">
        <f t="shared" si="34"/>
        <v>1.1</v>
      </c>
      <c r="F2016" s="28">
        <v>41</v>
      </c>
      <c r="G2016" s="28" t="s">
        <v>4543</v>
      </c>
      <c r="H2016" s="28" t="s">
        <v>10</v>
      </c>
      <c r="I2016" s="28"/>
      <c r="J2016" s="28"/>
    </row>
    <row r="2017" spans="1:10" x14ac:dyDescent="0.3">
      <c r="A2017" s="28"/>
      <c r="B2017" s="28" t="s">
        <v>4544</v>
      </c>
      <c r="C2017" s="28" t="s">
        <v>4545</v>
      </c>
      <c r="D2017" s="28" t="s">
        <v>4475</v>
      </c>
      <c r="E2017" s="28" t="str">
        <f t="shared" si="34"/>
        <v>1.1</v>
      </c>
      <c r="F2017" s="28">
        <v>41</v>
      </c>
      <c r="G2017" s="28" t="s">
        <v>4546</v>
      </c>
      <c r="H2017" s="28" t="s">
        <v>44</v>
      </c>
      <c r="I2017" s="28"/>
      <c r="J2017" s="28"/>
    </row>
    <row r="2018" spans="1:10" x14ac:dyDescent="0.3">
      <c r="A2018" s="28"/>
      <c r="B2018" s="28" t="s">
        <v>4547</v>
      </c>
      <c r="C2018" s="28" t="s">
        <v>4548</v>
      </c>
      <c r="D2018" s="28" t="s">
        <v>4475</v>
      </c>
      <c r="E2018" s="28" t="str">
        <f t="shared" si="34"/>
        <v>1.1</v>
      </c>
      <c r="F2018" s="28">
        <v>58</v>
      </c>
      <c r="G2018" s="28" t="s">
        <v>2387</v>
      </c>
      <c r="H2018" s="28" t="s">
        <v>44</v>
      </c>
      <c r="I2018" s="28"/>
      <c r="J2018" s="28"/>
    </row>
    <row r="2019" spans="1:10" x14ac:dyDescent="0.3">
      <c r="A2019" s="28"/>
      <c r="B2019" s="28"/>
      <c r="C2019" s="28"/>
      <c r="D2019" s="28"/>
      <c r="E2019" s="28" t="str">
        <f t="shared" si="34"/>
        <v/>
      </c>
      <c r="F2019" s="28"/>
      <c r="G2019" s="28"/>
      <c r="H2019" s="28"/>
      <c r="I2019" s="28"/>
      <c r="J2019" s="28"/>
    </row>
    <row r="2020" spans="1:10" x14ac:dyDescent="0.3">
      <c r="A2020" s="28"/>
      <c r="B2020" s="28" t="s">
        <v>4549</v>
      </c>
      <c r="C2020" s="28" t="s">
        <v>4550</v>
      </c>
      <c r="D2020" s="28" t="s">
        <v>4475</v>
      </c>
      <c r="E2020" s="28" t="str">
        <f t="shared" si="34"/>
        <v>1.1</v>
      </c>
      <c r="F2020" s="28">
        <v>84</v>
      </c>
      <c r="G2020" s="28" t="s">
        <v>333</v>
      </c>
      <c r="H2020" s="28" t="s">
        <v>1</v>
      </c>
      <c r="I2020" s="28"/>
      <c r="J2020" s="28"/>
    </row>
    <row r="2021" spans="1:10" x14ac:dyDescent="0.3">
      <c r="A2021" s="28"/>
      <c r="B2021" s="28" t="s">
        <v>4551</v>
      </c>
      <c r="C2021" s="28" t="s">
        <v>4552</v>
      </c>
      <c r="D2021" s="28" t="s">
        <v>4475</v>
      </c>
      <c r="E2021" s="28" t="str">
        <f t="shared" si="34"/>
        <v>1.1</v>
      </c>
      <c r="F2021" s="28">
        <v>78</v>
      </c>
      <c r="G2021" s="28" t="s">
        <v>2552</v>
      </c>
      <c r="H2021" s="28" t="s">
        <v>5</v>
      </c>
      <c r="I2021" s="28"/>
      <c r="J2021" s="28"/>
    </row>
    <row r="2022" spans="1:10" x14ac:dyDescent="0.3">
      <c r="A2022" s="28"/>
      <c r="B2022" s="28" t="s">
        <v>4553</v>
      </c>
      <c r="C2022" s="28" t="s">
        <v>4554</v>
      </c>
      <c r="D2022" s="28" t="s">
        <v>4475</v>
      </c>
      <c r="E2022" s="28" t="str">
        <f t="shared" si="34"/>
        <v>1.1</v>
      </c>
      <c r="F2022" s="28">
        <v>69</v>
      </c>
      <c r="G2022" s="28" t="s">
        <v>1641</v>
      </c>
      <c r="H2022" s="28" t="s">
        <v>97</v>
      </c>
      <c r="I2022" s="28"/>
      <c r="J2022" s="28"/>
    </row>
    <row r="2023" spans="1:10" x14ac:dyDescent="0.3">
      <c r="A2023" s="28"/>
      <c r="B2023" s="28" t="s">
        <v>4555</v>
      </c>
      <c r="C2023" s="28" t="s">
        <v>4556</v>
      </c>
      <c r="D2023" s="28" t="s">
        <v>4475</v>
      </c>
      <c r="E2023" s="28" t="str">
        <f t="shared" si="34"/>
        <v>1.1</v>
      </c>
      <c r="F2023" s="28">
        <v>40</v>
      </c>
      <c r="G2023" s="28" t="s">
        <v>2507</v>
      </c>
      <c r="H2023" s="28" t="s">
        <v>4</v>
      </c>
      <c r="I2023" s="28"/>
      <c r="J2023" s="28"/>
    </row>
    <row r="2024" spans="1:10" x14ac:dyDescent="0.3">
      <c r="A2024" s="28"/>
      <c r="B2024" s="28" t="s">
        <v>4555</v>
      </c>
      <c r="C2024" s="28" t="s">
        <v>4557</v>
      </c>
      <c r="D2024" s="28" t="s">
        <v>4475</v>
      </c>
      <c r="E2024" s="28" t="str">
        <f t="shared" si="34"/>
        <v>1.1</v>
      </c>
      <c r="F2024" s="28">
        <v>39</v>
      </c>
      <c r="G2024" s="28" t="s">
        <v>2507</v>
      </c>
      <c r="H2024" s="28" t="s">
        <v>4</v>
      </c>
      <c r="I2024" s="28"/>
      <c r="J2024" s="28"/>
    </row>
    <row r="2025" spans="1:10" x14ac:dyDescent="0.3">
      <c r="A2025" s="28"/>
      <c r="B2025" s="28" t="s">
        <v>4555</v>
      </c>
      <c r="C2025" s="28" t="s">
        <v>4558</v>
      </c>
      <c r="D2025" s="28" t="s">
        <v>4475</v>
      </c>
      <c r="E2025" s="28" t="str">
        <f t="shared" si="34"/>
        <v>1.1</v>
      </c>
      <c r="F2025" s="28">
        <v>36</v>
      </c>
      <c r="G2025" s="28" t="s">
        <v>2507</v>
      </c>
      <c r="H2025" s="28" t="s">
        <v>4</v>
      </c>
      <c r="I2025" s="28"/>
      <c r="J2025" s="28"/>
    </row>
    <row r="2026" spans="1:10" x14ac:dyDescent="0.3">
      <c r="A2026" s="28"/>
      <c r="B2026" s="28" t="s">
        <v>4559</v>
      </c>
      <c r="C2026" s="28" t="s">
        <v>4560</v>
      </c>
      <c r="D2026" s="28" t="s">
        <v>4475</v>
      </c>
      <c r="E2026" s="28" t="str">
        <f t="shared" si="34"/>
        <v>1.1</v>
      </c>
      <c r="F2026" s="28">
        <v>67</v>
      </c>
      <c r="G2026" s="28" t="s">
        <v>620</v>
      </c>
      <c r="H2026" s="28" t="s">
        <v>44</v>
      </c>
      <c r="I2026" s="28"/>
      <c r="J2026" s="28"/>
    </row>
    <row r="2027" spans="1:10" x14ac:dyDescent="0.3">
      <c r="A2027" s="28"/>
      <c r="B2027" s="28" t="s">
        <v>4561</v>
      </c>
      <c r="C2027" s="28" t="s">
        <v>4562</v>
      </c>
      <c r="D2027" s="28" t="s">
        <v>4475</v>
      </c>
      <c r="E2027" s="28" t="str">
        <f t="shared" si="34"/>
        <v>1.1</v>
      </c>
      <c r="F2027" s="28">
        <v>54</v>
      </c>
      <c r="G2027" s="28" t="s">
        <v>359</v>
      </c>
      <c r="H2027" s="28" t="s">
        <v>10</v>
      </c>
      <c r="I2027" s="28"/>
      <c r="J2027" s="28"/>
    </row>
    <row r="2028" spans="1:10" x14ac:dyDescent="0.3">
      <c r="A2028" s="28"/>
      <c r="B2028" s="28" t="s">
        <v>4563</v>
      </c>
      <c r="C2028" s="28" t="s">
        <v>4564</v>
      </c>
      <c r="D2028" s="28" t="s">
        <v>4475</v>
      </c>
      <c r="E2028" s="28" t="str">
        <f t="shared" si="34"/>
        <v>1.1</v>
      </c>
      <c r="F2028" s="28">
        <v>52</v>
      </c>
      <c r="G2028" s="28" t="s">
        <v>199</v>
      </c>
      <c r="H2028" s="28" t="s">
        <v>44</v>
      </c>
      <c r="I2028" s="28"/>
      <c r="J2028" s="28"/>
    </row>
    <row r="2029" spans="1:10" x14ac:dyDescent="0.3">
      <c r="A2029" s="28"/>
      <c r="B2029" s="28" t="s">
        <v>4565</v>
      </c>
      <c r="C2029" s="28" t="s">
        <v>4566</v>
      </c>
      <c r="D2029" s="28" t="s">
        <v>4475</v>
      </c>
      <c r="E2029" s="28" t="str">
        <f t="shared" si="34"/>
        <v>1.1</v>
      </c>
      <c r="F2029" s="28">
        <v>66</v>
      </c>
      <c r="G2029" s="28" t="s">
        <v>268</v>
      </c>
      <c r="H2029" s="28" t="s">
        <v>44</v>
      </c>
      <c r="I2029" s="28"/>
      <c r="J2029" s="28"/>
    </row>
    <row r="2030" spans="1:10" x14ac:dyDescent="0.3">
      <c r="A2030" s="28"/>
      <c r="B2030" s="28"/>
      <c r="C2030" s="28"/>
      <c r="D2030" s="28"/>
      <c r="E2030" s="28" t="str">
        <f t="shared" si="34"/>
        <v/>
      </c>
      <c r="F2030" s="28"/>
      <c r="G2030" s="28"/>
      <c r="H2030" s="28"/>
      <c r="I2030" s="28"/>
      <c r="J2030" s="28"/>
    </row>
    <row r="2031" spans="1:10" x14ac:dyDescent="0.3">
      <c r="A2031" s="28"/>
      <c r="B2031" s="28" t="s">
        <v>4567</v>
      </c>
      <c r="C2031" s="28" t="s">
        <v>4568</v>
      </c>
      <c r="D2031" s="28" t="s">
        <v>4475</v>
      </c>
      <c r="E2031" s="28" t="str">
        <f t="shared" si="34"/>
        <v>1.1</v>
      </c>
      <c r="F2031" s="28">
        <v>65</v>
      </c>
      <c r="G2031" s="28" t="s">
        <v>4569</v>
      </c>
      <c r="H2031" s="28" t="s">
        <v>4570</v>
      </c>
      <c r="I2031" s="28"/>
      <c r="J2031" s="28"/>
    </row>
    <row r="2032" spans="1:10" x14ac:dyDescent="0.3">
      <c r="A2032" s="28"/>
      <c r="B2032" s="28" t="s">
        <v>4571</v>
      </c>
      <c r="C2032" s="28" t="s">
        <v>4572</v>
      </c>
      <c r="D2032" s="28" t="s">
        <v>4475</v>
      </c>
      <c r="E2032" s="28" t="str">
        <f t="shared" si="34"/>
        <v>1.1</v>
      </c>
      <c r="F2032" s="28">
        <v>55</v>
      </c>
      <c r="G2032" s="28" t="s">
        <v>268</v>
      </c>
      <c r="H2032" s="28" t="s">
        <v>161</v>
      </c>
      <c r="I2032" s="28"/>
      <c r="J2032" s="28"/>
    </row>
    <row r="2033" spans="1:10" x14ac:dyDescent="0.3">
      <c r="A2033" s="28"/>
      <c r="B2033" s="28" t="s">
        <v>4573</v>
      </c>
      <c r="C2033" s="28" t="s">
        <v>4574</v>
      </c>
      <c r="D2033" s="28" t="s">
        <v>4475</v>
      </c>
      <c r="E2033" s="28" t="str">
        <f t="shared" si="34"/>
        <v>1.1</v>
      </c>
      <c r="F2033" s="28">
        <v>55</v>
      </c>
      <c r="G2033" s="28" t="s">
        <v>4308</v>
      </c>
      <c r="H2033" s="28" t="s">
        <v>912</v>
      </c>
      <c r="I2033" s="28"/>
      <c r="J2033" s="28"/>
    </row>
    <row r="2034" spans="1:10" x14ac:dyDescent="0.3">
      <c r="A2034" s="28"/>
      <c r="B2034" s="28" t="s">
        <v>4575</v>
      </c>
      <c r="C2034" s="28" t="s">
        <v>4576</v>
      </c>
      <c r="D2034" s="28" t="s">
        <v>4475</v>
      </c>
      <c r="E2034" s="28" t="str">
        <f t="shared" si="34"/>
        <v>1.1</v>
      </c>
      <c r="F2034" s="28">
        <v>76</v>
      </c>
      <c r="G2034" s="28" t="s">
        <v>2224</v>
      </c>
      <c r="H2034" s="28" t="s">
        <v>97</v>
      </c>
      <c r="I2034" s="28"/>
      <c r="J2034" s="28"/>
    </row>
    <row r="2035" spans="1:10" x14ac:dyDescent="0.3">
      <c r="A2035" s="28"/>
      <c r="B2035" s="28" t="s">
        <v>4577</v>
      </c>
      <c r="C2035" s="28" t="s">
        <v>4578</v>
      </c>
      <c r="D2035" s="28" t="s">
        <v>4475</v>
      </c>
      <c r="E2035" s="28" t="str">
        <f t="shared" si="34"/>
        <v>1.1</v>
      </c>
      <c r="F2035" s="28">
        <v>67</v>
      </c>
      <c r="G2035" s="28" t="s">
        <v>122</v>
      </c>
      <c r="H2035" s="28" t="s">
        <v>10</v>
      </c>
      <c r="I2035" s="28"/>
      <c r="J2035" s="28"/>
    </row>
    <row r="2036" spans="1:10" x14ac:dyDescent="0.3">
      <c r="A2036" s="28"/>
      <c r="B2036" s="28" t="s">
        <v>4579</v>
      </c>
      <c r="C2036" s="28" t="s">
        <v>4580</v>
      </c>
      <c r="D2036" s="28" t="s">
        <v>4475</v>
      </c>
      <c r="E2036" s="28" t="str">
        <f t="shared" si="34"/>
        <v>1.1</v>
      </c>
      <c r="F2036" s="28">
        <v>46</v>
      </c>
      <c r="G2036" s="28" t="s">
        <v>1520</v>
      </c>
      <c r="H2036" s="28" t="s">
        <v>273</v>
      </c>
      <c r="I2036" s="28"/>
      <c r="J2036" s="28"/>
    </row>
    <row r="2037" spans="1:10" x14ac:dyDescent="0.3">
      <c r="A2037" s="28"/>
      <c r="B2037" s="28" t="s">
        <v>4581</v>
      </c>
      <c r="C2037" s="28" t="s">
        <v>4582</v>
      </c>
      <c r="D2037" s="28" t="s">
        <v>4475</v>
      </c>
      <c r="E2037" s="28" t="str">
        <f t="shared" si="34"/>
        <v>1.1</v>
      </c>
      <c r="F2037" s="28">
        <v>82</v>
      </c>
      <c r="G2037" s="28" t="s">
        <v>173</v>
      </c>
      <c r="H2037" s="28" t="s">
        <v>44</v>
      </c>
      <c r="I2037" s="28"/>
      <c r="J2037" s="28"/>
    </row>
    <row r="2038" spans="1:10" x14ac:dyDescent="0.3">
      <c r="A2038" s="28"/>
      <c r="B2038" s="28" t="s">
        <v>4583</v>
      </c>
      <c r="C2038" s="28" t="s">
        <v>4584</v>
      </c>
      <c r="D2038" s="28" t="s">
        <v>4475</v>
      </c>
      <c r="E2038" s="28" t="str">
        <f t="shared" si="34"/>
        <v>1.1</v>
      </c>
      <c r="F2038" s="28">
        <v>70</v>
      </c>
      <c r="G2038" s="28" t="s">
        <v>122</v>
      </c>
      <c r="H2038" s="28" t="s">
        <v>1874</v>
      </c>
      <c r="I2038" s="28"/>
      <c r="J2038" s="28"/>
    </row>
    <row r="2039" spans="1:10" x14ac:dyDescent="0.3">
      <c r="A2039" s="28"/>
      <c r="B2039" s="28" t="s">
        <v>4585</v>
      </c>
      <c r="C2039" s="28" t="s">
        <v>4586</v>
      </c>
      <c r="D2039" s="28" t="s">
        <v>4475</v>
      </c>
      <c r="E2039" s="28" t="str">
        <f t="shared" si="34"/>
        <v>1.1</v>
      </c>
      <c r="F2039" s="28">
        <v>55</v>
      </c>
      <c r="G2039" s="28" t="s">
        <v>435</v>
      </c>
      <c r="H2039" s="28" t="s">
        <v>10</v>
      </c>
      <c r="I2039" s="28"/>
      <c r="J2039" s="28"/>
    </row>
    <row r="2040" spans="1:10" x14ac:dyDescent="0.3">
      <c r="A2040" s="28"/>
      <c r="B2040" s="28" t="s">
        <v>4587</v>
      </c>
      <c r="C2040" s="28" t="s">
        <v>4588</v>
      </c>
      <c r="D2040" s="28" t="s">
        <v>4475</v>
      </c>
      <c r="E2040" s="28" t="str">
        <f t="shared" si="34"/>
        <v>1.1</v>
      </c>
      <c r="F2040" s="28">
        <v>73</v>
      </c>
      <c r="G2040" s="28" t="s">
        <v>142</v>
      </c>
      <c r="H2040" s="28" t="s">
        <v>1565</v>
      </c>
      <c r="I2040" s="28"/>
      <c r="J2040" s="28"/>
    </row>
    <row r="2041" spans="1:10" x14ac:dyDescent="0.3">
      <c r="A2041" s="28"/>
      <c r="B2041" s="28"/>
      <c r="C2041" s="28"/>
      <c r="D2041" s="28"/>
      <c r="E2041" s="28" t="str">
        <f t="shared" si="34"/>
        <v/>
      </c>
      <c r="F2041" s="28"/>
      <c r="G2041" s="28"/>
      <c r="H2041" s="28"/>
      <c r="I2041" s="28"/>
      <c r="J2041" s="28"/>
    </row>
    <row r="2042" spans="1:10" x14ac:dyDescent="0.3">
      <c r="A2042" s="28"/>
      <c r="B2042" s="28" t="s">
        <v>4589</v>
      </c>
      <c r="C2042" s="28" t="s">
        <v>4590</v>
      </c>
      <c r="D2042" s="28" t="s">
        <v>4475</v>
      </c>
      <c r="E2042" s="28" t="str">
        <f t="shared" si="34"/>
        <v>1.1</v>
      </c>
      <c r="F2042" s="28">
        <v>62</v>
      </c>
      <c r="G2042" s="28" t="s">
        <v>769</v>
      </c>
      <c r="H2042" s="28" t="s">
        <v>44</v>
      </c>
      <c r="I2042" s="28"/>
      <c r="J2042" s="28"/>
    </row>
    <row r="2043" spans="1:10" x14ac:dyDescent="0.3">
      <c r="A2043" s="28"/>
      <c r="B2043" s="28" t="s">
        <v>4591</v>
      </c>
      <c r="C2043" s="28" t="s">
        <v>4592</v>
      </c>
      <c r="D2043" s="28" t="s">
        <v>4475</v>
      </c>
      <c r="E2043" s="28" t="str">
        <f t="shared" si="34"/>
        <v>1.1</v>
      </c>
      <c r="F2043" s="28">
        <v>78</v>
      </c>
      <c r="G2043" s="28" t="s">
        <v>2750</v>
      </c>
      <c r="H2043" s="28" t="s">
        <v>2</v>
      </c>
      <c r="I2043" s="28"/>
      <c r="J2043" s="28"/>
    </row>
    <row r="2044" spans="1:10" x14ac:dyDescent="0.3">
      <c r="A2044" s="28"/>
      <c r="B2044" s="28" t="s">
        <v>4593</v>
      </c>
      <c r="C2044" s="28" t="s">
        <v>4594</v>
      </c>
      <c r="D2044" s="28" t="s">
        <v>4475</v>
      </c>
      <c r="E2044" s="28" t="str">
        <f t="shared" si="34"/>
        <v>1.1</v>
      </c>
      <c r="F2044" s="28">
        <v>68</v>
      </c>
      <c r="G2044" s="28" t="s">
        <v>4595</v>
      </c>
      <c r="H2044" s="28" t="s">
        <v>10</v>
      </c>
      <c r="I2044" s="28"/>
      <c r="J2044" s="28"/>
    </row>
    <row r="2045" spans="1:10" x14ac:dyDescent="0.3">
      <c r="A2045" s="28"/>
      <c r="B2045" s="28" t="s">
        <v>4596</v>
      </c>
      <c r="C2045" s="28" t="s">
        <v>4597</v>
      </c>
      <c r="D2045" s="28" t="s">
        <v>4475</v>
      </c>
      <c r="E2045" s="28" t="str">
        <f t="shared" si="34"/>
        <v>1.1</v>
      </c>
      <c r="F2045" s="28">
        <v>91</v>
      </c>
      <c r="G2045" s="28" t="s">
        <v>620</v>
      </c>
      <c r="H2045" s="28" t="s">
        <v>2</v>
      </c>
      <c r="I2045" s="28"/>
      <c r="J2045" s="28"/>
    </row>
    <row r="2046" spans="1:10" x14ac:dyDescent="0.3">
      <c r="A2046" s="28"/>
      <c r="B2046" s="28" t="s">
        <v>4598</v>
      </c>
      <c r="C2046" s="28" t="s">
        <v>4599</v>
      </c>
      <c r="D2046" s="28" t="s">
        <v>4475</v>
      </c>
      <c r="E2046" s="28" t="str">
        <f t="shared" si="34"/>
        <v>1.1</v>
      </c>
      <c r="F2046" s="28">
        <v>78</v>
      </c>
      <c r="G2046" s="28" t="s">
        <v>199</v>
      </c>
      <c r="H2046" s="28" t="s">
        <v>44</v>
      </c>
      <c r="I2046" s="28"/>
      <c r="J2046" s="28"/>
    </row>
    <row r="2047" spans="1:10" x14ac:dyDescent="0.3">
      <c r="A2047" s="28"/>
      <c r="B2047" s="28" t="s">
        <v>4600</v>
      </c>
      <c r="C2047" s="28" t="s">
        <v>4601</v>
      </c>
      <c r="D2047" s="28" t="s">
        <v>4475</v>
      </c>
      <c r="E2047" s="28" t="str">
        <f t="shared" si="34"/>
        <v>1.1</v>
      </c>
      <c r="F2047" s="28">
        <v>82</v>
      </c>
      <c r="G2047" s="28" t="s">
        <v>145</v>
      </c>
      <c r="H2047" s="28" t="s">
        <v>996</v>
      </c>
      <c r="I2047" s="28"/>
      <c r="J2047" s="28"/>
    </row>
    <row r="2048" spans="1:10" x14ac:dyDescent="0.3">
      <c r="A2048" s="28"/>
      <c r="B2048" s="28" t="s">
        <v>4602</v>
      </c>
      <c r="C2048" s="28" t="s">
        <v>4603</v>
      </c>
      <c r="D2048" s="28" t="s">
        <v>4475</v>
      </c>
      <c r="E2048" s="28" t="str">
        <f t="shared" si="34"/>
        <v>1.1</v>
      </c>
      <c r="F2048" s="28">
        <v>73</v>
      </c>
      <c r="G2048" s="28" t="s">
        <v>903</v>
      </c>
      <c r="H2048" s="28" t="s">
        <v>2</v>
      </c>
      <c r="I2048" s="28"/>
      <c r="J2048" s="28"/>
    </row>
    <row r="2049" spans="1:10" x14ac:dyDescent="0.3">
      <c r="A2049" s="28"/>
      <c r="B2049" s="28" t="s">
        <v>4604</v>
      </c>
      <c r="C2049" s="28" t="s">
        <v>4605</v>
      </c>
      <c r="D2049" s="28" t="s">
        <v>4475</v>
      </c>
      <c r="E2049" s="28" t="str">
        <f t="shared" si="34"/>
        <v>1.1</v>
      </c>
      <c r="F2049" s="28">
        <v>74</v>
      </c>
      <c r="G2049" s="28" t="s">
        <v>769</v>
      </c>
      <c r="H2049" s="28" t="s">
        <v>97</v>
      </c>
      <c r="I2049" s="28"/>
      <c r="J2049" s="28"/>
    </row>
    <row r="2050" spans="1:10" x14ac:dyDescent="0.3">
      <c r="A2050" s="28"/>
      <c r="B2050" s="28" t="s">
        <v>4604</v>
      </c>
      <c r="C2050" s="28" t="s">
        <v>4606</v>
      </c>
      <c r="D2050" s="28" t="s">
        <v>4475</v>
      </c>
      <c r="E2050" s="28" t="str">
        <f t="shared" si="34"/>
        <v>1.1</v>
      </c>
      <c r="F2050" s="28">
        <v>73</v>
      </c>
      <c r="G2050" s="28" t="s">
        <v>769</v>
      </c>
      <c r="H2050" s="28" t="s">
        <v>97</v>
      </c>
      <c r="I2050" s="28"/>
      <c r="J2050" s="28"/>
    </row>
    <row r="2051" spans="1:10" x14ac:dyDescent="0.3">
      <c r="A2051" s="28"/>
      <c r="B2051" s="28" t="s">
        <v>4607</v>
      </c>
      <c r="C2051" s="28" t="s">
        <v>4608</v>
      </c>
      <c r="D2051" s="28" t="s">
        <v>4475</v>
      </c>
      <c r="E2051" s="28" t="str">
        <f t="shared" si="34"/>
        <v>1.1</v>
      </c>
      <c r="F2051" s="28">
        <v>37</v>
      </c>
      <c r="G2051" s="28" t="s">
        <v>268</v>
      </c>
      <c r="H2051" s="28" t="s">
        <v>302</v>
      </c>
      <c r="I2051" s="28"/>
      <c r="J2051" s="28"/>
    </row>
    <row r="2052" spans="1:10" x14ac:dyDescent="0.3">
      <c r="A2052" s="28"/>
      <c r="B2052" s="28"/>
      <c r="C2052" s="28"/>
      <c r="D2052" s="28"/>
      <c r="E2052" s="28" t="str">
        <f t="shared" si="34"/>
        <v/>
      </c>
      <c r="F2052" s="28"/>
      <c r="G2052" s="28"/>
      <c r="H2052" s="28"/>
      <c r="I2052" s="28"/>
      <c r="J2052" s="28"/>
    </row>
    <row r="2053" spans="1:10" x14ac:dyDescent="0.3">
      <c r="A2053" s="28"/>
      <c r="B2053" s="28" t="s">
        <v>4609</v>
      </c>
      <c r="C2053" s="28" t="s">
        <v>4610</v>
      </c>
      <c r="D2053" s="28" t="s">
        <v>4475</v>
      </c>
      <c r="E2053" s="28" t="str">
        <f t="shared" si="34"/>
        <v>1.1</v>
      </c>
      <c r="F2053" s="28">
        <v>56</v>
      </c>
      <c r="G2053" s="28" t="s">
        <v>4611</v>
      </c>
      <c r="H2053" s="28" t="s">
        <v>44</v>
      </c>
      <c r="I2053" s="28"/>
      <c r="J2053" s="28"/>
    </row>
    <row r="2054" spans="1:10" x14ac:dyDescent="0.3">
      <c r="A2054" s="28"/>
      <c r="B2054" s="28" t="s">
        <v>4612</v>
      </c>
      <c r="C2054" s="28" t="s">
        <v>4613</v>
      </c>
      <c r="D2054" s="28" t="s">
        <v>4475</v>
      </c>
      <c r="E2054" s="28" t="str">
        <f t="shared" si="34"/>
        <v>1.1</v>
      </c>
      <c r="F2054" s="28">
        <v>53</v>
      </c>
      <c r="G2054" s="28" t="s">
        <v>4614</v>
      </c>
      <c r="H2054" s="28" t="s">
        <v>10</v>
      </c>
      <c r="I2054" s="28"/>
      <c r="J2054" s="28"/>
    </row>
    <row r="2055" spans="1:10" x14ac:dyDescent="0.3">
      <c r="A2055" s="28"/>
      <c r="B2055" s="28" t="s">
        <v>4615</v>
      </c>
      <c r="C2055" s="28" t="s">
        <v>4616</v>
      </c>
      <c r="D2055" s="28" t="s">
        <v>4475</v>
      </c>
      <c r="E2055" s="28" t="str">
        <f t="shared" si="34"/>
        <v>1.1</v>
      </c>
      <c r="F2055" s="28">
        <v>39</v>
      </c>
      <c r="G2055" s="28" t="s">
        <v>268</v>
      </c>
      <c r="H2055" s="28" t="s">
        <v>302</v>
      </c>
      <c r="I2055" s="28"/>
      <c r="J2055" s="28"/>
    </row>
    <row r="2056" spans="1:10" x14ac:dyDescent="0.3">
      <c r="A2056" s="28"/>
      <c r="B2056" s="28" t="s">
        <v>4617</v>
      </c>
      <c r="C2056" s="28" t="s">
        <v>4618</v>
      </c>
      <c r="D2056" s="28" t="s">
        <v>4475</v>
      </c>
      <c r="E2056" s="28" t="str">
        <f t="shared" ref="E2056:E2098" si="35">MID(D2056,2,3)</f>
        <v>1.1</v>
      </c>
      <c r="F2056" s="28">
        <v>48</v>
      </c>
      <c r="G2056" s="28" t="s">
        <v>4619</v>
      </c>
      <c r="H2056" s="28" t="s">
        <v>10</v>
      </c>
      <c r="I2056" s="28"/>
      <c r="J2056" s="28"/>
    </row>
    <row r="2057" spans="1:10" x14ac:dyDescent="0.3">
      <c r="A2057" s="28"/>
      <c r="B2057" s="28" t="s">
        <v>4620</v>
      </c>
      <c r="C2057" s="28" t="s">
        <v>4621</v>
      </c>
      <c r="D2057" s="28" t="s">
        <v>4475</v>
      </c>
      <c r="E2057" s="28" t="str">
        <f t="shared" si="35"/>
        <v>1.1</v>
      </c>
      <c r="F2057" s="28">
        <v>92</v>
      </c>
      <c r="G2057" s="28" t="s">
        <v>652</v>
      </c>
      <c r="H2057" s="28" t="s">
        <v>44</v>
      </c>
      <c r="I2057" s="28"/>
      <c r="J2057" s="28"/>
    </row>
    <row r="2058" spans="1:10" x14ac:dyDescent="0.3">
      <c r="A2058" s="28"/>
      <c r="B2058" s="28" t="s">
        <v>4622</v>
      </c>
      <c r="C2058" s="28" t="s">
        <v>4623</v>
      </c>
      <c r="D2058" s="28" t="s">
        <v>4475</v>
      </c>
      <c r="E2058" s="28" t="str">
        <f t="shared" si="35"/>
        <v>1.1</v>
      </c>
      <c r="F2058" s="28">
        <v>92</v>
      </c>
      <c r="G2058" s="28" t="s">
        <v>769</v>
      </c>
      <c r="H2058" s="28" t="s">
        <v>247</v>
      </c>
      <c r="I2058" s="28"/>
      <c r="J2058" s="28"/>
    </row>
    <row r="2059" spans="1:10" x14ac:dyDescent="0.3">
      <c r="A2059" s="28"/>
      <c r="B2059" s="28" t="s">
        <v>4624</v>
      </c>
      <c r="C2059" s="28" t="s">
        <v>4625</v>
      </c>
      <c r="D2059" s="28" t="s">
        <v>4475</v>
      </c>
      <c r="E2059" s="28" t="str">
        <f t="shared" si="35"/>
        <v>1.1</v>
      </c>
      <c r="F2059" s="28">
        <v>78</v>
      </c>
      <c r="G2059" s="28" t="s">
        <v>4626</v>
      </c>
      <c r="H2059" s="28" t="s">
        <v>6</v>
      </c>
      <c r="I2059" s="28"/>
      <c r="J2059" s="28"/>
    </row>
    <row r="2060" spans="1:10" x14ac:dyDescent="0.3">
      <c r="A2060" s="28"/>
      <c r="B2060" s="28" t="s">
        <v>4627</v>
      </c>
      <c r="C2060" s="28" t="s">
        <v>4628</v>
      </c>
      <c r="D2060" s="28" t="s">
        <v>4475</v>
      </c>
      <c r="E2060" s="28" t="str">
        <f t="shared" si="35"/>
        <v>1.1</v>
      </c>
      <c r="F2060" s="28">
        <v>55</v>
      </c>
      <c r="G2060" s="28" t="s">
        <v>268</v>
      </c>
      <c r="H2060" s="28" t="s">
        <v>908</v>
      </c>
      <c r="I2060" s="28"/>
      <c r="J2060" s="28"/>
    </row>
    <row r="2061" spans="1:10" x14ac:dyDescent="0.3">
      <c r="A2061" s="28"/>
      <c r="B2061" s="28" t="s">
        <v>4629</v>
      </c>
      <c r="C2061" s="28" t="s">
        <v>4630</v>
      </c>
      <c r="D2061" s="28" t="s">
        <v>4475</v>
      </c>
      <c r="E2061" s="28" t="str">
        <f t="shared" si="35"/>
        <v>1.1</v>
      </c>
      <c r="F2061" s="28">
        <v>81</v>
      </c>
      <c r="G2061" s="28" t="s">
        <v>76</v>
      </c>
      <c r="H2061" s="28" t="s">
        <v>44</v>
      </c>
      <c r="I2061" s="28"/>
      <c r="J2061" s="28"/>
    </row>
    <row r="2062" spans="1:10" x14ac:dyDescent="0.3">
      <c r="A2062" s="28"/>
      <c r="B2062" s="28" t="s">
        <v>4631</v>
      </c>
      <c r="C2062" s="28" t="s">
        <v>4632</v>
      </c>
      <c r="D2062" s="28" t="s">
        <v>4475</v>
      </c>
      <c r="E2062" s="28" t="str">
        <f t="shared" si="35"/>
        <v>1.1</v>
      </c>
      <c r="F2062" s="28">
        <v>62</v>
      </c>
      <c r="G2062" s="28" t="s">
        <v>1078</v>
      </c>
      <c r="H2062" s="28" t="s">
        <v>10</v>
      </c>
      <c r="I2062" s="28"/>
      <c r="J2062" s="28"/>
    </row>
    <row r="2063" spans="1:10" x14ac:dyDescent="0.3">
      <c r="A2063" s="28"/>
      <c r="B2063" s="28"/>
      <c r="C2063" s="28"/>
      <c r="D2063" s="28"/>
      <c r="E2063" s="28" t="str">
        <f t="shared" si="35"/>
        <v/>
      </c>
      <c r="F2063" s="28"/>
      <c r="G2063" s="28"/>
      <c r="H2063" s="28"/>
      <c r="I2063" s="28"/>
      <c r="J2063" s="28"/>
    </row>
    <row r="2064" spans="1:10" x14ac:dyDescent="0.3">
      <c r="A2064" s="28"/>
      <c r="B2064" s="28" t="s">
        <v>4633</v>
      </c>
      <c r="C2064" s="28" t="s">
        <v>4634</v>
      </c>
      <c r="D2064" s="28" t="s">
        <v>4475</v>
      </c>
      <c r="E2064" s="28" t="str">
        <f t="shared" si="35"/>
        <v>1.1</v>
      </c>
      <c r="F2064" s="28">
        <v>80</v>
      </c>
      <c r="G2064" s="28" t="s">
        <v>4635</v>
      </c>
      <c r="H2064" s="28" t="s">
        <v>5</v>
      </c>
      <c r="I2064" s="28"/>
      <c r="J2064" s="28"/>
    </row>
    <row r="2065" spans="1:10" x14ac:dyDescent="0.3">
      <c r="A2065" s="28"/>
      <c r="B2065" s="28" t="s">
        <v>4633</v>
      </c>
      <c r="C2065" s="28" t="s">
        <v>4636</v>
      </c>
      <c r="D2065" s="28" t="s">
        <v>4475</v>
      </c>
      <c r="E2065" s="28" t="str">
        <f t="shared" si="35"/>
        <v>1.1</v>
      </c>
      <c r="F2065" s="28">
        <v>69</v>
      </c>
      <c r="G2065" s="28" t="s">
        <v>4635</v>
      </c>
      <c r="H2065" s="28" t="s">
        <v>5</v>
      </c>
      <c r="I2065" s="28"/>
      <c r="J2065" s="28"/>
    </row>
    <row r="2066" spans="1:10" x14ac:dyDescent="0.3">
      <c r="A2066" s="28"/>
      <c r="B2066" s="28" t="s">
        <v>4637</v>
      </c>
      <c r="C2066" s="28" t="s">
        <v>4638</v>
      </c>
      <c r="D2066" s="28" t="s">
        <v>4475</v>
      </c>
      <c r="E2066" s="28" t="str">
        <f t="shared" si="35"/>
        <v>1.1</v>
      </c>
      <c r="F2066" s="28">
        <v>66</v>
      </c>
      <c r="G2066" s="28" t="s">
        <v>122</v>
      </c>
      <c r="H2066" s="28" t="s">
        <v>10</v>
      </c>
      <c r="I2066" s="28"/>
      <c r="J2066" s="28"/>
    </row>
    <row r="2067" spans="1:10" x14ac:dyDescent="0.3">
      <c r="A2067" s="28"/>
      <c r="B2067" s="28" t="s">
        <v>4639</v>
      </c>
      <c r="C2067" s="28" t="s">
        <v>4640</v>
      </c>
      <c r="D2067" s="28" t="s">
        <v>4475</v>
      </c>
      <c r="E2067" s="28" t="str">
        <f t="shared" si="35"/>
        <v>1.1</v>
      </c>
      <c r="F2067" s="28">
        <v>77</v>
      </c>
      <c r="G2067" s="28" t="s">
        <v>122</v>
      </c>
      <c r="H2067" s="28" t="s">
        <v>44</v>
      </c>
      <c r="I2067" s="28"/>
      <c r="J2067" s="28"/>
    </row>
    <row r="2068" spans="1:10" x14ac:dyDescent="0.3">
      <c r="A2068" s="28"/>
      <c r="B2068" s="28" t="s">
        <v>4641</v>
      </c>
      <c r="C2068" s="28" t="s">
        <v>4642</v>
      </c>
      <c r="D2068" s="28" t="s">
        <v>4475</v>
      </c>
      <c r="E2068" s="28" t="str">
        <f t="shared" si="35"/>
        <v>1.1</v>
      </c>
      <c r="F2068" s="28">
        <v>51</v>
      </c>
      <c r="G2068" s="28" t="s">
        <v>4643</v>
      </c>
      <c r="H2068" s="28" t="s">
        <v>9</v>
      </c>
      <c r="I2068" s="28"/>
      <c r="J2068" s="28"/>
    </row>
    <row r="2069" spans="1:10" x14ac:dyDescent="0.3">
      <c r="A2069" s="28"/>
      <c r="B2069" s="28" t="s">
        <v>4644</v>
      </c>
      <c r="C2069" s="28" t="s">
        <v>4645</v>
      </c>
      <c r="D2069" s="28" t="s">
        <v>4475</v>
      </c>
      <c r="E2069" s="28" t="str">
        <f t="shared" si="35"/>
        <v>1.1</v>
      </c>
      <c r="F2069" s="28">
        <v>69</v>
      </c>
      <c r="G2069" s="28" t="s">
        <v>4646</v>
      </c>
      <c r="H2069" s="28" t="s">
        <v>1</v>
      </c>
      <c r="I2069" s="28"/>
      <c r="J2069" s="28"/>
    </row>
    <row r="2070" spans="1:10" x14ac:dyDescent="0.3">
      <c r="A2070" s="28"/>
      <c r="B2070" s="28" t="s">
        <v>4647</v>
      </c>
      <c r="C2070" s="28" t="s">
        <v>4648</v>
      </c>
      <c r="D2070" s="28" t="s">
        <v>4475</v>
      </c>
      <c r="E2070" s="28" t="str">
        <f t="shared" si="35"/>
        <v>1.1</v>
      </c>
      <c r="F2070" s="28">
        <v>55</v>
      </c>
      <c r="G2070" s="28" t="s">
        <v>4649</v>
      </c>
      <c r="H2070" s="28" t="s">
        <v>166</v>
      </c>
      <c r="I2070" s="28"/>
      <c r="J2070" s="28"/>
    </row>
    <row r="2071" spans="1:10" x14ac:dyDescent="0.3">
      <c r="A2071" s="28"/>
      <c r="B2071" s="28" t="s">
        <v>4650</v>
      </c>
      <c r="C2071" s="28" t="s">
        <v>4651</v>
      </c>
      <c r="D2071" s="28" t="s">
        <v>4475</v>
      </c>
      <c r="E2071" s="28" t="str">
        <f t="shared" si="35"/>
        <v>1.1</v>
      </c>
      <c r="F2071" s="28">
        <v>74</v>
      </c>
      <c r="G2071" s="28" t="s">
        <v>145</v>
      </c>
      <c r="H2071" s="28" t="s">
        <v>302</v>
      </c>
      <c r="I2071" s="28"/>
      <c r="J2071" s="28"/>
    </row>
    <row r="2072" spans="1:10" x14ac:dyDescent="0.3">
      <c r="A2072" s="28"/>
      <c r="B2072" s="28" t="s">
        <v>4652</v>
      </c>
      <c r="C2072" s="28" t="s">
        <v>4653</v>
      </c>
      <c r="D2072" s="28" t="s">
        <v>4475</v>
      </c>
      <c r="E2072" s="28" t="str">
        <f t="shared" si="35"/>
        <v>1.1</v>
      </c>
      <c r="F2072" s="28">
        <v>69</v>
      </c>
      <c r="G2072" s="28" t="s">
        <v>165</v>
      </c>
      <c r="H2072" s="28" t="s">
        <v>44</v>
      </c>
      <c r="I2072" s="28"/>
      <c r="J2072" s="28"/>
    </row>
    <row r="2073" spans="1:10" x14ac:dyDescent="0.3">
      <c r="A2073" s="28"/>
      <c r="B2073" s="28" t="s">
        <v>4654</v>
      </c>
      <c r="C2073" s="28" t="s">
        <v>4655</v>
      </c>
      <c r="D2073" s="28" t="s">
        <v>4475</v>
      </c>
      <c r="E2073" s="28" t="str">
        <f t="shared" si="35"/>
        <v>1.1</v>
      </c>
      <c r="F2073" s="28">
        <v>73</v>
      </c>
      <c r="G2073" s="28" t="s">
        <v>4656</v>
      </c>
      <c r="H2073" s="28" t="s">
        <v>44</v>
      </c>
      <c r="I2073" s="28"/>
      <c r="J2073" s="28"/>
    </row>
    <row r="2074" spans="1:10" x14ac:dyDescent="0.3">
      <c r="A2074" s="28"/>
      <c r="B2074" s="28"/>
      <c r="C2074" s="28"/>
      <c r="D2074" s="28"/>
      <c r="E2074" s="28" t="str">
        <f t="shared" si="35"/>
        <v/>
      </c>
      <c r="F2074" s="28"/>
      <c r="G2074" s="28"/>
      <c r="H2074" s="28"/>
      <c r="I2074" s="28"/>
      <c r="J2074" s="28"/>
    </row>
    <row r="2075" spans="1:10" x14ac:dyDescent="0.3">
      <c r="A2075" s="28"/>
      <c r="B2075" s="28" t="s">
        <v>4657</v>
      </c>
      <c r="C2075" s="28" t="s">
        <v>4658</v>
      </c>
      <c r="D2075" s="28" t="s">
        <v>4475</v>
      </c>
      <c r="E2075" s="28" t="str">
        <f t="shared" si="35"/>
        <v>1.1</v>
      </c>
      <c r="F2075" s="28">
        <v>49</v>
      </c>
      <c r="G2075" s="28" t="s">
        <v>4367</v>
      </c>
      <c r="H2075" s="28" t="s">
        <v>10</v>
      </c>
      <c r="I2075" s="28"/>
      <c r="J2075" s="28"/>
    </row>
    <row r="2076" spans="1:10" x14ac:dyDescent="0.3">
      <c r="A2076" s="28"/>
      <c r="B2076" s="28" t="s">
        <v>4659</v>
      </c>
      <c r="C2076" s="28" t="s">
        <v>4660</v>
      </c>
      <c r="D2076" s="28" t="s">
        <v>4475</v>
      </c>
      <c r="E2076" s="28" t="str">
        <f t="shared" si="35"/>
        <v>1.1</v>
      </c>
      <c r="F2076" s="28">
        <v>58</v>
      </c>
      <c r="G2076" s="28" t="s">
        <v>122</v>
      </c>
      <c r="H2076" s="28" t="s">
        <v>10</v>
      </c>
      <c r="I2076" s="28"/>
      <c r="J2076" s="28"/>
    </row>
    <row r="2077" spans="1:10" x14ac:dyDescent="0.3">
      <c r="A2077" s="28"/>
      <c r="B2077" s="28" t="s">
        <v>4661</v>
      </c>
      <c r="C2077" s="28" t="s">
        <v>4662</v>
      </c>
      <c r="D2077" s="28" t="s">
        <v>4475</v>
      </c>
      <c r="E2077" s="28" t="str">
        <f t="shared" si="35"/>
        <v>1.1</v>
      </c>
      <c r="F2077" s="28">
        <v>52</v>
      </c>
      <c r="G2077" s="28" t="s">
        <v>4663</v>
      </c>
      <c r="H2077" s="28" t="s">
        <v>10</v>
      </c>
      <c r="I2077" s="28"/>
      <c r="J2077" s="28"/>
    </row>
    <row r="2078" spans="1:10" x14ac:dyDescent="0.3">
      <c r="A2078" s="28"/>
      <c r="B2078" s="28" t="s">
        <v>4664</v>
      </c>
      <c r="C2078" s="28" t="s">
        <v>4665</v>
      </c>
      <c r="D2078" s="28" t="s">
        <v>4475</v>
      </c>
      <c r="E2078" s="28" t="str">
        <f t="shared" si="35"/>
        <v>1.1</v>
      </c>
      <c r="F2078" s="28">
        <v>62</v>
      </c>
      <c r="G2078" s="28" t="s">
        <v>4666</v>
      </c>
      <c r="H2078" s="28" t="s">
        <v>161</v>
      </c>
      <c r="I2078" s="28"/>
      <c r="J2078" s="28"/>
    </row>
    <row r="2079" spans="1:10" x14ac:dyDescent="0.3">
      <c r="A2079" s="28"/>
      <c r="B2079" s="28" t="s">
        <v>4667</v>
      </c>
      <c r="C2079" s="28" t="s">
        <v>4668</v>
      </c>
      <c r="D2079" s="28" t="s">
        <v>4475</v>
      </c>
      <c r="E2079" s="28" t="str">
        <f t="shared" si="35"/>
        <v>1.1</v>
      </c>
      <c r="F2079" s="28">
        <v>54</v>
      </c>
      <c r="G2079" s="28" t="s">
        <v>1078</v>
      </c>
      <c r="H2079" s="28" t="s">
        <v>10</v>
      </c>
      <c r="I2079" s="28"/>
      <c r="J2079" s="28"/>
    </row>
    <row r="2080" spans="1:10" x14ac:dyDescent="0.3">
      <c r="A2080" s="28"/>
      <c r="B2080" s="28" t="s">
        <v>4669</v>
      </c>
      <c r="C2080" s="28" t="s">
        <v>4670</v>
      </c>
      <c r="D2080" s="28" t="s">
        <v>4475</v>
      </c>
      <c r="E2080" s="28" t="str">
        <f t="shared" si="35"/>
        <v>1.1</v>
      </c>
      <c r="F2080" s="28">
        <v>62</v>
      </c>
      <c r="G2080" s="28" t="s">
        <v>4671</v>
      </c>
      <c r="H2080" s="28" t="s">
        <v>166</v>
      </c>
      <c r="I2080" s="28"/>
      <c r="J2080" s="28"/>
    </row>
    <row r="2081" spans="1:10" x14ac:dyDescent="0.3">
      <c r="A2081" s="28"/>
      <c r="B2081" s="28" t="s">
        <v>4672</v>
      </c>
      <c r="C2081" s="28" t="s">
        <v>4673</v>
      </c>
      <c r="D2081" s="28" t="s">
        <v>4475</v>
      </c>
      <c r="E2081" s="28" t="str">
        <f t="shared" si="35"/>
        <v>1.1</v>
      </c>
      <c r="F2081" s="28">
        <v>64</v>
      </c>
      <c r="G2081" s="28" t="s">
        <v>68</v>
      </c>
      <c r="H2081" s="28" t="s">
        <v>44</v>
      </c>
      <c r="I2081" s="28"/>
      <c r="J2081" s="28"/>
    </row>
    <row r="2082" spans="1:10" x14ac:dyDescent="0.3">
      <c r="A2082" s="28"/>
      <c r="B2082" s="28" t="s">
        <v>4674</v>
      </c>
      <c r="C2082" s="28" t="s">
        <v>4675</v>
      </c>
      <c r="D2082" s="28" t="s">
        <v>4475</v>
      </c>
      <c r="E2082" s="28" t="str">
        <f t="shared" si="35"/>
        <v>1.1</v>
      </c>
      <c r="F2082" s="28">
        <v>61</v>
      </c>
      <c r="G2082" s="28" t="s">
        <v>2276</v>
      </c>
      <c r="H2082" s="28" t="s">
        <v>10</v>
      </c>
      <c r="I2082" s="28"/>
      <c r="J2082" s="28"/>
    </row>
    <row r="2083" spans="1:10" x14ac:dyDescent="0.3">
      <c r="A2083" s="28"/>
      <c r="B2083" s="28" t="s">
        <v>4676</v>
      </c>
      <c r="C2083" s="28" t="s">
        <v>4677</v>
      </c>
      <c r="D2083" s="28" t="s">
        <v>4475</v>
      </c>
      <c r="E2083" s="28" t="str">
        <f t="shared" si="35"/>
        <v>1.1</v>
      </c>
      <c r="F2083" s="28">
        <v>67</v>
      </c>
      <c r="G2083" s="28" t="s">
        <v>1108</v>
      </c>
      <c r="H2083" s="28" t="s">
        <v>10</v>
      </c>
      <c r="I2083" s="28"/>
      <c r="J2083" s="28"/>
    </row>
    <row r="2084" spans="1:10" x14ac:dyDescent="0.3">
      <c r="A2084" s="28"/>
      <c r="B2084" s="28" t="s">
        <v>4678</v>
      </c>
      <c r="C2084" s="28" t="s">
        <v>4679</v>
      </c>
      <c r="D2084" s="28" t="s">
        <v>4475</v>
      </c>
      <c r="E2084" s="28" t="str">
        <f t="shared" si="35"/>
        <v>1.1</v>
      </c>
      <c r="F2084" s="28">
        <v>47</v>
      </c>
      <c r="G2084" s="28" t="s">
        <v>4680</v>
      </c>
      <c r="H2084" s="28" t="s">
        <v>10</v>
      </c>
      <c r="I2084" s="28"/>
      <c r="J2084" s="28"/>
    </row>
    <row r="2085" spans="1:10" x14ac:dyDescent="0.3">
      <c r="A2085" s="28"/>
      <c r="B2085" s="28"/>
      <c r="C2085" s="28"/>
      <c r="D2085" s="28"/>
      <c r="E2085" s="28" t="str">
        <f t="shared" si="35"/>
        <v/>
      </c>
      <c r="F2085" s="28"/>
      <c r="G2085" s="28"/>
      <c r="H2085" s="28"/>
      <c r="I2085" s="28"/>
      <c r="J2085" s="28"/>
    </row>
    <row r="2086" spans="1:10" x14ac:dyDescent="0.3">
      <c r="A2086" s="28"/>
      <c r="B2086" s="28" t="s">
        <v>4681</v>
      </c>
      <c r="C2086" s="28" t="s">
        <v>4682</v>
      </c>
      <c r="D2086" s="28" t="s">
        <v>4475</v>
      </c>
      <c r="E2086" s="28" t="str">
        <f t="shared" si="35"/>
        <v>1.1</v>
      </c>
      <c r="F2086" s="28">
        <v>47</v>
      </c>
      <c r="G2086" s="28" t="s">
        <v>4683</v>
      </c>
      <c r="H2086" s="28" t="s">
        <v>44</v>
      </c>
      <c r="I2086" s="28"/>
      <c r="J2086" s="28"/>
    </row>
    <row r="2087" spans="1:10" x14ac:dyDescent="0.3">
      <c r="A2087" s="28"/>
      <c r="B2087" s="28" t="s">
        <v>4684</v>
      </c>
      <c r="C2087" s="28" t="s">
        <v>4685</v>
      </c>
      <c r="D2087" s="28" t="s">
        <v>4475</v>
      </c>
      <c r="E2087" s="28" t="str">
        <f t="shared" si="35"/>
        <v>1.1</v>
      </c>
      <c r="F2087" s="28">
        <v>63</v>
      </c>
      <c r="G2087" s="28" t="s">
        <v>189</v>
      </c>
      <c r="H2087" s="28" t="s">
        <v>273</v>
      </c>
      <c r="I2087" s="28"/>
      <c r="J2087" s="28"/>
    </row>
    <row r="2088" spans="1:10" x14ac:dyDescent="0.3">
      <c r="A2088" s="28"/>
      <c r="B2088" s="28" t="s">
        <v>4686</v>
      </c>
      <c r="C2088" s="28" t="s">
        <v>4687</v>
      </c>
      <c r="D2088" s="28" t="s">
        <v>4475</v>
      </c>
      <c r="E2088" s="28" t="str">
        <f t="shared" si="35"/>
        <v>1.1</v>
      </c>
      <c r="F2088" s="28">
        <v>60</v>
      </c>
      <c r="G2088" s="28" t="s">
        <v>122</v>
      </c>
      <c r="H2088" s="28" t="s">
        <v>10</v>
      </c>
      <c r="I2088" s="28"/>
      <c r="J2088" s="28"/>
    </row>
    <row r="2089" spans="1:10" x14ac:dyDescent="0.3">
      <c r="A2089" s="28"/>
      <c r="B2089" s="28" t="s">
        <v>4688</v>
      </c>
      <c r="C2089" s="28" t="s">
        <v>4689</v>
      </c>
      <c r="D2089" s="28" t="s">
        <v>4475</v>
      </c>
      <c r="E2089" s="28" t="str">
        <f t="shared" si="35"/>
        <v>1.1</v>
      </c>
      <c r="F2089" s="28">
        <v>56</v>
      </c>
      <c r="G2089" s="28" t="s">
        <v>620</v>
      </c>
      <c r="H2089" s="28" t="s">
        <v>10</v>
      </c>
      <c r="I2089" s="28"/>
      <c r="J2089" s="28"/>
    </row>
    <row r="2090" spans="1:10" x14ac:dyDescent="0.3">
      <c r="A2090" s="28"/>
      <c r="B2090" s="28" t="s">
        <v>4690</v>
      </c>
      <c r="C2090" s="28" t="s">
        <v>4691</v>
      </c>
      <c r="D2090" s="28" t="s">
        <v>4475</v>
      </c>
      <c r="E2090" s="28" t="str">
        <f t="shared" si="35"/>
        <v>1.1</v>
      </c>
      <c r="F2090" s="28">
        <v>54</v>
      </c>
      <c r="G2090" s="28" t="s">
        <v>122</v>
      </c>
      <c r="H2090" s="28" t="s">
        <v>10</v>
      </c>
      <c r="I2090" s="28"/>
      <c r="J2090" s="28"/>
    </row>
    <row r="2091" spans="1:10" x14ac:dyDescent="0.3">
      <c r="A2091" s="28"/>
      <c r="B2091" s="28" t="s">
        <v>4692</v>
      </c>
      <c r="C2091" s="28" t="s">
        <v>4693</v>
      </c>
      <c r="D2091" s="28" t="s">
        <v>4475</v>
      </c>
      <c r="E2091" s="28" t="str">
        <f t="shared" si="35"/>
        <v>1.1</v>
      </c>
      <c r="F2091" s="28">
        <v>61</v>
      </c>
      <c r="G2091" s="28" t="s">
        <v>374</v>
      </c>
      <c r="H2091" s="28" t="s">
        <v>10</v>
      </c>
      <c r="I2091" s="28"/>
      <c r="J2091" s="28"/>
    </row>
    <row r="2092" spans="1:10" x14ac:dyDescent="0.3">
      <c r="A2092" s="28"/>
      <c r="B2092" s="28" t="s">
        <v>4694</v>
      </c>
      <c r="C2092" s="28" t="s">
        <v>4695</v>
      </c>
      <c r="D2092" s="28" t="s">
        <v>4475</v>
      </c>
      <c r="E2092" s="28" t="str">
        <f t="shared" si="35"/>
        <v>1.1</v>
      </c>
      <c r="F2092" s="28">
        <v>64</v>
      </c>
      <c r="G2092" s="28" t="s">
        <v>122</v>
      </c>
      <c r="H2092" s="28" t="s">
        <v>44</v>
      </c>
      <c r="I2092" s="28"/>
      <c r="J2092" s="28"/>
    </row>
    <row r="2093" spans="1:10" x14ac:dyDescent="0.3">
      <c r="A2093" s="28"/>
      <c r="B2093" s="28" t="s">
        <v>4696</v>
      </c>
      <c r="C2093" s="28" t="s">
        <v>4697</v>
      </c>
      <c r="D2093" s="28" t="s">
        <v>4475</v>
      </c>
      <c r="E2093" s="28" t="str">
        <f t="shared" si="35"/>
        <v>1.1</v>
      </c>
      <c r="F2093" s="28" t="s">
        <v>8</v>
      </c>
      <c r="G2093" s="28" t="s">
        <v>122</v>
      </c>
      <c r="H2093" s="28" t="s">
        <v>4</v>
      </c>
      <c r="I2093" s="28"/>
      <c r="J2093" s="28"/>
    </row>
    <row r="2094" spans="1:10" x14ac:dyDescent="0.3">
      <c r="A2094" s="28"/>
      <c r="B2094" s="28" t="s">
        <v>4698</v>
      </c>
      <c r="C2094" s="28" t="s">
        <v>4699</v>
      </c>
      <c r="D2094" s="28" t="s">
        <v>4475</v>
      </c>
      <c r="E2094" s="28" t="str">
        <f t="shared" si="35"/>
        <v>1.1</v>
      </c>
      <c r="F2094" s="28">
        <v>54</v>
      </c>
      <c r="G2094" s="28" t="s">
        <v>338</v>
      </c>
      <c r="H2094" s="28" t="s">
        <v>273</v>
      </c>
      <c r="I2094" s="28"/>
      <c r="J2094" s="28"/>
    </row>
    <row r="2095" spans="1:10" x14ac:dyDescent="0.3">
      <c r="A2095" s="28"/>
      <c r="B2095" s="28" t="s">
        <v>4700</v>
      </c>
      <c r="C2095" s="28" t="s">
        <v>4701</v>
      </c>
      <c r="D2095" s="28" t="s">
        <v>4475</v>
      </c>
      <c r="E2095" s="28" t="str">
        <f t="shared" si="35"/>
        <v>1.1</v>
      </c>
      <c r="F2095" s="28">
        <v>52</v>
      </c>
      <c r="G2095" s="28" t="s">
        <v>122</v>
      </c>
      <c r="H2095" s="28" t="s">
        <v>10</v>
      </c>
      <c r="I2095" s="28"/>
      <c r="J2095" s="28"/>
    </row>
    <row r="2096" spans="1:10" x14ac:dyDescent="0.3">
      <c r="A2096" s="28"/>
      <c r="B2096" s="28"/>
      <c r="C2096" s="28"/>
      <c r="D2096" s="28"/>
      <c r="E2096" s="28" t="str">
        <f t="shared" si="35"/>
        <v/>
      </c>
      <c r="F2096" s="28"/>
      <c r="G2096" s="28"/>
      <c r="H2096" s="28"/>
      <c r="I2096" s="28"/>
      <c r="J2096" s="28"/>
    </row>
    <row r="2097" spans="1:10" x14ac:dyDescent="0.3">
      <c r="A2097" s="28"/>
      <c r="B2097" s="28" t="s">
        <v>4702</v>
      </c>
      <c r="C2097" s="28" t="s">
        <v>4703</v>
      </c>
      <c r="D2097" s="28" t="s">
        <v>4475</v>
      </c>
      <c r="E2097" s="28" t="str">
        <f t="shared" si="35"/>
        <v>1.1</v>
      </c>
      <c r="F2097" s="28">
        <v>63</v>
      </c>
      <c r="G2097" s="28" t="s">
        <v>3614</v>
      </c>
      <c r="H2097" s="28" t="s">
        <v>44</v>
      </c>
      <c r="I2097" s="28"/>
      <c r="J2097" s="28"/>
    </row>
    <row r="2098" spans="1:10" x14ac:dyDescent="0.3">
      <c r="A2098" s="28"/>
      <c r="B2098" s="28" t="s">
        <v>4704</v>
      </c>
      <c r="C2098" s="28" t="s">
        <v>4705</v>
      </c>
      <c r="D2098" s="28" t="s">
        <v>4475</v>
      </c>
      <c r="E2098" s="28" t="str">
        <f t="shared" si="35"/>
        <v>1.1</v>
      </c>
      <c r="F2098" s="28">
        <v>53</v>
      </c>
      <c r="G2098" s="28" t="s">
        <v>142</v>
      </c>
      <c r="H2098" s="28" t="s">
        <v>247</v>
      </c>
      <c r="I2098" s="28"/>
      <c r="J2098" s="28"/>
    </row>
    <row r="2099" spans="1:10" x14ac:dyDescent="0.3">
      <c r="A2099" s="28"/>
      <c r="B2099" s="28" t="s">
        <v>4706</v>
      </c>
      <c r="C2099" s="28" t="s">
        <v>4707</v>
      </c>
      <c r="D2099" s="28" t="s">
        <v>4708</v>
      </c>
      <c r="E2099" s="28" t="str">
        <f>MID(D2099,2,2)</f>
        <v xml:space="preserve">1 </v>
      </c>
      <c r="F2099" s="28">
        <v>61</v>
      </c>
      <c r="G2099" s="28" t="s">
        <v>1630</v>
      </c>
      <c r="H2099" s="28" t="s">
        <v>44</v>
      </c>
      <c r="I2099" s="28"/>
      <c r="J2099" s="28"/>
    </row>
    <row r="2100" spans="1:10" x14ac:dyDescent="0.3">
      <c r="A2100" s="28"/>
      <c r="B2100" s="28" t="s">
        <v>4709</v>
      </c>
      <c r="C2100" s="28" t="s">
        <v>4710</v>
      </c>
      <c r="D2100" s="28" t="s">
        <v>4708</v>
      </c>
      <c r="E2100" s="28" t="str">
        <f t="shared" ref="E2100:E2153" si="36">MID(D2100,2,2)</f>
        <v xml:space="preserve">1 </v>
      </c>
      <c r="F2100" s="28">
        <v>29</v>
      </c>
      <c r="G2100" s="28" t="s">
        <v>2507</v>
      </c>
      <c r="H2100" s="28" t="s">
        <v>4</v>
      </c>
      <c r="I2100" s="28"/>
      <c r="J2100" s="28"/>
    </row>
    <row r="2101" spans="1:10" x14ac:dyDescent="0.3">
      <c r="A2101" s="28"/>
      <c r="B2101" s="28" t="s">
        <v>4711</v>
      </c>
      <c r="C2101" s="28" t="s">
        <v>4712</v>
      </c>
      <c r="D2101" s="28" t="s">
        <v>4708</v>
      </c>
      <c r="E2101" s="28" t="str">
        <f t="shared" si="36"/>
        <v xml:space="preserve">1 </v>
      </c>
      <c r="F2101" s="28">
        <v>55</v>
      </c>
      <c r="G2101" s="28" t="s">
        <v>2587</v>
      </c>
      <c r="H2101" s="28" t="s">
        <v>9</v>
      </c>
      <c r="I2101" s="28"/>
      <c r="J2101" s="28"/>
    </row>
    <row r="2102" spans="1:10" x14ac:dyDescent="0.3">
      <c r="A2102" s="28"/>
      <c r="B2102" s="28" t="s">
        <v>4713</v>
      </c>
      <c r="C2102" s="28" t="s">
        <v>4714</v>
      </c>
      <c r="D2102" s="28" t="s">
        <v>4708</v>
      </c>
      <c r="E2102" s="28" t="str">
        <f t="shared" si="36"/>
        <v xml:space="preserve">1 </v>
      </c>
      <c r="F2102" s="28">
        <v>87</v>
      </c>
      <c r="G2102" s="28" t="s">
        <v>122</v>
      </c>
      <c r="H2102" s="28" t="s">
        <v>247</v>
      </c>
      <c r="I2102" s="28"/>
      <c r="J2102" s="28"/>
    </row>
    <row r="2103" spans="1:10" x14ac:dyDescent="0.3">
      <c r="A2103" s="28"/>
      <c r="B2103" s="28" t="s">
        <v>4715</v>
      </c>
      <c r="C2103" s="28" t="s">
        <v>4716</v>
      </c>
      <c r="D2103" s="28" t="s">
        <v>4708</v>
      </c>
      <c r="E2103" s="28" t="str">
        <f t="shared" si="36"/>
        <v xml:space="preserve">1 </v>
      </c>
      <c r="F2103" s="28" t="s">
        <v>8</v>
      </c>
      <c r="G2103" s="28" t="s">
        <v>620</v>
      </c>
      <c r="H2103" s="28" t="s">
        <v>44</v>
      </c>
      <c r="I2103" s="28"/>
      <c r="J2103" s="28"/>
    </row>
    <row r="2104" spans="1:10" x14ac:dyDescent="0.3">
      <c r="A2104" s="28"/>
      <c r="B2104" s="28" t="s">
        <v>4717</v>
      </c>
      <c r="C2104" s="28" t="s">
        <v>4718</v>
      </c>
      <c r="D2104" s="28" t="s">
        <v>4708</v>
      </c>
      <c r="E2104" s="28" t="str">
        <f t="shared" si="36"/>
        <v xml:space="preserve">1 </v>
      </c>
      <c r="F2104" s="28">
        <v>68</v>
      </c>
      <c r="G2104" s="28" t="s">
        <v>2086</v>
      </c>
      <c r="H2104" s="28" t="s">
        <v>44</v>
      </c>
      <c r="I2104" s="28"/>
      <c r="J2104" s="28"/>
    </row>
    <row r="2105" spans="1:10" x14ac:dyDescent="0.3">
      <c r="A2105" s="28"/>
      <c r="B2105" s="28" t="s">
        <v>4719</v>
      </c>
      <c r="C2105" s="28" t="s">
        <v>4720</v>
      </c>
      <c r="D2105" s="28" t="s">
        <v>4708</v>
      </c>
      <c r="E2105" s="28" t="str">
        <f t="shared" si="36"/>
        <v xml:space="preserve">1 </v>
      </c>
      <c r="F2105" s="28">
        <v>59</v>
      </c>
      <c r="G2105" s="28" t="s">
        <v>4721</v>
      </c>
      <c r="H2105" s="28" t="s">
        <v>6</v>
      </c>
      <c r="I2105" s="28"/>
      <c r="J2105" s="28"/>
    </row>
    <row r="2106" spans="1:10" x14ac:dyDescent="0.3">
      <c r="A2106" s="28"/>
      <c r="B2106" s="28" t="s">
        <v>4722</v>
      </c>
      <c r="C2106" s="28" t="s">
        <v>4723</v>
      </c>
      <c r="D2106" s="28" t="s">
        <v>4708</v>
      </c>
      <c r="E2106" s="28" t="str">
        <f t="shared" si="36"/>
        <v xml:space="preserve">1 </v>
      </c>
      <c r="F2106" s="28">
        <v>75</v>
      </c>
      <c r="G2106" s="28" t="s">
        <v>68</v>
      </c>
      <c r="H2106" s="28" t="s">
        <v>44</v>
      </c>
      <c r="I2106" s="28"/>
      <c r="J2106" s="28"/>
    </row>
    <row r="2107" spans="1:10" x14ac:dyDescent="0.3">
      <c r="A2107" s="28"/>
      <c r="B2107" s="28"/>
      <c r="C2107" s="28"/>
      <c r="D2107" s="28"/>
      <c r="E2107" s="28" t="str">
        <f t="shared" si="36"/>
        <v/>
      </c>
      <c r="F2107" s="28"/>
      <c r="G2107" s="28"/>
      <c r="H2107" s="28"/>
      <c r="I2107" s="28"/>
      <c r="J2107" s="28"/>
    </row>
    <row r="2108" spans="1:10" x14ac:dyDescent="0.3">
      <c r="A2108" s="28"/>
      <c r="B2108" s="28" t="s">
        <v>4724</v>
      </c>
      <c r="C2108" s="28" t="s">
        <v>4725</v>
      </c>
      <c r="D2108" s="28" t="s">
        <v>4708</v>
      </c>
      <c r="E2108" s="28" t="str">
        <f t="shared" si="36"/>
        <v xml:space="preserve">1 </v>
      </c>
      <c r="F2108" s="28">
        <v>68</v>
      </c>
      <c r="G2108" s="28" t="s">
        <v>320</v>
      </c>
      <c r="H2108" s="28" t="s">
        <v>44</v>
      </c>
      <c r="I2108" s="28"/>
      <c r="J2108" s="28"/>
    </row>
    <row r="2109" spans="1:10" x14ac:dyDescent="0.3">
      <c r="A2109" s="28"/>
      <c r="B2109" s="28" t="s">
        <v>4726</v>
      </c>
      <c r="C2109" s="28" t="s">
        <v>4727</v>
      </c>
      <c r="D2109" s="28" t="s">
        <v>4708</v>
      </c>
      <c r="E2109" s="28" t="str">
        <f t="shared" si="36"/>
        <v xml:space="preserve">1 </v>
      </c>
      <c r="F2109" s="28">
        <v>50</v>
      </c>
      <c r="G2109" s="28" t="s">
        <v>4728</v>
      </c>
      <c r="H2109" s="28" t="s">
        <v>161</v>
      </c>
      <c r="I2109" s="28"/>
      <c r="J2109" s="28"/>
    </row>
    <row r="2110" spans="1:10" x14ac:dyDescent="0.3">
      <c r="A2110" s="28"/>
      <c r="B2110" s="28" t="s">
        <v>4729</v>
      </c>
      <c r="C2110" s="28" t="s">
        <v>4730</v>
      </c>
      <c r="D2110" s="28" t="s">
        <v>4708</v>
      </c>
      <c r="E2110" s="28" t="str">
        <f t="shared" si="36"/>
        <v xml:space="preserve">1 </v>
      </c>
      <c r="F2110" s="28">
        <v>36</v>
      </c>
      <c r="G2110" s="28" t="s">
        <v>3599</v>
      </c>
      <c r="H2110" s="28" t="s">
        <v>44</v>
      </c>
      <c r="I2110" s="28"/>
      <c r="J2110" s="28"/>
    </row>
    <row r="2111" spans="1:10" x14ac:dyDescent="0.3">
      <c r="A2111" s="28"/>
      <c r="B2111" s="28" t="s">
        <v>4731</v>
      </c>
      <c r="C2111" s="28" t="s">
        <v>4732</v>
      </c>
      <c r="D2111" s="28" t="s">
        <v>4708</v>
      </c>
      <c r="E2111" s="28" t="str">
        <f t="shared" si="36"/>
        <v xml:space="preserve">1 </v>
      </c>
      <c r="F2111" s="28">
        <v>80</v>
      </c>
      <c r="G2111" s="28" t="s">
        <v>435</v>
      </c>
      <c r="H2111" s="28" t="s">
        <v>247</v>
      </c>
      <c r="I2111" s="28"/>
      <c r="J2111" s="28"/>
    </row>
    <row r="2112" spans="1:10" x14ac:dyDescent="0.3">
      <c r="A2112" s="28"/>
      <c r="B2112" s="28" t="s">
        <v>4733</v>
      </c>
      <c r="C2112" s="28" t="s">
        <v>4734</v>
      </c>
      <c r="D2112" s="28" t="s">
        <v>4708</v>
      </c>
      <c r="E2112" s="28" t="str">
        <f t="shared" si="36"/>
        <v xml:space="preserve">1 </v>
      </c>
      <c r="F2112" s="28">
        <v>58</v>
      </c>
      <c r="G2112" s="28" t="s">
        <v>4735</v>
      </c>
      <c r="H2112" s="28" t="s">
        <v>10</v>
      </c>
      <c r="I2112" s="28"/>
      <c r="J2112" s="28"/>
    </row>
    <row r="2113" spans="1:10" x14ac:dyDescent="0.3">
      <c r="A2113" s="28"/>
      <c r="B2113" s="28" t="s">
        <v>4736</v>
      </c>
      <c r="C2113" s="28" t="s">
        <v>4737</v>
      </c>
      <c r="D2113" s="28" t="s">
        <v>4708</v>
      </c>
      <c r="E2113" s="28" t="str">
        <f t="shared" si="36"/>
        <v xml:space="preserve">1 </v>
      </c>
      <c r="F2113" s="28">
        <v>69</v>
      </c>
      <c r="G2113" s="28" t="s">
        <v>620</v>
      </c>
      <c r="H2113" s="28" t="s">
        <v>10</v>
      </c>
      <c r="I2113" s="28"/>
      <c r="J2113" s="28"/>
    </row>
    <row r="2114" spans="1:10" x14ac:dyDescent="0.3">
      <c r="A2114" s="28"/>
      <c r="B2114" s="28" t="s">
        <v>4738</v>
      </c>
      <c r="C2114" s="28" t="s">
        <v>4739</v>
      </c>
      <c r="D2114" s="28" t="s">
        <v>4708</v>
      </c>
      <c r="E2114" s="28" t="str">
        <f t="shared" si="36"/>
        <v xml:space="preserve">1 </v>
      </c>
      <c r="F2114" s="28">
        <v>70</v>
      </c>
      <c r="G2114" s="28" t="s">
        <v>268</v>
      </c>
      <c r="H2114" s="28" t="s">
        <v>44</v>
      </c>
      <c r="I2114" s="28"/>
      <c r="J2114" s="28"/>
    </row>
    <row r="2115" spans="1:10" x14ac:dyDescent="0.3">
      <c r="A2115" s="28"/>
      <c r="B2115" s="28" t="s">
        <v>4740</v>
      </c>
      <c r="C2115" s="28" t="s">
        <v>4741</v>
      </c>
      <c r="D2115" s="28" t="s">
        <v>4708</v>
      </c>
      <c r="E2115" s="28" t="str">
        <f t="shared" si="36"/>
        <v xml:space="preserve">1 </v>
      </c>
      <c r="F2115" s="28">
        <v>55</v>
      </c>
      <c r="G2115" s="28" t="s">
        <v>3155</v>
      </c>
      <c r="H2115" s="28" t="s">
        <v>273</v>
      </c>
      <c r="I2115" s="28"/>
      <c r="J2115" s="28"/>
    </row>
    <row r="2116" spans="1:10" x14ac:dyDescent="0.3">
      <c r="A2116" s="28"/>
      <c r="B2116" s="28" t="s">
        <v>4742</v>
      </c>
      <c r="C2116" s="28" t="s">
        <v>4743</v>
      </c>
      <c r="D2116" s="28" t="s">
        <v>4708</v>
      </c>
      <c r="E2116" s="28" t="str">
        <f t="shared" si="36"/>
        <v xml:space="preserve">1 </v>
      </c>
      <c r="F2116" s="28">
        <v>59</v>
      </c>
      <c r="G2116" s="28" t="s">
        <v>4744</v>
      </c>
      <c r="H2116" s="28" t="s">
        <v>161</v>
      </c>
      <c r="I2116" s="28"/>
      <c r="J2116" s="28"/>
    </row>
    <row r="2117" spans="1:10" x14ac:dyDescent="0.3">
      <c r="A2117" s="28"/>
      <c r="B2117" s="28" t="s">
        <v>4745</v>
      </c>
      <c r="C2117" s="28" t="s">
        <v>4746</v>
      </c>
      <c r="D2117" s="28" t="s">
        <v>4708</v>
      </c>
      <c r="E2117" s="28" t="str">
        <f t="shared" si="36"/>
        <v xml:space="preserve">1 </v>
      </c>
      <c r="F2117" s="28">
        <v>58</v>
      </c>
      <c r="G2117" s="28" t="s">
        <v>4747</v>
      </c>
      <c r="H2117" s="28" t="s">
        <v>10</v>
      </c>
      <c r="I2117" s="28"/>
      <c r="J2117" s="28"/>
    </row>
    <row r="2118" spans="1:10" x14ac:dyDescent="0.3">
      <c r="A2118" s="28"/>
      <c r="B2118" s="28"/>
      <c r="C2118" s="28"/>
      <c r="D2118" s="28"/>
      <c r="E2118" s="28" t="str">
        <f t="shared" si="36"/>
        <v/>
      </c>
      <c r="F2118" s="28"/>
      <c r="G2118" s="28"/>
      <c r="H2118" s="28"/>
      <c r="I2118" s="28"/>
      <c r="J2118" s="28"/>
    </row>
    <row r="2119" spans="1:10" x14ac:dyDescent="0.3">
      <c r="A2119" s="28"/>
      <c r="B2119" s="28" t="s">
        <v>4748</v>
      </c>
      <c r="C2119" s="28" t="s">
        <v>4749</v>
      </c>
      <c r="D2119" s="28" t="s">
        <v>4708</v>
      </c>
      <c r="E2119" s="28" t="str">
        <f t="shared" si="36"/>
        <v xml:space="preserve">1 </v>
      </c>
      <c r="F2119" s="28">
        <v>63</v>
      </c>
      <c r="G2119" s="28" t="s">
        <v>4750</v>
      </c>
      <c r="H2119" s="28" t="s">
        <v>161</v>
      </c>
      <c r="I2119" s="28"/>
      <c r="J2119" s="28"/>
    </row>
    <row r="2120" spans="1:10" x14ac:dyDescent="0.3">
      <c r="A2120" s="28"/>
      <c r="B2120" s="28" t="s">
        <v>4751</v>
      </c>
      <c r="C2120" s="28" t="s">
        <v>4752</v>
      </c>
      <c r="D2120" s="28" t="s">
        <v>4708</v>
      </c>
      <c r="E2120" s="28" t="str">
        <f t="shared" si="36"/>
        <v xml:space="preserve">1 </v>
      </c>
      <c r="F2120" s="28">
        <v>55</v>
      </c>
      <c r="G2120" s="28" t="s">
        <v>385</v>
      </c>
      <c r="H2120" s="28" t="s">
        <v>912</v>
      </c>
      <c r="I2120" s="28"/>
      <c r="J2120" s="28"/>
    </row>
    <row r="2121" spans="1:10" x14ac:dyDescent="0.3">
      <c r="A2121" s="28"/>
      <c r="B2121" s="28" t="s">
        <v>4753</v>
      </c>
      <c r="C2121" s="28" t="s">
        <v>4754</v>
      </c>
      <c r="D2121" s="28" t="s">
        <v>4708</v>
      </c>
      <c r="E2121" s="28" t="str">
        <f t="shared" si="36"/>
        <v xml:space="preserve">1 </v>
      </c>
      <c r="F2121" s="28">
        <v>62</v>
      </c>
      <c r="G2121" s="28" t="s">
        <v>4755</v>
      </c>
      <c r="H2121" s="28" t="s">
        <v>563</v>
      </c>
      <c r="I2121" s="28"/>
      <c r="J2121" s="28"/>
    </row>
    <row r="2122" spans="1:10" x14ac:dyDescent="0.3">
      <c r="A2122" s="28"/>
      <c r="B2122" s="28" t="s">
        <v>4756</v>
      </c>
      <c r="C2122" s="28" t="s">
        <v>4757</v>
      </c>
      <c r="D2122" s="28" t="s">
        <v>4708</v>
      </c>
      <c r="E2122" s="28" t="str">
        <f t="shared" si="36"/>
        <v xml:space="preserve">1 </v>
      </c>
      <c r="F2122" s="28">
        <v>57</v>
      </c>
      <c r="G2122" s="28" t="s">
        <v>4744</v>
      </c>
      <c r="H2122" s="28" t="s">
        <v>161</v>
      </c>
      <c r="I2122" s="28"/>
      <c r="J2122" s="28"/>
    </row>
    <row r="2123" spans="1:10" x14ac:dyDescent="0.3">
      <c r="A2123" s="28"/>
      <c r="B2123" s="28" t="s">
        <v>4758</v>
      </c>
      <c r="C2123" s="28" t="s">
        <v>4759</v>
      </c>
      <c r="D2123" s="28" t="s">
        <v>4708</v>
      </c>
      <c r="E2123" s="28" t="str">
        <f t="shared" si="36"/>
        <v xml:space="preserve">1 </v>
      </c>
      <c r="F2123" s="28">
        <v>85</v>
      </c>
      <c r="G2123" s="28" t="s">
        <v>4760</v>
      </c>
      <c r="H2123" s="28" t="s">
        <v>44</v>
      </c>
      <c r="I2123" s="28"/>
      <c r="J2123" s="28"/>
    </row>
    <row r="2124" spans="1:10" x14ac:dyDescent="0.3">
      <c r="A2124" s="28"/>
      <c r="B2124" s="28" t="s">
        <v>4761</v>
      </c>
      <c r="C2124" s="28" t="s">
        <v>4762</v>
      </c>
      <c r="D2124" s="28" t="s">
        <v>4708</v>
      </c>
      <c r="E2124" s="28" t="str">
        <f t="shared" si="36"/>
        <v xml:space="preserve">1 </v>
      </c>
      <c r="F2124" s="28">
        <v>57</v>
      </c>
      <c r="G2124" s="28" t="s">
        <v>122</v>
      </c>
      <c r="H2124" s="28" t="s">
        <v>10</v>
      </c>
      <c r="I2124" s="28"/>
      <c r="J2124" s="28"/>
    </row>
    <row r="2125" spans="1:10" x14ac:dyDescent="0.3">
      <c r="A2125" s="28"/>
      <c r="B2125" s="28" t="s">
        <v>4763</v>
      </c>
      <c r="C2125" s="28" t="s">
        <v>4764</v>
      </c>
      <c r="D2125" s="28" t="s">
        <v>4708</v>
      </c>
      <c r="E2125" s="28" t="str">
        <f t="shared" si="36"/>
        <v xml:space="preserve">1 </v>
      </c>
      <c r="F2125" s="28">
        <v>87</v>
      </c>
      <c r="G2125" s="28" t="s">
        <v>1302</v>
      </c>
      <c r="H2125" s="28" t="s">
        <v>834</v>
      </c>
      <c r="I2125" s="28"/>
      <c r="J2125" s="28"/>
    </row>
    <row r="2126" spans="1:10" x14ac:dyDescent="0.3">
      <c r="A2126" s="28"/>
      <c r="B2126" s="28" t="s">
        <v>4765</v>
      </c>
      <c r="C2126" s="28" t="s">
        <v>4766</v>
      </c>
      <c r="D2126" s="28" t="s">
        <v>4708</v>
      </c>
      <c r="E2126" s="28" t="str">
        <f t="shared" si="36"/>
        <v xml:space="preserve">1 </v>
      </c>
      <c r="F2126" s="28">
        <v>47</v>
      </c>
      <c r="G2126" s="28" t="s">
        <v>4185</v>
      </c>
      <c r="H2126" s="28" t="s">
        <v>6</v>
      </c>
      <c r="I2126" s="28"/>
      <c r="J2126" s="28"/>
    </row>
    <row r="2127" spans="1:10" x14ac:dyDescent="0.3">
      <c r="A2127" s="28"/>
      <c r="B2127" s="28" t="s">
        <v>4767</v>
      </c>
      <c r="C2127" s="28" t="s">
        <v>4768</v>
      </c>
      <c r="D2127" s="28" t="s">
        <v>4708</v>
      </c>
      <c r="E2127" s="28" t="str">
        <f t="shared" si="36"/>
        <v xml:space="preserve">1 </v>
      </c>
      <c r="F2127" s="28">
        <v>53</v>
      </c>
      <c r="G2127" s="28" t="s">
        <v>620</v>
      </c>
      <c r="H2127" s="28" t="s">
        <v>10</v>
      </c>
      <c r="I2127" s="28"/>
      <c r="J2127" s="28"/>
    </row>
    <row r="2128" spans="1:10" x14ac:dyDescent="0.3">
      <c r="A2128" s="28"/>
      <c r="B2128" s="28" t="s">
        <v>4769</v>
      </c>
      <c r="C2128" s="28" t="s">
        <v>4770</v>
      </c>
      <c r="D2128" s="28" t="s">
        <v>4708</v>
      </c>
      <c r="E2128" s="28" t="str">
        <f t="shared" si="36"/>
        <v xml:space="preserve">1 </v>
      </c>
      <c r="F2128" s="28">
        <v>74</v>
      </c>
      <c r="G2128" s="28" t="s">
        <v>4771</v>
      </c>
      <c r="H2128" s="28" t="s">
        <v>10</v>
      </c>
      <c r="I2128" s="28"/>
      <c r="J2128" s="28"/>
    </row>
    <row r="2129" spans="1:10" x14ac:dyDescent="0.3">
      <c r="A2129" s="28"/>
      <c r="B2129" s="28"/>
      <c r="C2129" s="28"/>
      <c r="D2129" s="28"/>
      <c r="E2129" s="28" t="str">
        <f t="shared" si="36"/>
        <v/>
      </c>
      <c r="F2129" s="28"/>
      <c r="G2129" s="28"/>
      <c r="H2129" s="28"/>
      <c r="I2129" s="28"/>
      <c r="J2129" s="28"/>
    </row>
    <row r="2130" spans="1:10" x14ac:dyDescent="0.3">
      <c r="A2130" s="28"/>
      <c r="B2130" s="28" t="s">
        <v>4772</v>
      </c>
      <c r="C2130" s="28" t="s">
        <v>4773</v>
      </c>
      <c r="D2130" s="28" t="s">
        <v>4708</v>
      </c>
      <c r="E2130" s="28" t="str">
        <f t="shared" si="36"/>
        <v xml:space="preserve">1 </v>
      </c>
      <c r="F2130" s="28">
        <v>63</v>
      </c>
      <c r="G2130" s="28" t="s">
        <v>1278</v>
      </c>
      <c r="H2130" s="28" t="s">
        <v>327</v>
      </c>
      <c r="I2130" s="28"/>
      <c r="J2130" s="28"/>
    </row>
    <row r="2131" spans="1:10" x14ac:dyDescent="0.3">
      <c r="A2131" s="28"/>
      <c r="B2131" s="28" t="s">
        <v>4774</v>
      </c>
      <c r="C2131" s="28" t="s">
        <v>4775</v>
      </c>
      <c r="D2131" s="28" t="s">
        <v>4708</v>
      </c>
      <c r="E2131" s="28" t="str">
        <f t="shared" si="36"/>
        <v xml:space="preserve">1 </v>
      </c>
      <c r="F2131" s="28">
        <v>69</v>
      </c>
      <c r="G2131" s="28" t="s">
        <v>4776</v>
      </c>
      <c r="H2131" s="28" t="s">
        <v>313</v>
      </c>
      <c r="I2131" s="28"/>
      <c r="J2131" s="28"/>
    </row>
    <row r="2132" spans="1:10" x14ac:dyDescent="0.3">
      <c r="A2132" s="28"/>
      <c r="B2132" s="28" t="s">
        <v>4777</v>
      </c>
      <c r="C2132" s="28" t="s">
        <v>4778</v>
      </c>
      <c r="D2132" s="28" t="s">
        <v>4708</v>
      </c>
      <c r="E2132" s="28" t="str">
        <f t="shared" si="36"/>
        <v xml:space="preserve">1 </v>
      </c>
      <c r="F2132" s="28">
        <v>67</v>
      </c>
      <c r="G2132" s="28" t="s">
        <v>740</v>
      </c>
      <c r="H2132" s="28" t="s">
        <v>161</v>
      </c>
      <c r="I2132" s="28"/>
      <c r="J2132" s="28"/>
    </row>
    <row r="2133" spans="1:10" x14ac:dyDescent="0.3">
      <c r="A2133" s="28"/>
      <c r="B2133" s="28" t="s">
        <v>4779</v>
      </c>
      <c r="C2133" s="28" t="s">
        <v>4780</v>
      </c>
      <c r="D2133" s="28" t="s">
        <v>4708</v>
      </c>
      <c r="E2133" s="28" t="str">
        <f t="shared" si="36"/>
        <v xml:space="preserve">1 </v>
      </c>
      <c r="F2133" s="28">
        <v>55</v>
      </c>
      <c r="G2133" s="28" t="s">
        <v>903</v>
      </c>
      <c r="H2133" s="28" t="s">
        <v>10</v>
      </c>
      <c r="I2133" s="28"/>
      <c r="J2133" s="28"/>
    </row>
    <row r="2134" spans="1:10" x14ac:dyDescent="0.3">
      <c r="A2134" s="28"/>
      <c r="B2134" s="28" t="s">
        <v>4781</v>
      </c>
      <c r="C2134" s="28" t="s">
        <v>4782</v>
      </c>
      <c r="D2134" s="28" t="s">
        <v>4708</v>
      </c>
      <c r="E2134" s="28" t="str">
        <f t="shared" si="36"/>
        <v xml:space="preserve">1 </v>
      </c>
      <c r="F2134" s="28">
        <v>67</v>
      </c>
      <c r="G2134" s="28" t="s">
        <v>1495</v>
      </c>
      <c r="H2134" s="28" t="s">
        <v>9</v>
      </c>
      <c r="I2134" s="28"/>
      <c r="J2134" s="28"/>
    </row>
    <row r="2135" spans="1:10" x14ac:dyDescent="0.3">
      <c r="A2135" s="28"/>
      <c r="B2135" s="28" t="s">
        <v>4783</v>
      </c>
      <c r="C2135" s="28" t="s">
        <v>4784</v>
      </c>
      <c r="D2135" s="28" t="s">
        <v>4708</v>
      </c>
      <c r="E2135" s="28" t="str">
        <f t="shared" si="36"/>
        <v xml:space="preserve">1 </v>
      </c>
      <c r="F2135" s="28">
        <v>47</v>
      </c>
      <c r="G2135" s="28" t="s">
        <v>4185</v>
      </c>
      <c r="H2135" s="28" t="s">
        <v>6</v>
      </c>
      <c r="I2135" s="28"/>
      <c r="J2135" s="28"/>
    </row>
    <row r="2136" spans="1:10" x14ac:dyDescent="0.3">
      <c r="A2136" s="28"/>
      <c r="B2136" s="28" t="s">
        <v>4785</v>
      </c>
      <c r="C2136" s="28" t="s">
        <v>4786</v>
      </c>
      <c r="D2136" s="28" t="s">
        <v>4708</v>
      </c>
      <c r="E2136" s="28" t="str">
        <f t="shared" si="36"/>
        <v xml:space="preserve">1 </v>
      </c>
      <c r="F2136" s="28">
        <v>67</v>
      </c>
      <c r="G2136" s="28" t="s">
        <v>3192</v>
      </c>
      <c r="H2136" s="28" t="s">
        <v>10</v>
      </c>
      <c r="I2136" s="28"/>
      <c r="J2136" s="28"/>
    </row>
    <row r="2137" spans="1:10" x14ac:dyDescent="0.3">
      <c r="A2137" s="28"/>
      <c r="B2137" s="28" t="s">
        <v>4787</v>
      </c>
      <c r="C2137" s="28" t="s">
        <v>4788</v>
      </c>
      <c r="D2137" s="28" t="s">
        <v>4708</v>
      </c>
      <c r="E2137" s="28" t="str">
        <f t="shared" si="36"/>
        <v xml:space="preserve">1 </v>
      </c>
      <c r="F2137" s="28">
        <v>70</v>
      </c>
      <c r="G2137" s="28" t="s">
        <v>4233</v>
      </c>
      <c r="H2137" s="28" t="s">
        <v>2</v>
      </c>
      <c r="I2137" s="28"/>
      <c r="J2137" s="28"/>
    </row>
    <row r="2138" spans="1:10" x14ac:dyDescent="0.3">
      <c r="A2138" s="28"/>
      <c r="B2138" s="28" t="s">
        <v>4789</v>
      </c>
      <c r="C2138" s="28" t="s">
        <v>4790</v>
      </c>
      <c r="D2138" s="28" t="s">
        <v>4708</v>
      </c>
      <c r="E2138" s="28" t="str">
        <f t="shared" si="36"/>
        <v xml:space="preserve">1 </v>
      </c>
      <c r="F2138" s="28">
        <v>50</v>
      </c>
      <c r="G2138" s="28" t="s">
        <v>2139</v>
      </c>
      <c r="H2138" s="28" t="s">
        <v>10</v>
      </c>
      <c r="I2138" s="28"/>
      <c r="J2138" s="28"/>
    </row>
    <row r="2139" spans="1:10" x14ac:dyDescent="0.3">
      <c r="A2139" s="28"/>
      <c r="B2139" s="28" t="s">
        <v>4791</v>
      </c>
      <c r="C2139" s="28" t="s">
        <v>4792</v>
      </c>
      <c r="D2139" s="28" t="s">
        <v>4708</v>
      </c>
      <c r="E2139" s="28" t="str">
        <f t="shared" si="36"/>
        <v xml:space="preserve">1 </v>
      </c>
      <c r="F2139" s="28">
        <v>69</v>
      </c>
      <c r="G2139" s="28" t="s">
        <v>833</v>
      </c>
      <c r="H2139" s="28" t="s">
        <v>273</v>
      </c>
      <c r="I2139" s="28"/>
      <c r="J2139" s="28"/>
    </row>
    <row r="2140" spans="1:10" x14ac:dyDescent="0.3">
      <c r="A2140" s="28"/>
      <c r="B2140" s="28"/>
      <c r="C2140" s="28"/>
      <c r="D2140" s="28"/>
      <c r="E2140" s="28" t="str">
        <f t="shared" si="36"/>
        <v/>
      </c>
      <c r="F2140" s="28"/>
      <c r="G2140" s="28"/>
      <c r="H2140" s="28"/>
      <c r="I2140" s="28"/>
      <c r="J2140" s="28"/>
    </row>
    <row r="2141" spans="1:10" x14ac:dyDescent="0.3">
      <c r="A2141" s="28"/>
      <c r="B2141" s="28" t="s">
        <v>4793</v>
      </c>
      <c r="C2141" s="28" t="s">
        <v>4794</v>
      </c>
      <c r="D2141" s="28" t="s">
        <v>4708</v>
      </c>
      <c r="E2141" s="28" t="str">
        <f t="shared" si="36"/>
        <v xml:space="preserve">1 </v>
      </c>
      <c r="F2141" s="28">
        <v>69</v>
      </c>
      <c r="G2141" s="28" t="s">
        <v>4795</v>
      </c>
      <c r="H2141" s="28" t="s">
        <v>10</v>
      </c>
      <c r="I2141" s="28"/>
      <c r="J2141" s="28"/>
    </row>
    <row r="2142" spans="1:10" x14ac:dyDescent="0.3">
      <c r="A2142" s="28"/>
      <c r="B2142" s="28" t="s">
        <v>4796</v>
      </c>
      <c r="C2142" s="28" t="s">
        <v>4797</v>
      </c>
      <c r="D2142" s="28" t="s">
        <v>4708</v>
      </c>
      <c r="E2142" s="28" t="str">
        <f t="shared" si="36"/>
        <v xml:space="preserve">1 </v>
      </c>
      <c r="F2142" s="28">
        <v>73</v>
      </c>
      <c r="G2142" s="28" t="s">
        <v>1278</v>
      </c>
      <c r="H2142" s="28" t="s">
        <v>327</v>
      </c>
      <c r="I2142" s="28"/>
      <c r="J2142" s="28"/>
    </row>
    <row r="2143" spans="1:10" x14ac:dyDescent="0.3">
      <c r="A2143" s="28"/>
      <c r="B2143" s="28" t="s">
        <v>4798</v>
      </c>
      <c r="C2143" s="28" t="s">
        <v>4799</v>
      </c>
      <c r="D2143" s="28" t="s">
        <v>4708</v>
      </c>
      <c r="E2143" s="28" t="str">
        <f t="shared" si="36"/>
        <v xml:space="preserve">1 </v>
      </c>
      <c r="F2143" s="28">
        <v>68</v>
      </c>
      <c r="G2143" s="28" t="s">
        <v>122</v>
      </c>
      <c r="H2143" s="28" t="s">
        <v>44</v>
      </c>
      <c r="I2143" s="28"/>
      <c r="J2143" s="28"/>
    </row>
    <row r="2144" spans="1:10" x14ac:dyDescent="0.3">
      <c r="A2144" s="28"/>
      <c r="B2144" s="28" t="s">
        <v>4800</v>
      </c>
      <c r="C2144" s="28" t="s">
        <v>4801</v>
      </c>
      <c r="D2144" s="28" t="s">
        <v>4708</v>
      </c>
      <c r="E2144" s="28" t="str">
        <f t="shared" si="36"/>
        <v xml:space="preserve">1 </v>
      </c>
      <c r="F2144" s="28">
        <v>65</v>
      </c>
      <c r="G2144" s="28" t="s">
        <v>189</v>
      </c>
      <c r="H2144" s="28" t="s">
        <v>273</v>
      </c>
      <c r="I2144" s="28"/>
      <c r="J2144" s="28"/>
    </row>
    <row r="2145" spans="1:10" x14ac:dyDescent="0.3">
      <c r="A2145" s="28"/>
      <c r="B2145" s="28" t="s">
        <v>4802</v>
      </c>
      <c r="C2145" s="28" t="s">
        <v>4803</v>
      </c>
      <c r="D2145" s="28" t="s">
        <v>4708</v>
      </c>
      <c r="E2145" s="28" t="str">
        <f t="shared" si="36"/>
        <v xml:space="preserve">1 </v>
      </c>
      <c r="F2145" s="28">
        <v>56</v>
      </c>
      <c r="G2145" s="28" t="s">
        <v>4804</v>
      </c>
      <c r="H2145" s="28" t="s">
        <v>161</v>
      </c>
      <c r="I2145" s="28"/>
      <c r="J2145" s="28"/>
    </row>
    <row r="2146" spans="1:10" x14ac:dyDescent="0.3">
      <c r="A2146" s="28"/>
      <c r="B2146" s="28" t="s">
        <v>4805</v>
      </c>
      <c r="C2146" s="28" t="s">
        <v>4806</v>
      </c>
      <c r="D2146" s="28" t="s">
        <v>4708</v>
      </c>
      <c r="E2146" s="28" t="str">
        <f t="shared" si="36"/>
        <v xml:space="preserve">1 </v>
      </c>
      <c r="F2146" s="28">
        <v>47</v>
      </c>
      <c r="G2146" s="28" t="s">
        <v>268</v>
      </c>
      <c r="H2146" s="28" t="s">
        <v>273</v>
      </c>
      <c r="I2146" s="28"/>
      <c r="J2146" s="28"/>
    </row>
    <row r="2147" spans="1:10" x14ac:dyDescent="0.3">
      <c r="A2147" s="28"/>
      <c r="B2147" s="28" t="s">
        <v>4807</v>
      </c>
      <c r="C2147" s="28" t="s">
        <v>4808</v>
      </c>
      <c r="D2147" s="28" t="s">
        <v>4708</v>
      </c>
      <c r="E2147" s="28" t="str">
        <f t="shared" si="36"/>
        <v xml:space="preserve">1 </v>
      </c>
      <c r="F2147" s="28">
        <v>63</v>
      </c>
      <c r="G2147" s="28" t="s">
        <v>268</v>
      </c>
      <c r="H2147" s="28" t="s">
        <v>908</v>
      </c>
      <c r="I2147" s="28"/>
      <c r="J2147" s="28"/>
    </row>
    <row r="2148" spans="1:10" x14ac:dyDescent="0.3">
      <c r="A2148" s="28"/>
      <c r="B2148" s="28" t="s">
        <v>4807</v>
      </c>
      <c r="C2148" s="28" t="s">
        <v>4809</v>
      </c>
      <c r="D2148" s="28" t="s">
        <v>4708</v>
      </c>
      <c r="E2148" s="28" t="str">
        <f t="shared" si="36"/>
        <v xml:space="preserve">1 </v>
      </c>
      <c r="F2148" s="28">
        <v>52</v>
      </c>
      <c r="G2148" s="28" t="s">
        <v>3201</v>
      </c>
      <c r="H2148" s="28" t="s">
        <v>44</v>
      </c>
      <c r="I2148" s="28"/>
      <c r="J2148" s="28"/>
    </row>
    <row r="2149" spans="1:10" x14ac:dyDescent="0.3">
      <c r="A2149" s="28"/>
      <c r="B2149" s="28" t="s">
        <v>4807</v>
      </c>
      <c r="C2149" s="28" t="s">
        <v>4810</v>
      </c>
      <c r="D2149" s="28" t="s">
        <v>4708</v>
      </c>
      <c r="E2149" s="28" t="str">
        <f t="shared" si="36"/>
        <v xml:space="preserve">1 </v>
      </c>
      <c r="F2149" s="28">
        <v>67</v>
      </c>
      <c r="G2149" s="28" t="s">
        <v>4811</v>
      </c>
      <c r="H2149" s="28" t="s">
        <v>44</v>
      </c>
      <c r="I2149" s="28"/>
      <c r="J2149" s="28"/>
    </row>
    <row r="2150" spans="1:10" x14ac:dyDescent="0.3">
      <c r="A2150" s="28"/>
      <c r="B2150" s="28" t="s">
        <v>4807</v>
      </c>
      <c r="C2150" s="28" t="s">
        <v>4812</v>
      </c>
      <c r="D2150" s="28" t="s">
        <v>4708</v>
      </c>
      <c r="E2150" s="28" t="str">
        <f t="shared" si="36"/>
        <v xml:space="preserve">1 </v>
      </c>
      <c r="F2150" s="28">
        <v>55</v>
      </c>
      <c r="G2150" s="28" t="s">
        <v>4813</v>
      </c>
      <c r="H2150" s="28" t="s">
        <v>44</v>
      </c>
      <c r="I2150" s="28"/>
      <c r="J2150" s="28"/>
    </row>
    <row r="2151" spans="1:10" x14ac:dyDescent="0.3">
      <c r="A2151" s="28"/>
      <c r="B2151" s="28"/>
      <c r="C2151" s="28"/>
      <c r="D2151" s="28"/>
      <c r="E2151" s="28" t="str">
        <f t="shared" si="36"/>
        <v/>
      </c>
      <c r="F2151" s="28"/>
      <c r="G2151" s="28"/>
      <c r="H2151" s="28"/>
      <c r="I2151" s="28"/>
      <c r="J2151" s="28"/>
    </row>
    <row r="2152" spans="1:10" x14ac:dyDescent="0.3">
      <c r="A2152" s="28"/>
      <c r="B2152" s="28" t="s">
        <v>4807</v>
      </c>
      <c r="C2152" s="28" t="s">
        <v>4814</v>
      </c>
      <c r="D2152" s="28" t="s">
        <v>4708</v>
      </c>
      <c r="E2152" s="28" t="str">
        <f t="shared" si="36"/>
        <v xml:space="preserve">1 </v>
      </c>
      <c r="F2152" s="28">
        <v>51</v>
      </c>
      <c r="G2152" s="28" t="s">
        <v>306</v>
      </c>
      <c r="H2152" s="28" t="s">
        <v>44</v>
      </c>
      <c r="I2152" s="28"/>
      <c r="J2152" s="28"/>
    </row>
    <row r="2153" spans="1:10" x14ac:dyDescent="0.3">
      <c r="A2153" s="28"/>
      <c r="B2153" s="28" t="s">
        <v>4807</v>
      </c>
      <c r="C2153" s="28" t="s">
        <v>4815</v>
      </c>
      <c r="D2153" s="28" t="s">
        <v>4708</v>
      </c>
      <c r="E2153" s="28" t="str">
        <f t="shared" si="36"/>
        <v xml:space="preserve">1 </v>
      </c>
      <c r="F2153" s="28">
        <v>89</v>
      </c>
      <c r="G2153" s="28" t="s">
        <v>68</v>
      </c>
      <c r="H2153" s="28" t="s">
        <v>563</v>
      </c>
      <c r="I2153" s="28"/>
      <c r="J2153" s="28"/>
    </row>
    <row r="2154" spans="1:10" x14ac:dyDescent="0.3">
      <c r="A2154" s="28"/>
      <c r="B2154" s="28"/>
      <c r="C2154" s="28"/>
      <c r="D2154" s="28"/>
      <c r="E2154" s="28"/>
      <c r="F2154" s="28"/>
      <c r="G2154" s="28"/>
      <c r="H2154" s="28"/>
      <c r="I2154" s="28"/>
      <c r="J2154" s="28"/>
    </row>
    <row r="2155" spans="1:10" x14ac:dyDescent="0.3">
      <c r="A2155" s="28"/>
      <c r="B2155" s="28"/>
      <c r="C2155" s="28"/>
      <c r="D2155" s="28"/>
      <c r="E2155" s="28"/>
      <c r="F2155" s="28"/>
      <c r="G2155" s="28"/>
      <c r="H2155" s="28"/>
      <c r="I2155" s="28"/>
      <c r="J2155" s="28"/>
    </row>
    <row r="2156" spans="1:10" x14ac:dyDescent="0.3">
      <c r="A2156" s="28"/>
      <c r="B2156" s="28"/>
      <c r="C2156" s="28"/>
      <c r="D2156" s="28"/>
      <c r="E2156" s="28"/>
      <c r="F2156" s="28"/>
      <c r="G2156" s="28"/>
      <c r="H2156" s="28"/>
      <c r="I2156" s="28"/>
      <c r="J2156" s="28"/>
    </row>
    <row r="2157" spans="1:10" x14ac:dyDescent="0.3">
      <c r="A2157" s="28"/>
      <c r="B2157" s="28"/>
      <c r="C2157" s="28"/>
      <c r="D2157" s="28"/>
      <c r="E2157" s="28"/>
      <c r="F2157" s="28"/>
      <c r="G2157" s="28"/>
      <c r="H2157" s="28"/>
      <c r="I2157" s="28"/>
      <c r="J2157" s="28"/>
    </row>
    <row r="2158" spans="1:10" x14ac:dyDescent="0.3">
      <c r="A2158" s="28"/>
      <c r="B2158" s="28"/>
      <c r="C2158" s="28"/>
      <c r="D2158" s="28"/>
      <c r="E2158" s="28"/>
      <c r="F2158" s="28"/>
      <c r="G2158" s="28"/>
      <c r="H2158" s="28"/>
      <c r="I2158" s="28"/>
      <c r="J2158" s="28"/>
    </row>
    <row r="2159" spans="1:10" x14ac:dyDescent="0.3">
      <c r="A2159" s="28"/>
      <c r="B2159" s="28"/>
      <c r="C2159" s="28"/>
      <c r="D2159" s="28"/>
      <c r="E2159" s="28"/>
      <c r="F2159" s="28"/>
      <c r="G2159" s="28"/>
      <c r="H2159" s="28"/>
      <c r="I2159" s="28"/>
      <c r="J2159" s="28"/>
    </row>
    <row r="2160" spans="1:10" x14ac:dyDescent="0.3">
      <c r="A2160" s="28"/>
      <c r="B2160" s="28"/>
      <c r="C2160" s="28"/>
      <c r="D2160" s="28"/>
      <c r="E2160" s="28"/>
      <c r="F2160" s="28"/>
      <c r="G2160" s="28"/>
      <c r="H2160" s="28"/>
      <c r="I2160" s="28"/>
      <c r="J2160" s="28"/>
    </row>
    <row r="2161" spans="1:10" x14ac:dyDescent="0.3">
      <c r="A2161" s="28"/>
      <c r="B2161" s="28"/>
      <c r="C2161" s="28"/>
      <c r="D2161" s="28"/>
      <c r="E2161" s="28"/>
      <c r="F2161" s="28"/>
      <c r="G2161" s="28"/>
      <c r="H2161" s="28"/>
      <c r="I2161" s="28"/>
      <c r="J2161" s="28"/>
    </row>
    <row r="2162" spans="1:10" x14ac:dyDescent="0.3">
      <c r="A2162" s="28"/>
      <c r="B2162" s="28"/>
      <c r="C2162" s="28"/>
      <c r="D2162" s="28"/>
      <c r="E2162" s="28"/>
      <c r="F2162" s="28"/>
      <c r="G2162" s="28"/>
      <c r="H2162" s="28"/>
      <c r="I2162" s="28"/>
      <c r="J2162" s="28"/>
    </row>
    <row r="2163" spans="1:10" x14ac:dyDescent="0.3">
      <c r="A2163" s="28"/>
      <c r="B2163" s="28"/>
      <c r="C2163" s="28"/>
      <c r="D2163" s="28"/>
      <c r="E2163" s="28"/>
      <c r="F2163" s="28"/>
      <c r="G2163" s="28"/>
      <c r="H2163" s="28"/>
      <c r="I2163" s="28"/>
      <c r="J2163" s="28"/>
    </row>
    <row r="2164" spans="1:10" x14ac:dyDescent="0.3">
      <c r="A2164" s="28"/>
      <c r="B2164" s="28"/>
      <c r="C2164" s="28"/>
      <c r="D2164" s="28"/>
      <c r="E2164" s="28"/>
      <c r="F2164" s="28"/>
      <c r="G2164" s="28"/>
      <c r="H2164" s="28"/>
      <c r="I2164" s="28"/>
      <c r="J2164" s="28"/>
    </row>
    <row r="2165" spans="1:10" x14ac:dyDescent="0.3">
      <c r="A2165" s="28"/>
      <c r="B2165" s="28"/>
      <c r="C2165" s="28"/>
      <c r="D2165" s="28"/>
      <c r="E2165" s="28"/>
      <c r="F2165" s="28"/>
      <c r="G2165" s="28"/>
      <c r="H2165" s="28"/>
      <c r="I2165" s="28"/>
      <c r="J2165" s="28"/>
    </row>
    <row r="2166" spans="1:10" x14ac:dyDescent="0.3">
      <c r="A2166" s="28"/>
      <c r="B2166" s="28"/>
      <c r="C2166" s="28"/>
      <c r="D2166" s="28"/>
      <c r="E2166" s="28"/>
      <c r="F2166" s="28"/>
      <c r="G2166" s="28"/>
      <c r="H2166" s="28"/>
      <c r="I2166" s="28"/>
      <c r="J2166" s="28"/>
    </row>
    <row r="2167" spans="1:10" x14ac:dyDescent="0.3">
      <c r="A2167" s="28"/>
      <c r="B2167" s="28"/>
      <c r="C2167" s="28"/>
      <c r="D2167" s="28"/>
      <c r="E2167" s="28"/>
      <c r="F2167" s="28"/>
      <c r="G2167" s="28"/>
      <c r="H2167" s="28"/>
      <c r="I2167" s="28"/>
      <c r="J2167" s="28"/>
    </row>
    <row r="2168" spans="1:10" x14ac:dyDescent="0.3">
      <c r="A2168" s="28"/>
      <c r="B2168" s="28"/>
      <c r="C2168" s="28"/>
      <c r="D2168" s="28"/>
      <c r="E2168" s="28"/>
      <c r="F2168" s="28"/>
      <c r="G2168" s="28"/>
      <c r="H2168" s="28"/>
      <c r="I2168" s="28"/>
      <c r="J2168" s="28"/>
    </row>
    <row r="2169" spans="1:10" x14ac:dyDescent="0.3">
      <c r="A2169" s="28"/>
      <c r="B2169" s="28"/>
      <c r="C2169" s="28"/>
      <c r="D2169" s="28"/>
      <c r="E2169" s="28"/>
      <c r="F2169" s="28"/>
      <c r="G2169" s="28"/>
      <c r="H2169" s="28"/>
      <c r="I2169" s="28"/>
      <c r="J2169" s="28"/>
    </row>
    <row r="2170" spans="1:10" x14ac:dyDescent="0.3">
      <c r="A2170" s="28"/>
      <c r="B2170" s="28"/>
      <c r="C2170" s="28"/>
      <c r="D2170" s="28"/>
      <c r="E2170" s="28"/>
      <c r="F2170" s="28"/>
      <c r="G2170" s="28"/>
      <c r="H2170" s="28"/>
      <c r="I2170" s="28"/>
      <c r="J2170" s="28"/>
    </row>
    <row r="2171" spans="1:10" x14ac:dyDescent="0.3">
      <c r="A2171" s="28"/>
      <c r="B2171" s="28"/>
      <c r="C2171" s="28"/>
      <c r="D2171" s="28"/>
      <c r="E2171" s="28"/>
      <c r="F2171" s="28"/>
      <c r="G2171" s="28"/>
      <c r="H2171" s="28"/>
      <c r="I2171" s="28"/>
      <c r="J2171" s="28"/>
    </row>
    <row r="2172" spans="1:10" x14ac:dyDescent="0.3">
      <c r="A2172" s="28"/>
      <c r="B2172" s="28"/>
      <c r="C2172" s="28"/>
      <c r="D2172" s="28"/>
      <c r="E2172" s="28"/>
      <c r="F2172" s="28"/>
      <c r="G2172" s="28"/>
      <c r="H2172" s="28"/>
      <c r="I2172" s="28"/>
      <c r="J2172" s="28"/>
    </row>
    <row r="2173" spans="1:10" x14ac:dyDescent="0.3">
      <c r="A2173" s="28"/>
      <c r="B2173" s="28"/>
      <c r="C2173" s="28"/>
      <c r="D2173" s="28"/>
      <c r="E2173" s="28"/>
      <c r="F2173" s="28"/>
      <c r="G2173" s="28"/>
      <c r="H2173" s="28"/>
      <c r="I2173" s="28"/>
      <c r="J2173" s="28"/>
    </row>
    <row r="2174" spans="1:10" x14ac:dyDescent="0.3">
      <c r="A2174" s="28"/>
      <c r="B2174" s="28"/>
      <c r="C2174" s="28"/>
      <c r="D2174" s="28"/>
      <c r="E2174" s="28"/>
      <c r="F2174" s="28"/>
      <c r="G2174" s="28"/>
      <c r="H2174" s="28"/>
      <c r="I2174" s="28"/>
      <c r="J2174" s="28"/>
    </row>
    <row r="2175" spans="1:10" x14ac:dyDescent="0.3">
      <c r="A2175" s="28"/>
      <c r="B2175" s="28"/>
      <c r="C2175" s="28"/>
      <c r="D2175" s="28"/>
      <c r="E2175" s="28"/>
      <c r="F2175" s="28"/>
      <c r="G2175" s="28"/>
      <c r="H2175" s="28"/>
      <c r="I2175" s="28"/>
      <c r="J2175" s="28"/>
    </row>
    <row r="2176" spans="1:10" x14ac:dyDescent="0.3">
      <c r="A2176" s="28"/>
      <c r="B2176" s="28"/>
      <c r="C2176" s="28"/>
      <c r="D2176" s="28"/>
      <c r="E2176" s="28"/>
      <c r="F2176" s="28"/>
      <c r="G2176" s="28"/>
      <c r="H2176" s="28"/>
      <c r="I2176" s="28"/>
      <c r="J2176" s="28"/>
    </row>
    <row r="2177" spans="1:10" x14ac:dyDescent="0.3">
      <c r="A2177" s="28"/>
      <c r="B2177" s="28"/>
      <c r="C2177" s="28"/>
      <c r="D2177" s="28"/>
      <c r="E2177" s="28"/>
      <c r="F2177" s="28"/>
      <c r="G2177" s="28"/>
      <c r="H2177" s="28"/>
      <c r="I2177" s="28"/>
      <c r="J2177" s="28"/>
    </row>
    <row r="2178" spans="1:10" x14ac:dyDescent="0.3">
      <c r="A2178" s="28"/>
      <c r="B2178" s="28"/>
      <c r="C2178" s="28"/>
      <c r="D2178" s="28"/>
      <c r="E2178" s="28"/>
      <c r="F2178" s="28"/>
      <c r="G2178" s="28"/>
      <c r="H2178" s="28"/>
      <c r="I2178" s="28"/>
      <c r="J2178" s="28"/>
    </row>
    <row r="2179" spans="1:10" x14ac:dyDescent="0.3">
      <c r="A2179" s="28"/>
      <c r="B2179" s="28"/>
      <c r="C2179" s="28"/>
      <c r="D2179" s="28"/>
      <c r="E2179" s="28"/>
      <c r="F2179" s="28"/>
      <c r="G2179" s="28"/>
      <c r="H2179" s="28"/>
      <c r="I2179" s="28"/>
      <c r="J2179" s="28"/>
    </row>
    <row r="2180" spans="1:10" x14ac:dyDescent="0.3">
      <c r="A2180" s="28"/>
      <c r="B2180" s="28"/>
      <c r="C2180" s="28"/>
      <c r="D2180" s="28"/>
      <c r="E2180" s="28"/>
      <c r="F2180" s="28"/>
      <c r="G2180" s="28"/>
      <c r="H2180" s="28"/>
      <c r="I2180" s="28"/>
      <c r="J2180" s="28"/>
    </row>
    <row r="2181" spans="1:10" x14ac:dyDescent="0.3">
      <c r="A2181" s="28"/>
      <c r="B2181" s="28"/>
      <c r="C2181" s="28"/>
      <c r="D2181" s="28"/>
      <c r="E2181" s="28"/>
      <c r="F2181" s="28"/>
      <c r="G2181" s="28"/>
      <c r="H2181" s="28"/>
      <c r="I2181" s="28"/>
      <c r="J2181" s="28"/>
    </row>
    <row r="2182" spans="1:10" x14ac:dyDescent="0.3">
      <c r="A2182" s="28"/>
      <c r="B2182" s="28"/>
      <c r="C2182" s="28"/>
      <c r="D2182" s="28"/>
      <c r="E2182" s="28"/>
      <c r="F2182" s="28"/>
      <c r="G2182" s="28"/>
      <c r="H2182" s="28"/>
      <c r="I2182" s="28"/>
      <c r="J2182" s="28"/>
    </row>
    <row r="2183" spans="1:10" x14ac:dyDescent="0.3">
      <c r="A2183" s="28"/>
      <c r="B2183" s="28"/>
      <c r="C2183" s="28"/>
      <c r="D2183" s="28"/>
      <c r="E2183" s="28"/>
      <c r="F2183" s="28"/>
      <c r="G2183" s="28"/>
      <c r="H2183" s="28"/>
      <c r="I2183" s="28"/>
      <c r="J2183" s="28"/>
    </row>
    <row r="2184" spans="1:10" x14ac:dyDescent="0.3">
      <c r="A2184" s="28"/>
      <c r="B2184" s="28"/>
      <c r="C2184" s="28"/>
      <c r="D2184" s="28"/>
      <c r="E2184" s="28"/>
      <c r="F2184" s="28"/>
      <c r="G2184" s="28"/>
      <c r="H2184" s="28"/>
      <c r="I2184" s="28"/>
      <c r="J2184" s="28"/>
    </row>
    <row r="2185" spans="1:10" x14ac:dyDescent="0.3">
      <c r="A2185" s="28"/>
      <c r="B2185" s="28"/>
      <c r="C2185" s="28"/>
      <c r="D2185" s="28"/>
      <c r="E2185" s="28"/>
      <c r="F2185" s="28"/>
      <c r="G2185" s="28"/>
      <c r="H2185" s="28"/>
      <c r="I2185" s="28"/>
      <c r="J2185" s="28"/>
    </row>
    <row r="2186" spans="1:10" x14ac:dyDescent="0.3">
      <c r="A2186" s="28"/>
      <c r="B2186" s="28"/>
      <c r="C2186" s="28"/>
      <c r="D2186" s="28"/>
      <c r="E2186" s="28"/>
      <c r="F2186" s="28"/>
      <c r="G2186" s="28"/>
      <c r="H2186" s="28"/>
      <c r="I2186" s="28"/>
      <c r="J2186" s="28"/>
    </row>
    <row r="2187" spans="1:10" x14ac:dyDescent="0.3">
      <c r="A2187" s="28"/>
      <c r="B2187" s="28"/>
      <c r="C2187" s="28"/>
      <c r="D2187" s="28"/>
      <c r="E2187" s="28"/>
      <c r="F2187" s="28"/>
      <c r="G2187" s="28"/>
      <c r="H2187" s="28"/>
      <c r="I2187" s="28"/>
      <c r="J2187" s="28"/>
    </row>
    <row r="2188" spans="1:10" x14ac:dyDescent="0.3">
      <c r="A2188" s="28"/>
      <c r="B2188" s="28"/>
      <c r="C2188" s="28"/>
      <c r="D2188" s="28"/>
      <c r="E2188" s="28"/>
      <c r="F2188" s="28"/>
      <c r="G2188" s="28"/>
      <c r="H2188" s="28"/>
      <c r="I2188" s="28"/>
      <c r="J2188" s="28"/>
    </row>
    <row r="2189" spans="1:10" x14ac:dyDescent="0.3">
      <c r="A2189" s="28"/>
      <c r="B2189" s="28"/>
      <c r="C2189" s="28"/>
      <c r="D2189" s="28"/>
      <c r="E2189" s="28"/>
      <c r="F2189" s="28"/>
      <c r="G2189" s="28"/>
      <c r="H2189" s="28"/>
      <c r="I2189" s="28"/>
      <c r="J2189" s="28"/>
    </row>
    <row r="2190" spans="1:10" x14ac:dyDescent="0.3">
      <c r="A2190" s="28"/>
      <c r="B2190" s="28"/>
      <c r="C2190" s="28"/>
      <c r="D2190" s="28"/>
      <c r="E2190" s="28"/>
      <c r="F2190" s="28"/>
      <c r="G2190" s="28"/>
      <c r="H2190" s="28"/>
      <c r="I2190" s="28"/>
      <c r="J2190" s="28"/>
    </row>
    <row r="2191" spans="1:10" x14ac:dyDescent="0.3">
      <c r="A2191" s="28"/>
      <c r="B2191" s="28"/>
      <c r="C2191" s="28"/>
      <c r="D2191" s="28"/>
      <c r="E2191" s="28"/>
      <c r="F2191" s="28"/>
      <c r="G2191" s="28"/>
      <c r="H2191" s="28"/>
      <c r="I2191" s="28"/>
      <c r="J2191" s="28"/>
    </row>
    <row r="2192" spans="1:10" x14ac:dyDescent="0.3">
      <c r="A2192" s="28"/>
      <c r="B2192" s="28"/>
      <c r="C2192" s="28"/>
      <c r="D2192" s="28"/>
      <c r="E2192" s="28"/>
      <c r="F2192" s="28"/>
      <c r="G2192" s="28"/>
      <c r="H2192" s="28"/>
      <c r="I2192" s="28"/>
      <c r="J2192" s="28"/>
    </row>
    <row r="2193" spans="1:10" x14ac:dyDescent="0.3">
      <c r="A2193" s="28"/>
      <c r="B2193" s="28"/>
      <c r="C2193" s="28"/>
      <c r="D2193" s="28"/>
      <c r="E2193" s="28"/>
      <c r="F2193" s="28"/>
      <c r="G2193" s="28"/>
      <c r="H2193" s="28"/>
      <c r="I2193" s="28"/>
      <c r="J2193" s="28"/>
    </row>
    <row r="2194" spans="1:10" x14ac:dyDescent="0.3">
      <c r="A2194" s="28"/>
      <c r="B2194" s="28"/>
      <c r="C2194" s="28"/>
      <c r="D2194" s="28"/>
      <c r="E2194" s="28"/>
      <c r="F2194" s="28"/>
      <c r="G2194" s="28"/>
      <c r="H2194" s="28"/>
      <c r="I2194" s="28"/>
      <c r="J2194" s="28"/>
    </row>
    <row r="2195" spans="1:10" x14ac:dyDescent="0.3">
      <c r="A2195" s="28"/>
      <c r="B2195" s="28"/>
      <c r="C2195" s="28"/>
      <c r="D2195" s="28"/>
      <c r="E2195" s="28"/>
      <c r="F2195" s="28"/>
      <c r="G2195" s="28"/>
      <c r="H2195" s="28"/>
      <c r="I2195" s="28"/>
      <c r="J2195" s="28"/>
    </row>
    <row r="2196" spans="1:10" x14ac:dyDescent="0.3">
      <c r="A2196" s="28"/>
      <c r="B2196" s="28"/>
      <c r="C2196" s="28"/>
      <c r="D2196" s="28"/>
      <c r="E2196" s="28"/>
      <c r="F2196" s="28"/>
      <c r="G2196" s="28"/>
      <c r="H2196" s="28"/>
      <c r="I2196" s="28"/>
      <c r="J2196" s="28"/>
    </row>
    <row r="2197" spans="1:10" x14ac:dyDescent="0.3">
      <c r="A2197" s="28"/>
      <c r="B2197" s="28"/>
      <c r="C2197" s="28"/>
      <c r="D2197" s="28"/>
      <c r="E2197" s="28"/>
      <c r="F2197" s="28"/>
      <c r="G2197" s="28"/>
      <c r="H2197" s="28"/>
      <c r="I2197" s="28"/>
      <c r="J2197" s="28"/>
    </row>
    <row r="2198" spans="1:10" x14ac:dyDescent="0.3">
      <c r="A2198" s="28"/>
      <c r="B2198" s="28"/>
      <c r="C2198" s="28"/>
      <c r="D2198" s="28"/>
      <c r="E2198" s="28"/>
      <c r="F2198" s="28"/>
      <c r="G2198" s="28"/>
      <c r="H2198" s="28"/>
      <c r="I2198" s="28"/>
      <c r="J2198" s="28"/>
    </row>
    <row r="2199" spans="1:10" x14ac:dyDescent="0.3">
      <c r="A2199" s="28"/>
      <c r="B2199" s="28"/>
      <c r="C2199" s="28"/>
      <c r="D2199" s="28"/>
      <c r="E2199" s="28"/>
      <c r="F2199" s="28"/>
      <c r="G2199" s="28"/>
      <c r="H2199" s="28"/>
      <c r="I2199" s="28"/>
      <c r="J2199" s="28"/>
    </row>
    <row r="2200" spans="1:10" x14ac:dyDescent="0.3">
      <c r="A2200" s="28"/>
      <c r="B2200" s="28"/>
      <c r="C2200" s="28"/>
      <c r="D2200" s="28"/>
      <c r="E2200" s="28"/>
      <c r="F2200" s="28"/>
      <c r="G2200" s="28"/>
      <c r="H2200" s="28"/>
      <c r="I2200" s="28"/>
      <c r="J2200" s="28"/>
    </row>
    <row r="2201" spans="1:10" x14ac:dyDescent="0.3">
      <c r="A2201" s="28"/>
      <c r="B2201" s="28"/>
      <c r="C2201" s="28"/>
      <c r="D2201" s="28"/>
      <c r="E2201" s="28"/>
      <c r="F2201" s="28"/>
      <c r="G2201" s="28"/>
      <c r="H2201" s="28"/>
      <c r="I2201" s="28"/>
      <c r="J2201" s="28"/>
    </row>
    <row r="2202" spans="1:10" x14ac:dyDescent="0.3">
      <c r="A2202" s="28"/>
      <c r="B2202" s="28"/>
      <c r="C2202" s="28"/>
      <c r="D2202" s="28"/>
      <c r="E2202" s="28"/>
      <c r="F2202" s="28"/>
      <c r="G2202" s="28"/>
      <c r="H2202" s="28"/>
      <c r="I2202" s="28"/>
      <c r="J2202" s="28"/>
    </row>
    <row r="2203" spans="1:10" x14ac:dyDescent="0.3">
      <c r="A2203" s="28"/>
      <c r="B2203" s="28"/>
      <c r="C2203" s="28"/>
      <c r="D2203" s="28"/>
      <c r="E2203" s="28"/>
      <c r="F2203" s="28"/>
      <c r="G2203" s="28"/>
      <c r="H2203" s="28"/>
      <c r="I2203" s="28"/>
      <c r="J2203" s="28"/>
    </row>
    <row r="2204" spans="1:10" x14ac:dyDescent="0.3">
      <c r="A2204" s="28"/>
      <c r="B2204" s="28"/>
      <c r="C2204" s="28"/>
      <c r="D2204" s="28"/>
      <c r="E2204" s="28"/>
      <c r="F2204" s="28"/>
      <c r="G2204" s="28"/>
      <c r="H2204" s="28"/>
      <c r="I2204" s="28"/>
      <c r="J2204" s="28"/>
    </row>
    <row r="2205" spans="1:10" x14ac:dyDescent="0.3">
      <c r="A2205" s="28"/>
      <c r="B2205" s="28"/>
      <c r="C2205" s="28"/>
      <c r="D2205" s="28"/>
      <c r="E2205" s="28"/>
      <c r="F2205" s="28"/>
      <c r="G2205" s="28"/>
      <c r="H2205" s="28"/>
      <c r="I2205" s="28"/>
      <c r="J2205" s="28"/>
    </row>
    <row r="2206" spans="1:10" x14ac:dyDescent="0.3">
      <c r="A2206" s="28"/>
      <c r="B2206" s="28"/>
      <c r="C2206" s="28"/>
      <c r="D2206" s="28"/>
      <c r="E2206" s="28"/>
      <c r="F2206" s="28"/>
      <c r="G2206" s="28"/>
      <c r="H2206" s="28"/>
      <c r="I2206" s="28"/>
      <c r="J2206" s="28"/>
    </row>
    <row r="2207" spans="1:10" x14ac:dyDescent="0.3">
      <c r="A2207" s="28"/>
      <c r="B2207" s="28"/>
      <c r="C2207" s="28"/>
      <c r="D2207" s="28"/>
      <c r="E2207" s="28"/>
      <c r="F2207" s="28"/>
      <c r="G2207" s="28"/>
      <c r="H2207" s="28"/>
      <c r="I2207" s="28"/>
      <c r="J2207" s="28"/>
    </row>
    <row r="2208" spans="1:10" x14ac:dyDescent="0.3">
      <c r="A2208" s="28"/>
      <c r="B2208" s="28"/>
      <c r="C2208" s="28"/>
      <c r="D2208" s="28"/>
      <c r="E2208" s="28"/>
      <c r="F2208" s="28"/>
      <c r="G2208" s="28"/>
      <c r="H2208" s="28"/>
      <c r="I2208" s="28"/>
      <c r="J2208" s="28"/>
    </row>
    <row r="2209" spans="1:10" x14ac:dyDescent="0.3">
      <c r="A2209" s="28"/>
      <c r="B2209" s="28"/>
      <c r="C2209" s="28"/>
      <c r="D2209" s="28"/>
      <c r="E2209" s="28"/>
      <c r="F2209" s="28"/>
      <c r="G2209" s="28"/>
      <c r="H2209" s="28"/>
      <c r="I2209" s="28"/>
      <c r="J2209" s="28"/>
    </row>
    <row r="2210" spans="1:10" x14ac:dyDescent="0.3">
      <c r="A2210" s="28"/>
      <c r="B2210" s="28"/>
      <c r="C2210" s="28"/>
      <c r="D2210" s="28"/>
      <c r="E2210" s="28"/>
      <c r="F2210" s="28"/>
      <c r="G2210" s="28"/>
      <c r="H2210" s="28"/>
      <c r="I2210" s="28"/>
      <c r="J2210" s="28"/>
    </row>
    <row r="2211" spans="1:10" x14ac:dyDescent="0.3">
      <c r="A2211" s="28"/>
      <c r="B2211" s="28"/>
      <c r="C2211" s="28"/>
      <c r="D2211" s="28"/>
      <c r="E2211" s="28"/>
      <c r="F2211" s="28"/>
      <c r="G2211" s="28"/>
      <c r="H2211" s="28"/>
      <c r="I2211" s="28"/>
      <c r="J2211" s="28"/>
    </row>
    <row r="2212" spans="1:10" x14ac:dyDescent="0.3">
      <c r="A2212" s="28"/>
      <c r="B2212" s="28"/>
      <c r="C2212" s="28"/>
      <c r="D2212" s="28"/>
      <c r="E2212" s="28"/>
      <c r="F2212" s="28"/>
      <c r="G2212" s="28"/>
      <c r="H2212" s="28"/>
      <c r="I2212" s="28"/>
      <c r="J2212" s="28"/>
    </row>
    <row r="2213" spans="1:10" x14ac:dyDescent="0.3">
      <c r="A2213" s="28"/>
      <c r="B2213" s="28"/>
      <c r="C2213" s="28"/>
      <c r="D2213" s="28"/>
      <c r="E2213" s="28"/>
      <c r="F2213" s="28"/>
      <c r="G2213" s="28"/>
      <c r="H2213" s="28"/>
      <c r="I2213" s="28"/>
      <c r="J2213" s="28"/>
    </row>
    <row r="2214" spans="1:10" x14ac:dyDescent="0.3">
      <c r="A2214" s="28"/>
      <c r="B2214" s="28"/>
      <c r="C2214" s="28"/>
      <c r="D2214" s="28"/>
      <c r="E2214" s="28"/>
      <c r="F2214" s="28"/>
      <c r="G2214" s="28"/>
      <c r="H2214" s="28"/>
      <c r="I2214" s="28"/>
      <c r="J2214" s="28"/>
    </row>
    <row r="2215" spans="1:10" x14ac:dyDescent="0.3">
      <c r="A2215" s="28"/>
      <c r="B2215" s="28"/>
      <c r="C2215" s="28"/>
      <c r="D2215" s="28"/>
      <c r="E2215" s="28"/>
      <c r="F2215" s="28"/>
      <c r="G2215" s="28"/>
      <c r="H2215" s="28"/>
      <c r="I2215" s="28"/>
      <c r="J2215" s="28"/>
    </row>
    <row r="2216" spans="1:10" x14ac:dyDescent="0.3">
      <c r="A2216" s="28"/>
      <c r="B2216" s="28"/>
      <c r="C2216" s="28"/>
      <c r="D2216" s="28"/>
      <c r="E2216" s="28"/>
      <c r="F2216" s="28"/>
      <c r="G2216" s="28"/>
      <c r="H2216" s="28"/>
      <c r="I2216" s="28"/>
      <c r="J2216" s="28"/>
    </row>
    <row r="2217" spans="1:10" x14ac:dyDescent="0.3">
      <c r="A2217" s="28"/>
      <c r="B2217" s="28"/>
      <c r="C2217" s="28"/>
      <c r="D2217" s="28"/>
      <c r="E2217" s="28"/>
      <c r="F2217" s="28"/>
      <c r="G2217" s="28"/>
      <c r="H2217" s="28"/>
      <c r="I2217" s="28"/>
      <c r="J2217" s="28"/>
    </row>
    <row r="2218" spans="1:10" x14ac:dyDescent="0.3">
      <c r="A2218" s="28"/>
      <c r="B2218" s="28"/>
      <c r="C2218" s="28"/>
      <c r="D2218" s="28"/>
      <c r="E2218" s="28"/>
      <c r="F2218" s="28"/>
      <c r="G2218" s="28"/>
      <c r="H2218" s="28"/>
      <c r="I2218" s="28"/>
      <c r="J2218" s="28"/>
    </row>
    <row r="2219" spans="1:10" x14ac:dyDescent="0.3">
      <c r="A2219" s="28"/>
      <c r="B2219" s="28"/>
      <c r="C2219" s="28"/>
      <c r="D2219" s="28"/>
      <c r="E2219" s="28"/>
      <c r="F2219" s="28"/>
      <c r="G2219" s="28"/>
      <c r="H2219" s="28"/>
      <c r="I2219" s="28"/>
      <c r="J2219" s="28"/>
    </row>
    <row r="2220" spans="1:10" x14ac:dyDescent="0.3">
      <c r="A2220" s="28"/>
      <c r="B2220" s="28"/>
      <c r="C2220" s="28"/>
      <c r="D2220" s="28"/>
      <c r="E2220" s="28"/>
      <c r="F2220" s="28"/>
      <c r="G2220" s="28"/>
      <c r="H2220" s="28"/>
      <c r="I2220" s="28"/>
      <c r="J2220" s="28"/>
    </row>
    <row r="2221" spans="1:10" x14ac:dyDescent="0.3">
      <c r="A2221" s="28"/>
      <c r="B2221" s="28"/>
      <c r="C2221" s="28"/>
      <c r="D2221" s="28"/>
      <c r="E2221" s="28"/>
      <c r="F2221" s="28"/>
      <c r="G2221" s="28"/>
      <c r="H2221" s="28"/>
      <c r="I2221" s="28"/>
      <c r="J2221" s="28"/>
    </row>
    <row r="2222" spans="1:10" x14ac:dyDescent="0.3">
      <c r="A2222" s="28"/>
      <c r="B2222" s="28"/>
      <c r="C2222" s="28"/>
      <c r="D2222" s="28"/>
      <c r="E2222" s="28"/>
      <c r="F2222" s="28"/>
      <c r="G2222" s="28"/>
      <c r="H2222" s="28"/>
      <c r="I2222" s="28"/>
      <c r="J2222" s="28"/>
    </row>
    <row r="2223" spans="1:10" x14ac:dyDescent="0.3">
      <c r="A2223" s="28"/>
      <c r="B2223" s="28"/>
      <c r="C2223" s="28"/>
      <c r="D2223" s="28"/>
      <c r="E2223" s="28"/>
      <c r="F2223" s="28"/>
      <c r="G2223" s="28"/>
      <c r="H2223" s="28"/>
      <c r="I2223" s="28"/>
      <c r="J2223" s="28"/>
    </row>
    <row r="2224" spans="1:10" x14ac:dyDescent="0.3">
      <c r="A2224" s="28"/>
      <c r="B2224" s="28"/>
      <c r="C2224" s="28"/>
      <c r="D2224" s="28"/>
      <c r="E2224" s="28"/>
      <c r="F2224" s="28"/>
      <c r="G2224" s="28"/>
      <c r="H2224" s="28"/>
      <c r="I2224" s="28"/>
      <c r="J2224" s="28"/>
    </row>
    <row r="2225" spans="1:10" x14ac:dyDescent="0.3">
      <c r="A2225" s="28"/>
      <c r="B2225" s="28"/>
      <c r="C2225" s="28"/>
      <c r="D2225" s="28"/>
      <c r="E2225" s="28"/>
      <c r="F2225" s="28"/>
      <c r="G2225" s="28"/>
      <c r="H2225" s="28"/>
      <c r="I2225" s="28"/>
      <c r="J2225" s="28"/>
    </row>
    <row r="2226" spans="1:10" x14ac:dyDescent="0.3">
      <c r="A2226" s="28"/>
      <c r="B2226" s="28"/>
      <c r="C2226" s="28"/>
      <c r="D2226" s="28"/>
      <c r="E2226" s="28"/>
      <c r="F2226" s="28"/>
      <c r="G2226" s="28"/>
      <c r="H2226" s="28"/>
      <c r="I2226" s="28"/>
      <c r="J2226" s="28"/>
    </row>
    <row r="2227" spans="1:10" x14ac:dyDescent="0.3">
      <c r="A2227" s="28"/>
      <c r="B2227" s="28"/>
      <c r="C2227" s="28"/>
      <c r="D2227" s="28"/>
      <c r="E2227" s="28"/>
      <c r="F2227" s="28"/>
      <c r="G2227" s="28"/>
      <c r="H2227" s="28"/>
      <c r="I2227" s="28"/>
      <c r="J2227" s="28"/>
    </row>
    <row r="2228" spans="1:10" x14ac:dyDescent="0.3">
      <c r="A2228" s="28"/>
      <c r="B2228" s="28"/>
      <c r="C2228" s="28"/>
      <c r="D2228" s="28"/>
      <c r="E2228" s="28"/>
      <c r="F2228" s="28"/>
      <c r="G2228" s="28"/>
      <c r="H2228" s="28"/>
      <c r="I2228" s="28"/>
      <c r="J2228" s="28"/>
    </row>
    <row r="2229" spans="1:10" x14ac:dyDescent="0.3">
      <c r="A2229" s="28"/>
      <c r="B2229" s="28"/>
      <c r="C2229" s="28"/>
      <c r="D2229" s="28"/>
      <c r="E2229" s="28"/>
      <c r="F2229" s="28"/>
      <c r="G2229" s="28"/>
      <c r="H2229" s="28"/>
      <c r="I2229" s="28"/>
      <c r="J2229" s="28"/>
    </row>
    <row r="2230" spans="1:10" x14ac:dyDescent="0.3">
      <c r="A2230" s="28"/>
      <c r="B2230" s="28"/>
      <c r="C2230" s="28"/>
      <c r="D2230" s="28"/>
      <c r="E2230" s="28"/>
      <c r="F2230" s="28"/>
      <c r="G2230" s="28"/>
      <c r="H2230" s="28"/>
      <c r="I2230" s="28"/>
      <c r="J2230" s="28"/>
    </row>
  </sheetData>
  <hyperlinks>
    <hyperlink ref="A3" r:id="rId1" location="version:realtime"/>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1"/>
  <sheetViews>
    <sheetView workbookViewId="0">
      <pane xSplit="1" ySplit="5" topLeftCell="B15" activePane="bottomRight" state="frozen"/>
      <selection activeCell="B7" sqref="B7"/>
      <selection pane="topRight" activeCell="B7" sqref="B7"/>
      <selection pane="bottomLeft" activeCell="B7" sqref="B7"/>
      <selection pane="bottomRight" activeCell="A3" sqref="A3:C21"/>
    </sheetView>
  </sheetViews>
  <sheetFormatPr baseColWidth="10" defaultColWidth="12.6640625" defaultRowHeight="13.2" x14ac:dyDescent="0.25"/>
  <cols>
    <col min="1" max="1" width="43.109375" style="14" customWidth="1"/>
    <col min="2" max="3" width="35.77734375" style="14" customWidth="1"/>
    <col min="4" max="16384" width="12.6640625" style="14"/>
  </cols>
  <sheetData>
    <row r="1" spans="1:3" ht="15.6" x14ac:dyDescent="0.3">
      <c r="A1" s="27"/>
      <c r="B1" s="27"/>
    </row>
    <row r="2" spans="1:3" ht="13.8" thickBot="1" x14ac:dyDescent="0.3"/>
    <row r="3" spans="1:3" ht="36.450000000000003" customHeight="1" thickTop="1" x14ac:dyDescent="0.25">
      <c r="A3" s="148" t="s">
        <v>4974</v>
      </c>
      <c r="B3" s="149"/>
      <c r="C3" s="150"/>
    </row>
    <row r="4" spans="1:3" ht="15" customHeight="1" thickBot="1" x14ac:dyDescent="0.45">
      <c r="A4" s="26"/>
      <c r="B4" s="36"/>
      <c r="C4" s="25"/>
    </row>
    <row r="5" spans="1:3" ht="49.95" customHeight="1" thickBot="1" x14ac:dyDescent="0.3">
      <c r="A5" s="120" t="s">
        <v>4975</v>
      </c>
      <c r="B5" s="121" t="s">
        <v>4976</v>
      </c>
      <c r="C5" s="121" t="s">
        <v>4977</v>
      </c>
    </row>
    <row r="6" spans="1:3" ht="40.049999999999997" customHeight="1" thickBot="1" x14ac:dyDescent="0.3">
      <c r="A6" s="37" t="s">
        <v>4981</v>
      </c>
      <c r="B6" s="23">
        <v>6.3916169999999994E-2</v>
      </c>
      <c r="C6" s="23">
        <v>7.8160279999999999E-2</v>
      </c>
    </row>
    <row r="7" spans="1:3" ht="40.049999999999997" customHeight="1" thickBot="1" x14ac:dyDescent="0.3">
      <c r="A7" s="37" t="s">
        <v>4982</v>
      </c>
      <c r="B7" s="23">
        <v>5.3247349999999999E-2</v>
      </c>
      <c r="C7" s="23">
        <v>7.0013119999999998E-2</v>
      </c>
    </row>
    <row r="8" spans="1:3" ht="40.049999999999997" customHeight="1" thickBot="1" x14ac:dyDescent="0.3">
      <c r="A8" s="24" t="s">
        <v>4978</v>
      </c>
      <c r="B8" s="23">
        <v>4.7033360000000003E-2</v>
      </c>
      <c r="C8" s="23">
        <v>5.684049E-2</v>
      </c>
    </row>
    <row r="9" spans="1:3" ht="40.049999999999997" customHeight="1" thickBot="1" x14ac:dyDescent="0.3">
      <c r="A9" s="24" t="s">
        <v>4979</v>
      </c>
      <c r="B9" s="23">
        <v>3.5253220000000002E-2</v>
      </c>
      <c r="C9" s="23">
        <v>4.4950009999999999E-2</v>
      </c>
    </row>
    <row r="10" spans="1:3" ht="40.049999999999997" customHeight="1" thickBot="1" x14ac:dyDescent="0.3">
      <c r="A10" s="24" t="s">
        <v>4980</v>
      </c>
      <c r="B10" s="23">
        <v>2.567351E-2</v>
      </c>
      <c r="C10" s="23">
        <v>3.5280579999999999E-2</v>
      </c>
    </row>
    <row r="11" spans="1:3" ht="30" customHeight="1" thickBot="1" x14ac:dyDescent="0.3">
      <c r="A11" s="37" t="s">
        <v>4983</v>
      </c>
      <c r="B11" s="23">
        <v>1.9203580000000001E-2</v>
      </c>
      <c r="C11" s="23">
        <v>2.804852E-2</v>
      </c>
    </row>
    <row r="12" spans="1:3" ht="30" customHeight="1" thickBot="1" x14ac:dyDescent="0.3">
      <c r="A12" s="37" t="s">
        <v>4984</v>
      </c>
      <c r="B12" s="23">
        <v>1.34428E-2</v>
      </c>
      <c r="C12" s="23">
        <v>1.387362E-2</v>
      </c>
    </row>
    <row r="13" spans="1:3" s="22" customFormat="1" ht="30" customHeight="1" thickBot="1" x14ac:dyDescent="0.3">
      <c r="A13" s="37" t="s">
        <v>4985</v>
      </c>
      <c r="B13" s="23">
        <v>1.8800000000000001E-2</v>
      </c>
      <c r="C13" s="23">
        <v>1.3899999999999999E-2</v>
      </c>
    </row>
    <row r="14" spans="1:3" ht="30" customHeight="1" thickBot="1" x14ac:dyDescent="0.3">
      <c r="A14" s="38" t="s">
        <v>4986</v>
      </c>
      <c r="B14" s="21">
        <f>(1+B12)*(1+B13)-1</f>
        <v>3.2495524639999829E-2</v>
      </c>
      <c r="C14" s="21">
        <f>(1+C12)*(1+C13)-1</f>
        <v>2.7966463318000123E-2</v>
      </c>
    </row>
    <row r="15" spans="1:3" ht="18.600000000000001" thickTop="1" thickBot="1" x14ac:dyDescent="0.35">
      <c r="A15" s="20"/>
      <c r="B15" s="20"/>
      <c r="C15" s="19"/>
    </row>
    <row r="16" spans="1:3" ht="13.05" customHeight="1" thickTop="1" x14ac:dyDescent="0.25">
      <c r="A16" s="139" t="s">
        <v>4988</v>
      </c>
      <c r="B16" s="140"/>
      <c r="C16" s="141"/>
    </row>
    <row r="17" spans="1:3" ht="13.05" customHeight="1" x14ac:dyDescent="0.25">
      <c r="A17" s="142"/>
      <c r="B17" s="143"/>
      <c r="C17" s="144"/>
    </row>
    <row r="18" spans="1:3" ht="13.05" customHeight="1" x14ac:dyDescent="0.25">
      <c r="A18" s="142"/>
      <c r="B18" s="143"/>
      <c r="C18" s="144"/>
    </row>
    <row r="19" spans="1:3" ht="13.05" customHeight="1" x14ac:dyDescent="0.25">
      <c r="A19" s="142"/>
      <c r="B19" s="143"/>
      <c r="C19" s="144"/>
    </row>
    <row r="20" spans="1:3" ht="12" customHeight="1" x14ac:dyDescent="0.25">
      <c r="A20" s="142"/>
      <c r="B20" s="143"/>
      <c r="C20" s="144"/>
    </row>
    <row r="21" spans="1:3" ht="13.05" customHeight="1" thickBot="1" x14ac:dyDescent="0.3">
      <c r="A21" s="145"/>
      <c r="B21" s="146"/>
      <c r="C21" s="147"/>
    </row>
    <row r="22" spans="1:3" ht="13.8" thickTop="1" x14ac:dyDescent="0.25">
      <c r="A22" s="17"/>
      <c r="B22" s="17"/>
      <c r="C22" s="16"/>
    </row>
    <row r="23" spans="1:3" x14ac:dyDescent="0.25">
      <c r="A23" s="18"/>
      <c r="B23" s="18"/>
      <c r="C23" s="16"/>
    </row>
    <row r="24" spans="1:3" x14ac:dyDescent="0.25">
      <c r="A24" s="17"/>
      <c r="B24" s="17"/>
      <c r="C24" s="16"/>
    </row>
    <row r="25" spans="1:3" ht="15" x14ac:dyDescent="0.25">
      <c r="A25" s="39" t="s">
        <v>4865</v>
      </c>
      <c r="B25" s="17"/>
      <c r="C25" s="16"/>
    </row>
    <row r="26" spans="1:3" ht="15" x14ac:dyDescent="0.25">
      <c r="A26" s="39" t="s">
        <v>4866</v>
      </c>
      <c r="B26" s="17"/>
      <c r="C26" s="16"/>
    </row>
    <row r="27" spans="1:3" x14ac:dyDescent="0.25">
      <c r="A27" s="17"/>
      <c r="B27" s="17"/>
      <c r="C27" s="16"/>
    </row>
    <row r="28" spans="1:3" x14ac:dyDescent="0.25">
      <c r="A28" s="17"/>
      <c r="B28" s="17"/>
      <c r="C28" s="16"/>
    </row>
    <row r="29" spans="1:3" x14ac:dyDescent="0.25">
      <c r="A29" s="17"/>
      <c r="B29" s="17"/>
      <c r="C29" s="16"/>
    </row>
    <row r="30" spans="1:3" x14ac:dyDescent="0.25">
      <c r="A30" s="17"/>
      <c r="B30" s="17"/>
      <c r="C30" s="16"/>
    </row>
    <row r="31" spans="1:3" x14ac:dyDescent="0.25">
      <c r="A31" s="17"/>
      <c r="B31" s="17"/>
      <c r="C31" s="16"/>
    </row>
    <row r="32" spans="1:3" x14ac:dyDescent="0.25">
      <c r="A32" s="17"/>
      <c r="B32" s="17"/>
      <c r="C32" s="16"/>
    </row>
    <row r="33" spans="1:3" x14ac:dyDescent="0.25">
      <c r="A33" s="17"/>
      <c r="B33" s="17"/>
      <c r="C33" s="16"/>
    </row>
    <row r="34" spans="1:3" x14ac:dyDescent="0.25">
      <c r="A34" s="17"/>
      <c r="B34" s="17"/>
      <c r="C34" s="16"/>
    </row>
    <row r="35" spans="1:3" x14ac:dyDescent="0.25">
      <c r="A35" s="17"/>
      <c r="B35" s="17"/>
      <c r="C35" s="16"/>
    </row>
    <row r="36" spans="1:3" x14ac:dyDescent="0.25">
      <c r="A36" s="17"/>
      <c r="B36" s="17"/>
      <c r="C36" s="16"/>
    </row>
    <row r="37" spans="1:3" x14ac:dyDescent="0.25">
      <c r="A37" s="17"/>
      <c r="B37" s="17"/>
      <c r="C37" s="16"/>
    </row>
    <row r="38" spans="1:3" x14ac:dyDescent="0.25">
      <c r="A38" s="17"/>
      <c r="B38" s="17"/>
      <c r="C38" s="16"/>
    </row>
    <row r="39" spans="1:3" x14ac:dyDescent="0.25">
      <c r="A39" s="17"/>
      <c r="B39" s="17"/>
      <c r="C39" s="16"/>
    </row>
    <row r="40" spans="1:3" x14ac:dyDescent="0.25">
      <c r="A40" s="17"/>
      <c r="B40" s="17"/>
      <c r="C40" s="16"/>
    </row>
    <row r="41" spans="1:3" x14ac:dyDescent="0.25">
      <c r="A41" s="17"/>
      <c r="B41" s="17"/>
      <c r="C41" s="16"/>
    </row>
    <row r="42" spans="1:3" x14ac:dyDescent="0.25">
      <c r="C42" s="15"/>
    </row>
    <row r="43" spans="1:3" x14ac:dyDescent="0.25">
      <c r="C43" s="15"/>
    </row>
    <row r="44" spans="1:3" x14ac:dyDescent="0.25">
      <c r="C44" s="15"/>
    </row>
    <row r="45" spans="1:3" x14ac:dyDescent="0.25">
      <c r="C45" s="15"/>
    </row>
    <row r="46" spans="1:3" x14ac:dyDescent="0.25">
      <c r="C46" s="15"/>
    </row>
    <row r="47" spans="1:3" x14ac:dyDescent="0.25">
      <c r="C47" s="15"/>
    </row>
    <row r="48" spans="1:3" x14ac:dyDescent="0.25">
      <c r="C48" s="15"/>
    </row>
    <row r="49" spans="3:3" x14ac:dyDescent="0.25">
      <c r="C49" s="15"/>
    </row>
    <row r="50" spans="3:3" x14ac:dyDescent="0.25">
      <c r="C50" s="15"/>
    </row>
    <row r="51" spans="3:3" x14ac:dyDescent="0.25">
      <c r="C51" s="15"/>
    </row>
    <row r="52" spans="3:3" x14ac:dyDescent="0.25">
      <c r="C52" s="15"/>
    </row>
    <row r="53" spans="3:3" x14ac:dyDescent="0.25">
      <c r="C53" s="15"/>
    </row>
    <row r="54" spans="3:3" x14ac:dyDescent="0.25">
      <c r="C54" s="15"/>
    </row>
    <row r="55" spans="3:3" x14ac:dyDescent="0.25">
      <c r="C55" s="15"/>
    </row>
    <row r="56" spans="3:3" x14ac:dyDescent="0.25">
      <c r="C56" s="15"/>
    </row>
    <row r="57" spans="3:3" x14ac:dyDescent="0.25">
      <c r="C57" s="15"/>
    </row>
    <row r="58" spans="3:3" x14ac:dyDescent="0.25">
      <c r="C58" s="15"/>
    </row>
    <row r="59" spans="3:3" x14ac:dyDescent="0.25">
      <c r="C59" s="15"/>
    </row>
    <row r="60" spans="3:3" x14ac:dyDescent="0.25">
      <c r="C60" s="15"/>
    </row>
    <row r="61" spans="3:3" x14ac:dyDescent="0.25">
      <c r="C61" s="15"/>
    </row>
    <row r="62" spans="3:3" x14ac:dyDescent="0.25">
      <c r="C62" s="15"/>
    </row>
    <row r="63" spans="3:3" x14ac:dyDescent="0.25">
      <c r="C63" s="15"/>
    </row>
    <row r="64" spans="3:3" x14ac:dyDescent="0.25">
      <c r="C64" s="15"/>
    </row>
    <row r="65" spans="3:3" x14ac:dyDescent="0.25">
      <c r="C65" s="15"/>
    </row>
    <row r="66" spans="3:3" x14ac:dyDescent="0.25">
      <c r="C66" s="15"/>
    </row>
    <row r="67" spans="3:3" x14ac:dyDescent="0.25">
      <c r="C67" s="15"/>
    </row>
    <row r="68" spans="3:3" x14ac:dyDescent="0.25">
      <c r="C68" s="15"/>
    </row>
    <row r="69" spans="3:3" x14ac:dyDescent="0.25">
      <c r="C69" s="15"/>
    </row>
    <row r="70" spans="3:3" x14ac:dyDescent="0.25">
      <c r="C70" s="15"/>
    </row>
    <row r="71" spans="3:3" x14ac:dyDescent="0.25">
      <c r="C71" s="15"/>
    </row>
    <row r="72" spans="3:3" x14ac:dyDescent="0.25">
      <c r="C72" s="15"/>
    </row>
    <row r="73" spans="3:3" x14ac:dyDescent="0.25">
      <c r="C73" s="15"/>
    </row>
    <row r="74" spans="3:3" x14ac:dyDescent="0.25">
      <c r="C74" s="15"/>
    </row>
    <row r="75" spans="3:3" x14ac:dyDescent="0.25">
      <c r="C75" s="15"/>
    </row>
    <row r="76" spans="3:3" x14ac:dyDescent="0.25">
      <c r="C76" s="15"/>
    </row>
    <row r="77" spans="3:3" x14ac:dyDescent="0.25">
      <c r="C77" s="15"/>
    </row>
    <row r="78" spans="3:3" x14ac:dyDescent="0.25">
      <c r="C78" s="15"/>
    </row>
    <row r="79" spans="3:3" x14ac:dyDescent="0.25">
      <c r="C79" s="15"/>
    </row>
    <row r="80" spans="3:3" x14ac:dyDescent="0.25">
      <c r="C80" s="15"/>
    </row>
    <row r="81" spans="3:3" x14ac:dyDescent="0.25">
      <c r="C81" s="15"/>
    </row>
    <row r="82" spans="3:3" x14ac:dyDescent="0.25">
      <c r="C82" s="15"/>
    </row>
    <row r="83" spans="3:3" x14ac:dyDescent="0.25">
      <c r="C83" s="15"/>
    </row>
    <row r="84" spans="3:3" x14ac:dyDescent="0.25">
      <c r="C84" s="15"/>
    </row>
    <row r="85" spans="3:3" x14ac:dyDescent="0.25">
      <c r="C85" s="15"/>
    </row>
    <row r="86" spans="3:3" x14ac:dyDescent="0.25">
      <c r="C86" s="15"/>
    </row>
    <row r="87" spans="3:3" x14ac:dyDescent="0.25">
      <c r="C87" s="15"/>
    </row>
    <row r="88" spans="3:3" x14ac:dyDescent="0.25">
      <c r="C88" s="15"/>
    </row>
    <row r="89" spans="3:3" x14ac:dyDescent="0.25">
      <c r="C89" s="15"/>
    </row>
    <row r="90" spans="3:3" x14ac:dyDescent="0.25">
      <c r="C90" s="15"/>
    </row>
    <row r="91" spans="3:3" x14ac:dyDescent="0.25">
      <c r="C91" s="15"/>
    </row>
    <row r="92" spans="3:3" x14ac:dyDescent="0.25">
      <c r="C92" s="15"/>
    </row>
    <row r="93" spans="3:3" x14ac:dyDescent="0.25">
      <c r="C93" s="15"/>
    </row>
    <row r="94" spans="3:3" x14ac:dyDescent="0.25">
      <c r="C94" s="15"/>
    </row>
    <row r="95" spans="3:3" x14ac:dyDescent="0.25">
      <c r="C95" s="15"/>
    </row>
    <row r="96" spans="3:3" x14ac:dyDescent="0.25">
      <c r="C96" s="15"/>
    </row>
    <row r="97" spans="3:3" x14ac:dyDescent="0.25">
      <c r="C97" s="15"/>
    </row>
    <row r="98" spans="3:3" x14ac:dyDescent="0.25">
      <c r="C98" s="15"/>
    </row>
    <row r="99" spans="3:3" x14ac:dyDescent="0.25">
      <c r="C99" s="15"/>
    </row>
    <row r="100" spans="3:3" x14ac:dyDescent="0.25">
      <c r="C100" s="15"/>
    </row>
    <row r="101" spans="3:3" x14ac:dyDescent="0.25">
      <c r="C101" s="15"/>
    </row>
    <row r="102" spans="3:3" x14ac:dyDescent="0.25">
      <c r="C102" s="15"/>
    </row>
    <row r="103" spans="3:3" x14ac:dyDescent="0.25">
      <c r="C103" s="15"/>
    </row>
    <row r="104" spans="3:3" x14ac:dyDescent="0.25">
      <c r="C104" s="15"/>
    </row>
    <row r="105" spans="3:3" x14ac:dyDescent="0.25">
      <c r="C105" s="15"/>
    </row>
    <row r="106" spans="3:3" x14ac:dyDescent="0.25">
      <c r="C106" s="15"/>
    </row>
    <row r="107" spans="3:3" x14ac:dyDescent="0.25">
      <c r="C107" s="15"/>
    </row>
    <row r="108" spans="3:3" x14ac:dyDescent="0.25">
      <c r="C108" s="15"/>
    </row>
    <row r="109" spans="3:3" x14ac:dyDescent="0.25">
      <c r="C109" s="15"/>
    </row>
    <row r="110" spans="3:3" x14ac:dyDescent="0.25">
      <c r="C110" s="15"/>
    </row>
    <row r="111" spans="3:3" x14ac:dyDescent="0.25">
      <c r="C111" s="15"/>
    </row>
    <row r="112" spans="3:3" x14ac:dyDescent="0.25">
      <c r="C112" s="15"/>
    </row>
    <row r="113" spans="3:3" x14ac:dyDescent="0.25">
      <c r="C113" s="15"/>
    </row>
    <row r="114" spans="3:3" x14ac:dyDescent="0.25">
      <c r="C114" s="15"/>
    </row>
    <row r="115" spans="3:3" x14ac:dyDescent="0.25">
      <c r="C115" s="15"/>
    </row>
    <row r="116" spans="3:3" x14ac:dyDescent="0.25">
      <c r="C116" s="15"/>
    </row>
    <row r="117" spans="3:3" x14ac:dyDescent="0.25">
      <c r="C117" s="15"/>
    </row>
    <row r="118" spans="3:3" x14ac:dyDescent="0.25">
      <c r="C118" s="15"/>
    </row>
    <row r="119" spans="3:3" x14ac:dyDescent="0.25">
      <c r="C119" s="15"/>
    </row>
    <row r="120" spans="3:3" x14ac:dyDescent="0.25">
      <c r="C120" s="15"/>
    </row>
    <row r="121" spans="3:3" x14ac:dyDescent="0.25">
      <c r="C121" s="15"/>
    </row>
    <row r="122" spans="3:3" x14ac:dyDescent="0.25">
      <c r="C122" s="15"/>
    </row>
    <row r="123" spans="3:3" x14ac:dyDescent="0.25">
      <c r="C123" s="15"/>
    </row>
    <row r="124" spans="3:3" x14ac:dyDescent="0.25">
      <c r="C124" s="15"/>
    </row>
    <row r="125" spans="3:3" x14ac:dyDescent="0.25">
      <c r="C125" s="15"/>
    </row>
    <row r="126" spans="3:3" x14ac:dyDescent="0.25">
      <c r="C126" s="15"/>
    </row>
    <row r="127" spans="3:3" x14ac:dyDescent="0.25">
      <c r="C127" s="15"/>
    </row>
    <row r="128" spans="3:3" x14ac:dyDescent="0.25">
      <c r="C128" s="15"/>
    </row>
    <row r="129" spans="3:3" x14ac:dyDescent="0.25">
      <c r="C129" s="15"/>
    </row>
    <row r="130" spans="3:3" x14ac:dyDescent="0.25">
      <c r="C130" s="15"/>
    </row>
    <row r="131" spans="3:3" x14ac:dyDescent="0.25">
      <c r="C131" s="15"/>
    </row>
    <row r="132" spans="3:3" x14ac:dyDescent="0.25">
      <c r="C132" s="15"/>
    </row>
    <row r="133" spans="3:3" x14ac:dyDescent="0.25">
      <c r="C133" s="15"/>
    </row>
    <row r="134" spans="3:3" x14ac:dyDescent="0.25">
      <c r="C134" s="15"/>
    </row>
    <row r="135" spans="3:3" x14ac:dyDescent="0.25">
      <c r="C135" s="15"/>
    </row>
    <row r="136" spans="3:3" x14ac:dyDescent="0.25">
      <c r="C136" s="15"/>
    </row>
    <row r="137" spans="3:3" x14ac:dyDescent="0.25">
      <c r="C137" s="15"/>
    </row>
    <row r="138" spans="3:3" x14ac:dyDescent="0.25">
      <c r="C138" s="15"/>
    </row>
    <row r="139" spans="3:3" x14ac:dyDescent="0.25">
      <c r="C139" s="15"/>
    </row>
    <row r="140" spans="3:3" x14ac:dyDescent="0.25">
      <c r="C140" s="15"/>
    </row>
    <row r="141" spans="3:3" x14ac:dyDescent="0.25">
      <c r="C141" s="15"/>
    </row>
    <row r="142" spans="3:3" x14ac:dyDescent="0.25">
      <c r="C142" s="15"/>
    </row>
    <row r="143" spans="3:3" x14ac:dyDescent="0.25">
      <c r="C143" s="15"/>
    </row>
    <row r="144" spans="3:3" x14ac:dyDescent="0.25">
      <c r="C144" s="15"/>
    </row>
    <row r="145" spans="3:3" x14ac:dyDescent="0.25">
      <c r="C145" s="15"/>
    </row>
    <row r="146" spans="3:3" x14ac:dyDescent="0.25">
      <c r="C146" s="15"/>
    </row>
    <row r="147" spans="3:3" x14ac:dyDescent="0.25">
      <c r="C147" s="15"/>
    </row>
    <row r="148" spans="3:3" x14ac:dyDescent="0.25">
      <c r="C148" s="15"/>
    </row>
    <row r="149" spans="3:3" x14ac:dyDescent="0.25">
      <c r="C149" s="15"/>
    </row>
    <row r="150" spans="3:3" x14ac:dyDescent="0.25">
      <c r="C150" s="15"/>
    </row>
    <row r="151" spans="3:3" x14ac:dyDescent="0.25">
      <c r="C151" s="15"/>
    </row>
  </sheetData>
  <mergeCells count="2">
    <mergeCell ref="A16:C21"/>
    <mergeCell ref="A3:C3"/>
  </mergeCells>
  <printOptions horizontalCentered="1" verticalCentered="1"/>
  <pageMargins left="0.19685039370078741" right="0.19685039370078741" top="0.98425196850393704" bottom="0.98425196850393704" header="0.51181102362204722" footer="0.51181102362204722"/>
  <pageSetup paperSize="9" scale="73"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8"/>
  <sheetViews>
    <sheetView workbookViewId="0"/>
  </sheetViews>
  <sheetFormatPr baseColWidth="10" defaultColWidth="10.77734375" defaultRowHeight="13.2" x14ac:dyDescent="0.25"/>
  <cols>
    <col min="1" max="1" width="9.33203125" style="5" customWidth="1"/>
    <col min="2" max="18" width="14.109375" style="5" customWidth="1"/>
    <col min="19" max="24" width="13.77734375" style="5" customWidth="1"/>
    <col min="25" max="67" width="6.33203125" style="5" customWidth="1"/>
    <col min="68" max="248" width="10.77734375" style="5"/>
    <col min="249" max="323" width="6.33203125" style="5" customWidth="1"/>
    <col min="324" max="504" width="10.77734375" style="5"/>
    <col min="505" max="579" width="6.33203125" style="5" customWidth="1"/>
    <col min="580" max="760" width="10.77734375" style="5"/>
    <col min="761" max="835" width="6.33203125" style="5" customWidth="1"/>
    <col min="836" max="1016" width="10.77734375" style="5"/>
    <col min="1017" max="1091" width="6.33203125" style="5" customWidth="1"/>
    <col min="1092" max="1272" width="10.77734375" style="5"/>
    <col min="1273" max="1347" width="6.33203125" style="5" customWidth="1"/>
    <col min="1348" max="1528" width="10.77734375" style="5"/>
    <col min="1529" max="1603" width="6.33203125" style="5" customWidth="1"/>
    <col min="1604" max="1784" width="10.77734375" style="5"/>
    <col min="1785" max="1859" width="6.33203125" style="5" customWidth="1"/>
    <col min="1860" max="2040" width="10.77734375" style="5"/>
    <col min="2041" max="2115" width="6.33203125" style="5" customWidth="1"/>
    <col min="2116" max="2296" width="10.77734375" style="5"/>
    <col min="2297" max="2371" width="6.33203125" style="5" customWidth="1"/>
    <col min="2372" max="2552" width="10.77734375" style="5"/>
    <col min="2553" max="2627" width="6.33203125" style="5" customWidth="1"/>
    <col min="2628" max="2808" width="10.77734375" style="5"/>
    <col min="2809" max="2883" width="6.33203125" style="5" customWidth="1"/>
    <col min="2884" max="3064" width="10.77734375" style="5"/>
    <col min="3065" max="3139" width="6.33203125" style="5" customWidth="1"/>
    <col min="3140" max="3320" width="10.77734375" style="5"/>
    <col min="3321" max="3395" width="6.33203125" style="5" customWidth="1"/>
    <col min="3396" max="3576" width="10.77734375" style="5"/>
    <col min="3577" max="3651" width="6.33203125" style="5" customWidth="1"/>
    <col min="3652" max="3832" width="10.77734375" style="5"/>
    <col min="3833" max="3907" width="6.33203125" style="5" customWidth="1"/>
    <col min="3908" max="4088" width="10.77734375" style="5"/>
    <col min="4089" max="4163" width="6.33203125" style="5" customWidth="1"/>
    <col min="4164" max="4344" width="10.77734375" style="5"/>
    <col min="4345" max="4419" width="6.33203125" style="5" customWidth="1"/>
    <col min="4420" max="4600" width="10.77734375" style="5"/>
    <col min="4601" max="4675" width="6.33203125" style="5" customWidth="1"/>
    <col min="4676" max="4856" width="10.77734375" style="5"/>
    <col min="4857" max="4931" width="6.33203125" style="5" customWidth="1"/>
    <col min="4932" max="5112" width="10.77734375" style="5"/>
    <col min="5113" max="5187" width="6.33203125" style="5" customWidth="1"/>
    <col min="5188" max="5368" width="10.77734375" style="5"/>
    <col min="5369" max="5443" width="6.33203125" style="5" customWidth="1"/>
    <col min="5444" max="5624" width="10.77734375" style="5"/>
    <col min="5625" max="5699" width="6.33203125" style="5" customWidth="1"/>
    <col min="5700" max="5880" width="10.77734375" style="5"/>
    <col min="5881" max="5955" width="6.33203125" style="5" customWidth="1"/>
    <col min="5956" max="6136" width="10.77734375" style="5"/>
    <col min="6137" max="6211" width="6.33203125" style="5" customWidth="1"/>
    <col min="6212" max="6392" width="10.77734375" style="5"/>
    <col min="6393" max="6467" width="6.33203125" style="5" customWidth="1"/>
    <col min="6468" max="6648" width="10.77734375" style="5"/>
    <col min="6649" max="6723" width="6.33203125" style="5" customWidth="1"/>
    <col min="6724" max="6904" width="10.77734375" style="5"/>
    <col min="6905" max="6979" width="6.33203125" style="5" customWidth="1"/>
    <col min="6980" max="7160" width="10.77734375" style="5"/>
    <col min="7161" max="7235" width="6.33203125" style="5" customWidth="1"/>
    <col min="7236" max="7416" width="10.77734375" style="5"/>
    <col min="7417" max="7491" width="6.33203125" style="5" customWidth="1"/>
    <col min="7492" max="7672" width="10.77734375" style="5"/>
    <col min="7673" max="7747" width="6.33203125" style="5" customWidth="1"/>
    <col min="7748" max="7928" width="10.77734375" style="5"/>
    <col min="7929" max="8003" width="6.33203125" style="5" customWidth="1"/>
    <col min="8004" max="8184" width="10.77734375" style="5"/>
    <col min="8185" max="8259" width="6.33203125" style="5" customWidth="1"/>
    <col min="8260" max="8440" width="10.77734375" style="5"/>
    <col min="8441" max="8515" width="6.33203125" style="5" customWidth="1"/>
    <col min="8516" max="8696" width="10.77734375" style="5"/>
    <col min="8697" max="8771" width="6.33203125" style="5" customWidth="1"/>
    <col min="8772" max="8952" width="10.77734375" style="5"/>
    <col min="8953" max="9027" width="6.33203125" style="5" customWidth="1"/>
    <col min="9028" max="9208" width="10.77734375" style="5"/>
    <col min="9209" max="9283" width="6.33203125" style="5" customWidth="1"/>
    <col min="9284" max="9464" width="10.77734375" style="5"/>
    <col min="9465" max="9539" width="6.33203125" style="5" customWidth="1"/>
    <col min="9540" max="9720" width="10.77734375" style="5"/>
    <col min="9721" max="9795" width="6.33203125" style="5" customWidth="1"/>
    <col min="9796" max="9976" width="10.77734375" style="5"/>
    <col min="9977" max="10051" width="6.33203125" style="5" customWidth="1"/>
    <col min="10052" max="10232" width="10.77734375" style="5"/>
    <col min="10233" max="10307" width="6.33203125" style="5" customWidth="1"/>
    <col min="10308" max="10488" width="10.77734375" style="5"/>
    <col min="10489" max="10563" width="6.33203125" style="5" customWidth="1"/>
    <col min="10564" max="10744" width="10.77734375" style="5"/>
    <col min="10745" max="10819" width="6.33203125" style="5" customWidth="1"/>
    <col min="10820" max="11000" width="10.77734375" style="5"/>
    <col min="11001" max="11075" width="6.33203125" style="5" customWidth="1"/>
    <col min="11076" max="11256" width="10.77734375" style="5"/>
    <col min="11257" max="11331" width="6.33203125" style="5" customWidth="1"/>
    <col min="11332" max="11512" width="10.77734375" style="5"/>
    <col min="11513" max="11587" width="6.33203125" style="5" customWidth="1"/>
    <col min="11588" max="11768" width="10.77734375" style="5"/>
    <col min="11769" max="11843" width="6.33203125" style="5" customWidth="1"/>
    <col min="11844" max="12024" width="10.77734375" style="5"/>
    <col min="12025" max="12099" width="6.33203125" style="5" customWidth="1"/>
    <col min="12100" max="12280" width="10.77734375" style="5"/>
    <col min="12281" max="12355" width="6.33203125" style="5" customWidth="1"/>
    <col min="12356" max="12536" width="10.77734375" style="5"/>
    <col min="12537" max="12611" width="6.33203125" style="5" customWidth="1"/>
    <col min="12612" max="12792" width="10.77734375" style="5"/>
    <col min="12793" max="12867" width="6.33203125" style="5" customWidth="1"/>
    <col min="12868" max="13048" width="10.77734375" style="5"/>
    <col min="13049" max="13123" width="6.33203125" style="5" customWidth="1"/>
    <col min="13124" max="13304" width="10.77734375" style="5"/>
    <col min="13305" max="13379" width="6.33203125" style="5" customWidth="1"/>
    <col min="13380" max="13560" width="10.77734375" style="5"/>
    <col min="13561" max="13635" width="6.33203125" style="5" customWidth="1"/>
    <col min="13636" max="13816" width="10.77734375" style="5"/>
    <col min="13817" max="13891" width="6.33203125" style="5" customWidth="1"/>
    <col min="13892" max="14072" width="10.77734375" style="5"/>
    <col min="14073" max="14147" width="6.33203125" style="5" customWidth="1"/>
    <col min="14148" max="14328" width="10.77734375" style="5"/>
    <col min="14329" max="14403" width="6.33203125" style="5" customWidth="1"/>
    <col min="14404" max="14584" width="10.77734375" style="5"/>
    <col min="14585" max="14659" width="6.33203125" style="5" customWidth="1"/>
    <col min="14660" max="14840" width="10.77734375" style="5"/>
    <col min="14841" max="14915" width="6.33203125" style="5" customWidth="1"/>
    <col min="14916" max="15096" width="10.77734375" style="5"/>
    <col min="15097" max="15171" width="6.33203125" style="5" customWidth="1"/>
    <col min="15172" max="15352" width="10.77734375" style="5"/>
    <col min="15353" max="15427" width="6.33203125" style="5" customWidth="1"/>
    <col min="15428" max="15608" width="10.77734375" style="5"/>
    <col min="15609" max="15683" width="6.33203125" style="5" customWidth="1"/>
    <col min="15684" max="15864" width="10.77734375" style="5"/>
    <col min="15865" max="15939" width="6.33203125" style="5" customWidth="1"/>
    <col min="15940" max="16120" width="10.77734375" style="5"/>
    <col min="16121" max="16195" width="6.33203125" style="5" customWidth="1"/>
    <col min="16196" max="16384" width="10.77734375" style="5"/>
  </cols>
  <sheetData>
    <row r="1" spans="1:19" ht="13.95" customHeight="1" x14ac:dyDescent="0.3">
      <c r="A1" s="11" t="s">
        <v>26</v>
      </c>
      <c r="B1" s="6"/>
      <c r="C1" s="6"/>
      <c r="D1" s="6"/>
      <c r="E1" s="6"/>
      <c r="F1" s="6"/>
      <c r="G1" s="6"/>
      <c r="H1" s="6"/>
      <c r="I1" s="6"/>
      <c r="J1" s="6"/>
      <c r="K1" s="6"/>
      <c r="L1" s="6"/>
      <c r="M1" s="6"/>
      <c r="N1" s="6"/>
      <c r="O1" s="6"/>
      <c r="P1" s="6"/>
      <c r="Q1" s="6"/>
      <c r="R1" s="6"/>
    </row>
    <row r="2" spans="1:19" ht="13.95" customHeight="1" x14ac:dyDescent="0.25">
      <c r="A2" s="1" t="s">
        <v>0</v>
      </c>
      <c r="B2" s="6"/>
      <c r="C2" s="6"/>
      <c r="D2" s="6"/>
      <c r="E2" s="6"/>
      <c r="F2" s="6"/>
      <c r="G2" s="6"/>
      <c r="H2" s="6"/>
      <c r="I2" s="6"/>
      <c r="J2" s="6"/>
      <c r="K2" s="6"/>
      <c r="L2" s="6"/>
      <c r="M2" s="6"/>
      <c r="N2" s="6"/>
      <c r="O2" s="6"/>
      <c r="P2" s="6"/>
      <c r="Q2" s="6"/>
      <c r="R2" s="6"/>
    </row>
    <row r="3" spans="1:19" ht="73.8" customHeight="1" x14ac:dyDescent="0.25">
      <c r="A3" s="7"/>
      <c r="B3" s="13" t="s">
        <v>25</v>
      </c>
      <c r="C3" s="13" t="s">
        <v>24</v>
      </c>
      <c r="D3" s="13" t="s">
        <v>23</v>
      </c>
      <c r="E3" s="13" t="s">
        <v>22</v>
      </c>
      <c r="F3" s="13" t="s">
        <v>21</v>
      </c>
      <c r="G3" s="13" t="s">
        <v>20</v>
      </c>
      <c r="H3" s="13" t="s">
        <v>19</v>
      </c>
      <c r="I3" s="13" t="s">
        <v>18</v>
      </c>
      <c r="J3" s="13" t="s">
        <v>17</v>
      </c>
      <c r="K3" s="13" t="s">
        <v>27</v>
      </c>
      <c r="L3" s="13" t="s">
        <v>28</v>
      </c>
      <c r="M3" s="13" t="s">
        <v>29</v>
      </c>
      <c r="N3" s="13" t="s">
        <v>30</v>
      </c>
      <c r="O3" s="13" t="s">
        <v>31</v>
      </c>
      <c r="P3" s="13" t="s">
        <v>32</v>
      </c>
      <c r="Q3" s="13" t="s">
        <v>33</v>
      </c>
      <c r="R3" s="13" t="s">
        <v>23</v>
      </c>
      <c r="S3" s="13" t="s">
        <v>24</v>
      </c>
    </row>
    <row r="4" spans="1:19" ht="13.95" customHeight="1" x14ac:dyDescent="0.25">
      <c r="A4" s="7">
        <v>1700</v>
      </c>
      <c r="B4" s="12">
        <v>603.4899999999999</v>
      </c>
      <c r="C4" s="12">
        <f>S4</f>
        <v>165</v>
      </c>
      <c r="D4" s="12">
        <f>R4</f>
        <v>138</v>
      </c>
      <c r="E4" s="12">
        <f>B4-C4-D4-H4-I4-F4</f>
        <v>103.07814746166152</v>
      </c>
      <c r="F4" s="12">
        <f>P4+Q4</f>
        <v>61.08</v>
      </c>
      <c r="G4" s="12">
        <f>K4+L4</f>
        <v>100.25999999999999</v>
      </c>
      <c r="H4" s="12">
        <f>K4+L4+M4</f>
        <v>123.08185253833838</v>
      </c>
      <c r="I4" s="12">
        <f>N4+O4</f>
        <v>13.25</v>
      </c>
      <c r="J4" s="12">
        <f>C4+D4+E4</f>
        <v>406.0781474616615</v>
      </c>
      <c r="K4" s="12">
        <v>81.459999999999994</v>
      </c>
      <c r="L4" s="12">
        <v>18.8</v>
      </c>
      <c r="M4" s="12">
        <v>22.821852538338394</v>
      </c>
      <c r="N4" s="12">
        <v>1.2</v>
      </c>
      <c r="O4" s="12">
        <v>12.05</v>
      </c>
      <c r="P4" s="12">
        <v>9.3000000000000007</v>
      </c>
      <c r="Q4" s="12">
        <v>51.78</v>
      </c>
      <c r="R4" s="12">
        <v>138</v>
      </c>
      <c r="S4" s="12">
        <v>165</v>
      </c>
    </row>
    <row r="5" spans="1:19" ht="13.95" customHeight="1" x14ac:dyDescent="0.25">
      <c r="A5" s="7"/>
      <c r="B5" s="12"/>
      <c r="C5" s="12"/>
      <c r="D5" s="12"/>
      <c r="E5" s="12"/>
      <c r="F5" s="12"/>
      <c r="G5" s="12"/>
      <c r="H5" s="12"/>
      <c r="I5" s="12"/>
      <c r="J5" s="12"/>
      <c r="K5" s="12"/>
      <c r="L5" s="12"/>
      <c r="M5" s="12"/>
      <c r="N5" s="12"/>
      <c r="O5" s="12"/>
      <c r="P5" s="12"/>
      <c r="Q5" s="12"/>
      <c r="R5" s="12"/>
      <c r="S5" s="12"/>
    </row>
    <row r="6" spans="1:19" ht="13.95" customHeight="1" x14ac:dyDescent="0.25">
      <c r="A6" s="7"/>
      <c r="B6" s="12"/>
      <c r="C6" s="12"/>
      <c r="D6" s="12"/>
      <c r="E6" s="12"/>
      <c r="F6" s="12"/>
      <c r="G6" s="12"/>
      <c r="H6" s="12"/>
      <c r="I6" s="12"/>
      <c r="J6" s="12"/>
      <c r="K6" s="12"/>
      <c r="L6" s="12"/>
      <c r="M6" s="12"/>
      <c r="N6" s="12"/>
      <c r="O6" s="12"/>
      <c r="P6" s="12"/>
      <c r="Q6" s="12"/>
      <c r="R6" s="12"/>
      <c r="S6" s="12"/>
    </row>
    <row r="7" spans="1:19" ht="13.95" customHeight="1" x14ac:dyDescent="0.25">
      <c r="A7" s="7"/>
      <c r="B7" s="12"/>
      <c r="C7" s="12"/>
      <c r="D7" s="12"/>
      <c r="E7" s="12"/>
      <c r="F7" s="12"/>
      <c r="G7" s="12"/>
      <c r="H7" s="12"/>
      <c r="I7" s="12"/>
      <c r="J7" s="12"/>
      <c r="K7" s="12"/>
      <c r="L7" s="12"/>
      <c r="M7" s="12"/>
      <c r="N7" s="12"/>
      <c r="O7" s="12"/>
      <c r="P7" s="12"/>
      <c r="Q7" s="12"/>
      <c r="R7" s="12"/>
      <c r="S7" s="12"/>
    </row>
    <row r="8" spans="1:19" ht="13.95" customHeight="1" x14ac:dyDescent="0.25">
      <c r="A8" s="7">
        <v>1740</v>
      </c>
      <c r="B8" s="12"/>
      <c r="C8" s="12"/>
      <c r="D8" s="12"/>
      <c r="E8" s="12"/>
      <c r="F8" s="12"/>
      <c r="G8" s="12"/>
      <c r="H8" s="12"/>
      <c r="I8" s="12"/>
      <c r="J8" s="12"/>
      <c r="K8" s="12"/>
      <c r="L8" s="12"/>
      <c r="M8" s="12"/>
      <c r="N8" s="12"/>
      <c r="O8" s="12"/>
      <c r="P8" s="12"/>
      <c r="Q8" s="12"/>
      <c r="R8" s="12"/>
      <c r="S8" s="12"/>
    </row>
    <row r="9" spans="1:19" ht="13.95" customHeight="1" x14ac:dyDescent="0.25">
      <c r="A9" s="7"/>
      <c r="B9" s="12"/>
      <c r="C9" s="12"/>
      <c r="D9" s="12"/>
      <c r="E9" s="12"/>
      <c r="F9" s="12"/>
      <c r="G9" s="12"/>
      <c r="H9" s="12"/>
      <c r="I9" s="12"/>
      <c r="J9" s="12"/>
      <c r="K9" s="12"/>
      <c r="L9" s="12"/>
      <c r="M9" s="12"/>
      <c r="N9" s="12"/>
      <c r="O9" s="12"/>
      <c r="P9" s="12"/>
      <c r="Q9" s="12"/>
      <c r="R9" s="12"/>
      <c r="S9" s="12"/>
    </row>
    <row r="10" spans="1:19" ht="13.95" customHeight="1" x14ac:dyDescent="0.25">
      <c r="A10" s="7"/>
      <c r="B10" s="12">
        <f>B4*((B16/B4)^(60/120))</f>
        <v>792.88103968779365</v>
      </c>
      <c r="C10" s="12">
        <f>S10</f>
        <v>185.70137907095511</v>
      </c>
      <c r="D10" s="12">
        <f>R10</f>
        <v>229.29893152825636</v>
      </c>
      <c r="E10" s="12">
        <f>B10-C10-D10-H10-I10-F10</f>
        <v>127.75966954339651</v>
      </c>
      <c r="F10" s="12">
        <f>P10+Q10</f>
        <v>67.336258500290228</v>
      </c>
      <c r="G10" s="12">
        <f>K10+L10</f>
        <v>130.27830785846766</v>
      </c>
      <c r="H10" s="12">
        <f>K10+L10+M10</f>
        <v>163.05538159843971</v>
      </c>
      <c r="I10" s="12">
        <f>N10+O10</f>
        <v>19.729419446455687</v>
      </c>
      <c r="J10" s="12">
        <f>C10+D10+E10</f>
        <v>542.75998014260801</v>
      </c>
      <c r="K10" s="12">
        <f t="shared" ref="K10:S10" si="0">K4*((K16/K4)^(60/120))</f>
        <v>104.09832313731091</v>
      </c>
      <c r="L10" s="12">
        <f t="shared" si="0"/>
        <v>26.179984721156732</v>
      </c>
      <c r="M10" s="12">
        <f t="shared" si="0"/>
        <v>32.777073739972046</v>
      </c>
      <c r="N10" s="12">
        <f t="shared" si="0"/>
        <v>3.5994183196733331</v>
      </c>
      <c r="O10" s="12">
        <f t="shared" si="0"/>
        <v>16.130001126782354</v>
      </c>
      <c r="P10" s="12">
        <f t="shared" si="0"/>
        <v>10.107447749061086</v>
      </c>
      <c r="Q10" s="12">
        <f t="shared" si="0"/>
        <v>57.228810751229148</v>
      </c>
      <c r="R10" s="12">
        <f t="shared" si="0"/>
        <v>229.29893152825636</v>
      </c>
      <c r="S10" s="12">
        <f t="shared" si="0"/>
        <v>185.70137907095511</v>
      </c>
    </row>
    <row r="11" spans="1:19" ht="13.95" customHeight="1" x14ac:dyDescent="0.25">
      <c r="A11" s="7"/>
      <c r="B11" s="12"/>
      <c r="C11" s="12"/>
      <c r="D11" s="12"/>
      <c r="E11" s="12"/>
      <c r="F11" s="12"/>
      <c r="G11" s="12"/>
      <c r="H11" s="12"/>
      <c r="I11" s="12"/>
      <c r="J11" s="12"/>
      <c r="K11" s="12"/>
      <c r="L11" s="12"/>
      <c r="M11" s="12"/>
      <c r="N11" s="12"/>
      <c r="O11" s="12"/>
      <c r="P11" s="12"/>
      <c r="Q11" s="12"/>
      <c r="R11" s="12"/>
      <c r="S11" s="12"/>
    </row>
    <row r="12" spans="1:19" ht="13.95" customHeight="1" x14ac:dyDescent="0.25">
      <c r="A12" s="7">
        <v>1780</v>
      </c>
      <c r="B12" s="12"/>
      <c r="C12" s="12"/>
      <c r="D12" s="12"/>
      <c r="E12" s="12"/>
      <c r="F12" s="12"/>
      <c r="G12" s="12"/>
      <c r="H12" s="12"/>
      <c r="I12" s="12"/>
      <c r="J12" s="12"/>
      <c r="K12" s="12"/>
      <c r="L12" s="12"/>
      <c r="M12" s="12"/>
      <c r="N12" s="12"/>
      <c r="O12" s="12"/>
      <c r="P12" s="12"/>
      <c r="Q12" s="12"/>
      <c r="R12" s="12"/>
      <c r="S12" s="12"/>
    </row>
    <row r="13" spans="1:19" ht="13.95" customHeight="1" x14ac:dyDescent="0.25">
      <c r="A13" s="7"/>
      <c r="B13" s="12"/>
      <c r="C13" s="12"/>
      <c r="D13" s="12"/>
      <c r="E13" s="12"/>
      <c r="F13" s="12"/>
      <c r="G13" s="12"/>
      <c r="H13" s="12"/>
      <c r="I13" s="12"/>
      <c r="J13" s="12"/>
      <c r="K13" s="12"/>
      <c r="L13" s="12"/>
      <c r="M13" s="12"/>
      <c r="N13" s="12"/>
      <c r="O13" s="12"/>
      <c r="P13" s="12"/>
      <c r="Q13" s="12"/>
      <c r="R13" s="12"/>
      <c r="S13" s="12"/>
    </row>
    <row r="14" spans="1:19" ht="13.95" customHeight="1" x14ac:dyDescent="0.25">
      <c r="A14" s="7"/>
      <c r="B14" s="12"/>
      <c r="C14" s="12"/>
      <c r="D14" s="12"/>
      <c r="E14" s="12"/>
      <c r="F14" s="12"/>
      <c r="G14" s="12"/>
      <c r="H14" s="12"/>
      <c r="I14" s="12"/>
      <c r="J14" s="12"/>
      <c r="K14" s="12"/>
      <c r="L14" s="12"/>
      <c r="M14" s="12"/>
      <c r="N14" s="12"/>
      <c r="O14" s="12"/>
      <c r="P14" s="12"/>
      <c r="Q14" s="12"/>
      <c r="R14" s="12"/>
      <c r="S14" s="12"/>
    </row>
    <row r="15" spans="1:19" ht="13.95" customHeight="1" x14ac:dyDescent="0.25">
      <c r="A15" s="7"/>
      <c r="B15" s="12"/>
      <c r="C15" s="12"/>
      <c r="D15" s="12"/>
      <c r="E15" s="12"/>
      <c r="F15" s="12"/>
      <c r="G15" s="12"/>
      <c r="H15" s="12"/>
      <c r="I15" s="12"/>
      <c r="J15" s="12"/>
      <c r="K15" s="12"/>
      <c r="L15" s="12"/>
      <c r="M15" s="12"/>
      <c r="N15" s="12"/>
      <c r="O15" s="12"/>
      <c r="P15" s="12"/>
      <c r="Q15" s="12"/>
      <c r="R15" s="12"/>
      <c r="S15" s="12"/>
    </row>
    <row r="16" spans="1:19" ht="13.95" customHeight="1" x14ac:dyDescent="0.25">
      <c r="A16" s="7">
        <v>1820</v>
      </c>
      <c r="B16" s="12">
        <v>1041.7079704657854</v>
      </c>
      <c r="C16" s="12">
        <f>S16</f>
        <v>209.00001326578524</v>
      </c>
      <c r="D16" s="12">
        <f>R16</f>
        <v>381</v>
      </c>
      <c r="E16" s="12">
        <f>B16-C16-D16-H16-I16-F16</f>
        <v>128.52409400142756</v>
      </c>
      <c r="F16" s="12">
        <f>P16+Q16</f>
        <v>74.236000000000004</v>
      </c>
      <c r="G16" s="12">
        <f>K16+L16</f>
        <v>169.48499999999999</v>
      </c>
      <c r="H16" s="12">
        <f>K16+L16+M16</f>
        <v>216.55990599857256</v>
      </c>
      <c r="I16" s="12">
        <f>N16+O16</f>
        <v>32.387957200000002</v>
      </c>
      <c r="J16" s="12">
        <f>C16+D16+E16</f>
        <v>718.5241072672128</v>
      </c>
      <c r="K16" s="12">
        <v>133.02799999999999</v>
      </c>
      <c r="L16" s="12">
        <v>36.457000000000001</v>
      </c>
      <c r="M16" s="12">
        <v>47.074905998572589</v>
      </c>
      <c r="N16" s="12">
        <v>10.796510200000002</v>
      </c>
      <c r="O16" s="12">
        <v>21.591446999999999</v>
      </c>
      <c r="P16" s="12">
        <v>10.984999999999999</v>
      </c>
      <c r="Q16" s="12">
        <v>63.251000000000005</v>
      </c>
      <c r="R16" s="12">
        <v>381</v>
      </c>
      <c r="S16" s="12">
        <v>209.00001326578524</v>
      </c>
    </row>
    <row r="17" spans="1:19" ht="13.95" customHeight="1" x14ac:dyDescent="0.25">
      <c r="A17" s="7"/>
      <c r="B17" s="12"/>
      <c r="C17" s="12"/>
      <c r="D17" s="12"/>
      <c r="E17" s="12"/>
      <c r="F17" s="12"/>
      <c r="G17" s="12"/>
      <c r="H17" s="12"/>
      <c r="I17" s="12"/>
      <c r="J17" s="12"/>
      <c r="K17" s="12"/>
      <c r="L17" s="12"/>
      <c r="M17" s="12"/>
      <c r="N17" s="12"/>
      <c r="O17" s="12"/>
      <c r="P17" s="12"/>
      <c r="Q17" s="12"/>
      <c r="R17" s="12"/>
      <c r="S17" s="12"/>
    </row>
    <row r="18" spans="1:19" ht="13.95" customHeight="1" x14ac:dyDescent="0.25">
      <c r="A18" s="7"/>
      <c r="B18" s="12"/>
      <c r="C18" s="12"/>
      <c r="D18" s="12"/>
      <c r="E18" s="12"/>
      <c r="F18" s="12"/>
      <c r="G18" s="12"/>
      <c r="H18" s="12"/>
      <c r="I18" s="12"/>
      <c r="J18" s="12"/>
      <c r="K18" s="12"/>
      <c r="L18" s="12"/>
      <c r="M18" s="12"/>
      <c r="N18" s="12"/>
      <c r="O18" s="12"/>
      <c r="P18" s="12"/>
      <c r="Q18" s="12"/>
      <c r="R18" s="12"/>
      <c r="S18" s="12"/>
    </row>
    <row r="19" spans="1:19" ht="13.95" customHeight="1" x14ac:dyDescent="0.25">
      <c r="A19" s="7"/>
      <c r="B19" s="12"/>
      <c r="C19" s="12"/>
      <c r="D19" s="12"/>
      <c r="E19" s="12"/>
      <c r="F19" s="12"/>
      <c r="G19" s="12"/>
      <c r="H19" s="12"/>
      <c r="I19" s="12"/>
      <c r="J19" s="12"/>
      <c r="K19" s="12"/>
      <c r="L19" s="12"/>
      <c r="M19" s="12"/>
      <c r="N19" s="12"/>
      <c r="O19" s="12"/>
      <c r="P19" s="12"/>
      <c r="Q19" s="12"/>
      <c r="R19" s="12"/>
      <c r="S19" s="12"/>
    </row>
    <row r="20" spans="1:19" ht="13.95" customHeight="1" x14ac:dyDescent="0.25">
      <c r="A20" s="7">
        <v>1860</v>
      </c>
      <c r="B20" s="12"/>
      <c r="C20" s="12"/>
      <c r="D20" s="12"/>
      <c r="E20" s="12"/>
      <c r="F20" s="12"/>
      <c r="G20" s="12"/>
      <c r="H20" s="12"/>
      <c r="I20" s="12"/>
      <c r="J20" s="12"/>
      <c r="K20" s="12"/>
      <c r="L20" s="12"/>
      <c r="M20" s="12"/>
      <c r="N20" s="12"/>
      <c r="O20" s="12"/>
      <c r="P20" s="12"/>
      <c r="Q20" s="12"/>
      <c r="R20" s="12"/>
      <c r="S20" s="12"/>
    </row>
    <row r="21" spans="1:19" ht="13.95" customHeight="1" x14ac:dyDescent="0.25">
      <c r="A21" s="7"/>
      <c r="B21" s="12">
        <v>1275.7320676894062</v>
      </c>
      <c r="C21" s="12">
        <f>S21</f>
        <v>253.00001676234464</v>
      </c>
      <c r="D21" s="12">
        <f>R21</f>
        <v>358</v>
      </c>
      <c r="E21" s="12">
        <f>B21-C21-D21-H21-I21-F21</f>
        <v>172.56716284967763</v>
      </c>
      <c r="F21" s="12">
        <f>P21+Q21</f>
        <v>90.465999999999994</v>
      </c>
      <c r="G21" s="12">
        <f>K21+L21</f>
        <v>241.05599999999998</v>
      </c>
      <c r="H21" s="12">
        <f>K21+L21+M21</f>
        <v>317.27668957738388</v>
      </c>
      <c r="I21" s="12">
        <f>N21+O21</f>
        <v>84.422198500000007</v>
      </c>
      <c r="J21" s="12">
        <f>C21+D21+E21</f>
        <v>783.5671796120223</v>
      </c>
      <c r="K21" s="12">
        <v>187.499</v>
      </c>
      <c r="L21" s="12">
        <v>53.557000000000002</v>
      </c>
      <c r="M21" s="12">
        <v>76.22068957738388</v>
      </c>
      <c r="N21" s="12">
        <v>44.021629500000003</v>
      </c>
      <c r="O21" s="12">
        <v>40.400569000000004</v>
      </c>
      <c r="P21" s="12">
        <v>15.776999999999999</v>
      </c>
      <c r="Q21" s="12">
        <v>74.688999999999993</v>
      </c>
      <c r="R21" s="12">
        <v>358</v>
      </c>
      <c r="S21" s="12">
        <v>253.00001676234464</v>
      </c>
    </row>
    <row r="22" spans="1:19" ht="13.95" customHeight="1" x14ac:dyDescent="0.25">
      <c r="A22" s="7"/>
      <c r="B22" s="12"/>
      <c r="C22" s="12"/>
      <c r="D22" s="12"/>
      <c r="E22" s="12"/>
      <c r="F22" s="12"/>
      <c r="G22" s="12"/>
      <c r="H22" s="12"/>
      <c r="I22" s="12"/>
      <c r="J22" s="12"/>
      <c r="K22" s="12"/>
      <c r="L22" s="12"/>
      <c r="M22" s="12"/>
      <c r="N22" s="12"/>
      <c r="O22" s="12"/>
      <c r="P22" s="12"/>
      <c r="Q22" s="12"/>
      <c r="R22" s="12"/>
      <c r="S22" s="12"/>
    </row>
    <row r="23" spans="1:19" ht="13.95" customHeight="1" x14ac:dyDescent="0.25">
      <c r="A23" s="7"/>
      <c r="B23" s="12"/>
      <c r="C23" s="12"/>
      <c r="D23" s="12"/>
      <c r="E23" s="12"/>
      <c r="F23" s="12"/>
      <c r="G23" s="12"/>
      <c r="H23" s="12"/>
      <c r="I23" s="12"/>
      <c r="J23" s="12"/>
      <c r="K23" s="12"/>
      <c r="L23" s="12"/>
      <c r="M23" s="12"/>
      <c r="N23" s="12"/>
      <c r="O23" s="12"/>
      <c r="P23" s="12"/>
      <c r="Q23" s="12"/>
      <c r="R23" s="12"/>
      <c r="S23" s="12"/>
    </row>
    <row r="24" spans="1:19" ht="13.95" customHeight="1" x14ac:dyDescent="0.25">
      <c r="A24" s="7">
        <v>1900</v>
      </c>
      <c r="B24" s="12"/>
      <c r="C24" s="12"/>
      <c r="D24" s="12"/>
      <c r="E24" s="12"/>
      <c r="F24" s="12"/>
      <c r="G24" s="12"/>
      <c r="H24" s="12"/>
      <c r="I24" s="12"/>
      <c r="J24" s="12"/>
      <c r="K24" s="12"/>
      <c r="L24" s="12"/>
      <c r="M24" s="12"/>
      <c r="N24" s="12"/>
      <c r="O24" s="12"/>
      <c r="P24" s="12"/>
      <c r="Q24" s="12"/>
      <c r="R24" s="12"/>
      <c r="S24" s="12"/>
    </row>
    <row r="25" spans="1:19" ht="13.95" customHeight="1" x14ac:dyDescent="0.25">
      <c r="A25" s="7"/>
      <c r="B25" s="12">
        <v>1792.9247028219831</v>
      </c>
      <c r="C25" s="12">
        <f>S25</f>
        <v>303.7</v>
      </c>
      <c r="D25" s="12">
        <f>R25</f>
        <v>437.14</v>
      </c>
      <c r="E25" s="12">
        <f>B25-C25-D25-H25-I25-F25</f>
        <v>266.33452264615835</v>
      </c>
      <c r="F25" s="12">
        <f>P25+Q25</f>
        <v>124.697</v>
      </c>
      <c r="G25" s="12">
        <f>K25+L25</f>
        <v>340.505</v>
      </c>
      <c r="H25" s="12">
        <f>K25+L25+M25</f>
        <v>474.76454017582489</v>
      </c>
      <c r="I25" s="12">
        <f>N25+O25</f>
        <v>186.28863999999999</v>
      </c>
      <c r="J25" s="12">
        <f>C25+D25+E25</f>
        <v>1007.1745226461583</v>
      </c>
      <c r="K25" s="12">
        <v>260.97500000000002</v>
      </c>
      <c r="L25" s="12">
        <v>79.53</v>
      </c>
      <c r="M25" s="12">
        <v>134.2595401758249</v>
      </c>
      <c r="N25" s="12">
        <v>105.458</v>
      </c>
      <c r="O25" s="12">
        <v>80.830640000000002</v>
      </c>
      <c r="P25" s="12">
        <v>24.622</v>
      </c>
      <c r="Q25" s="12">
        <v>100.075</v>
      </c>
      <c r="R25" s="12">
        <v>437.14</v>
      </c>
      <c r="S25" s="12">
        <v>303.7</v>
      </c>
    </row>
    <row r="26" spans="1:19" ht="13.95" customHeight="1" x14ac:dyDescent="0.25">
      <c r="A26" s="7"/>
      <c r="B26" s="12"/>
      <c r="C26" s="12"/>
      <c r="D26" s="12"/>
      <c r="E26" s="12"/>
      <c r="F26" s="12"/>
      <c r="G26" s="12"/>
      <c r="H26" s="12"/>
      <c r="I26" s="12"/>
      <c r="J26" s="12"/>
      <c r="K26" s="12"/>
      <c r="L26" s="12"/>
      <c r="M26" s="12"/>
      <c r="N26" s="12"/>
      <c r="O26" s="12"/>
      <c r="P26" s="12"/>
      <c r="Q26" s="12"/>
      <c r="R26" s="12"/>
      <c r="S26" s="12"/>
    </row>
    <row r="27" spans="1:19" ht="13.95" customHeight="1" x14ac:dyDescent="0.25">
      <c r="A27" s="7"/>
      <c r="B27" s="12"/>
      <c r="C27" s="12"/>
      <c r="D27" s="12"/>
      <c r="E27" s="12"/>
      <c r="F27" s="12"/>
      <c r="G27" s="12"/>
      <c r="H27" s="12"/>
      <c r="I27" s="12"/>
      <c r="J27" s="12"/>
      <c r="K27" s="12"/>
      <c r="L27" s="12"/>
      <c r="M27" s="12"/>
      <c r="N27" s="12"/>
      <c r="O27" s="12"/>
      <c r="P27" s="12"/>
      <c r="Q27" s="12"/>
      <c r="R27" s="12"/>
      <c r="S27" s="12"/>
    </row>
    <row r="28" spans="1:19" ht="13.95" customHeight="1" x14ac:dyDescent="0.25">
      <c r="A28" s="7">
        <v>1940</v>
      </c>
      <c r="B28" s="12"/>
      <c r="C28" s="12"/>
      <c r="D28" s="12"/>
      <c r="E28" s="12"/>
      <c r="F28" s="12"/>
      <c r="G28" s="12"/>
      <c r="H28" s="12"/>
      <c r="I28" s="12"/>
      <c r="J28" s="12"/>
      <c r="K28" s="12"/>
      <c r="L28" s="12"/>
      <c r="M28" s="12"/>
      <c r="N28" s="12"/>
      <c r="O28" s="12"/>
      <c r="P28" s="12"/>
      <c r="Q28" s="12"/>
      <c r="R28" s="12"/>
      <c r="S28" s="12"/>
    </row>
    <row r="29" spans="1:19" ht="13.95" customHeight="1" x14ac:dyDescent="0.25">
      <c r="A29" s="7"/>
      <c r="B29" s="12">
        <v>2527.9598949347428</v>
      </c>
      <c r="C29" s="12">
        <f>S29</f>
        <v>359</v>
      </c>
      <c r="D29" s="12">
        <f>R29</f>
        <v>546.81500000000005</v>
      </c>
      <c r="E29" s="12">
        <f>B29-C29-D29-H29-I29-F29</f>
        <v>514.81446993474276</v>
      </c>
      <c r="F29" s="12">
        <f>P29+Q29</f>
        <v>227.93904599999999</v>
      </c>
      <c r="G29" s="12">
        <f>K29+L29</f>
        <v>393.26589100000001</v>
      </c>
      <c r="H29" s="12">
        <f>K29+L29+M29</f>
        <v>547.62141500000007</v>
      </c>
      <c r="I29" s="12">
        <f>N29+O29</f>
        <v>331.76996399999996</v>
      </c>
      <c r="J29" s="12">
        <f>C29+D29+E29</f>
        <v>1420.6294699347427</v>
      </c>
      <c r="K29" s="12">
        <v>305.62913600000002</v>
      </c>
      <c r="L29" s="12">
        <v>87.636755000000008</v>
      </c>
      <c r="M29" s="12">
        <v>154.355524</v>
      </c>
      <c r="N29" s="12">
        <v>166.282422</v>
      </c>
      <c r="O29" s="12">
        <v>165.48754199999999</v>
      </c>
      <c r="P29" s="12">
        <v>43.912307999999996</v>
      </c>
      <c r="Q29" s="12">
        <v>184.02673799999999</v>
      </c>
      <c r="R29" s="12">
        <v>546.81500000000005</v>
      </c>
      <c r="S29" s="12">
        <v>359</v>
      </c>
    </row>
    <row r="30" spans="1:19" ht="13.95" customHeight="1" x14ac:dyDescent="0.25">
      <c r="A30" s="7"/>
      <c r="B30" s="12"/>
      <c r="C30" s="12"/>
      <c r="D30" s="12"/>
      <c r="E30" s="12"/>
      <c r="F30" s="12"/>
      <c r="G30" s="12"/>
      <c r="H30" s="12"/>
      <c r="I30" s="12"/>
      <c r="J30" s="12"/>
      <c r="K30" s="12"/>
      <c r="L30" s="12"/>
      <c r="M30" s="12"/>
      <c r="N30" s="12"/>
      <c r="O30" s="12"/>
      <c r="P30" s="12"/>
      <c r="Q30" s="12"/>
      <c r="R30" s="12"/>
      <c r="S30" s="12"/>
    </row>
    <row r="31" spans="1:19" ht="13.95" customHeight="1" x14ac:dyDescent="0.25">
      <c r="A31" s="7"/>
      <c r="B31" s="12">
        <v>3691.1574281273156</v>
      </c>
      <c r="C31" s="12">
        <f>S31</f>
        <v>541</v>
      </c>
      <c r="D31" s="12">
        <f>R31</f>
        <v>818.31500000000005</v>
      </c>
      <c r="E31" s="12">
        <f>B31-C31-D31-H31-I31-F31</f>
        <v>795.58754612731536</v>
      </c>
      <c r="F31" s="12">
        <f>P31+Q31</f>
        <v>365.89757700000013</v>
      </c>
      <c r="G31" s="12">
        <f>K31+L31</f>
        <v>461.29148699999996</v>
      </c>
      <c r="H31" s="12">
        <f>K31+L31+M31</f>
        <v>658.25627899999995</v>
      </c>
      <c r="I31" s="12">
        <f>N31+O31</f>
        <v>512.10102600000005</v>
      </c>
      <c r="J31" s="12">
        <f>C31+D31+E31</f>
        <v>2154.9025461273154</v>
      </c>
      <c r="K31" s="12">
        <v>353.37092399999995</v>
      </c>
      <c r="L31" s="12">
        <v>107.920563</v>
      </c>
      <c r="M31" s="12">
        <v>196.96479199999999</v>
      </c>
      <c r="N31" s="12">
        <v>226.801986</v>
      </c>
      <c r="O31" s="12">
        <v>285.29903999999999</v>
      </c>
      <c r="P31" s="12">
        <v>70.512935999999982</v>
      </c>
      <c r="Q31" s="12">
        <v>295.38464100000016</v>
      </c>
      <c r="R31" s="12">
        <v>818.31500000000005</v>
      </c>
      <c r="S31" s="12">
        <v>541</v>
      </c>
    </row>
    <row r="32" spans="1:19" ht="13.95" customHeight="1" x14ac:dyDescent="0.25">
      <c r="A32" s="7">
        <v>1980</v>
      </c>
      <c r="B32" s="12"/>
      <c r="C32" s="12"/>
      <c r="D32" s="12"/>
      <c r="E32" s="12"/>
      <c r="F32" s="12"/>
      <c r="G32" s="12"/>
      <c r="H32" s="12"/>
      <c r="I32" s="12"/>
      <c r="J32" s="12"/>
      <c r="K32" s="12"/>
      <c r="L32" s="12"/>
      <c r="M32" s="12"/>
      <c r="N32" s="12"/>
      <c r="O32" s="12"/>
      <c r="P32" s="12"/>
      <c r="Q32" s="12"/>
      <c r="R32" s="12"/>
      <c r="S32" s="12"/>
    </row>
    <row r="33" spans="1:20" ht="13.95" customHeight="1" x14ac:dyDescent="0.25">
      <c r="A33" s="7"/>
      <c r="B33" s="12">
        <v>5306.4251540000005</v>
      </c>
      <c r="C33" s="12">
        <f>S33</f>
        <v>873.78544899999997</v>
      </c>
      <c r="D33" s="12">
        <f>R33</f>
        <v>1145.1952290000002</v>
      </c>
      <c r="E33" s="12">
        <f>B33-C33-D33-H33-I33-F33</f>
        <v>1207.4671370000008</v>
      </c>
      <c r="F33" s="12">
        <f>P33+Q33</f>
        <v>635.286969</v>
      </c>
      <c r="G33" s="12">
        <f>K33+L33</f>
        <v>505.98506800000007</v>
      </c>
      <c r="H33" s="12">
        <f>K33+L33+M33</f>
        <v>720.49713300000008</v>
      </c>
      <c r="I33" s="12">
        <f>N33+O33</f>
        <v>724.19323699999995</v>
      </c>
      <c r="J33" s="12">
        <f>C33+D33+E33</f>
        <v>3226.4478150000009</v>
      </c>
      <c r="K33" s="12">
        <v>375.89822999999996</v>
      </c>
      <c r="L33" s="12">
        <v>130.08683800000009</v>
      </c>
      <c r="M33" s="12">
        <v>214.51206499999998</v>
      </c>
      <c r="N33" s="12">
        <v>281.16157699999997</v>
      </c>
      <c r="O33" s="12">
        <v>443.03165999999999</v>
      </c>
      <c r="P33" s="12">
        <v>119.693926</v>
      </c>
      <c r="Q33" s="12">
        <v>515.59304299999997</v>
      </c>
      <c r="R33" s="12">
        <v>1145.1952290000002</v>
      </c>
      <c r="S33" s="12">
        <v>873.78544899999997</v>
      </c>
    </row>
    <row r="34" spans="1:20" ht="13.95" customHeight="1" x14ac:dyDescent="0.25">
      <c r="A34" s="7"/>
      <c r="B34" s="12"/>
      <c r="C34" s="12"/>
      <c r="D34" s="12"/>
      <c r="E34" s="12"/>
      <c r="F34" s="12"/>
      <c r="G34" s="12"/>
      <c r="H34" s="12"/>
      <c r="I34" s="12"/>
      <c r="J34" s="12"/>
      <c r="K34" s="12"/>
      <c r="L34" s="12"/>
      <c r="M34" s="12"/>
      <c r="N34" s="12"/>
      <c r="O34" s="12"/>
      <c r="P34" s="12"/>
      <c r="Q34" s="12"/>
      <c r="R34" s="12"/>
      <c r="S34" s="12"/>
    </row>
    <row r="35" spans="1:20" ht="13.95" customHeight="1" x14ac:dyDescent="0.25">
      <c r="A35" s="7"/>
      <c r="B35" s="12">
        <v>6926.8902032353044</v>
      </c>
      <c r="C35" s="12">
        <f>S35</f>
        <v>1258.3509709999998</v>
      </c>
      <c r="D35" s="12">
        <f>R35</f>
        <v>1353.6006869999999</v>
      </c>
      <c r="E35" s="12">
        <f>B35-C35-D35-H35-I35-F35</f>
        <v>1550.8981602353044</v>
      </c>
      <c r="F35" s="12">
        <f>P35+Q35</f>
        <v>1070.096166</v>
      </c>
      <c r="G35" s="12">
        <f>K35+L35</f>
        <v>539.48523799999998</v>
      </c>
      <c r="H35" s="12">
        <f>K35+L35+M35</f>
        <v>740.17545099999995</v>
      </c>
      <c r="I35" s="12">
        <f>N35+O35</f>
        <v>953.76876800000014</v>
      </c>
      <c r="J35" s="12">
        <f>C35+D35+E35</f>
        <v>4162.8498182353042</v>
      </c>
      <c r="K35" s="12">
        <v>413.57516700000008</v>
      </c>
      <c r="L35" s="12">
        <v>125.91007099999993</v>
      </c>
      <c r="M35" s="12">
        <v>200.690213</v>
      </c>
      <c r="N35" s="12">
        <v>350.594539</v>
      </c>
      <c r="O35" s="12">
        <v>603.17422900000008</v>
      </c>
      <c r="P35" s="12">
        <v>170.78379100000001</v>
      </c>
      <c r="Q35" s="12">
        <v>899.31237499999997</v>
      </c>
      <c r="R35" s="12">
        <v>1353.6006869999999</v>
      </c>
      <c r="S35" s="12">
        <v>1258.3509709999998</v>
      </c>
    </row>
    <row r="36" spans="1:20" ht="13.95" customHeight="1" x14ac:dyDescent="0.25">
      <c r="A36" s="7">
        <v>2020</v>
      </c>
      <c r="B36" s="12">
        <f>B35*((1+T45)^10)</f>
        <v>7576.1744484624223</v>
      </c>
      <c r="C36" s="12">
        <f>S36</f>
        <v>1384.5849470323576</v>
      </c>
      <c r="D36" s="12">
        <f>R36</f>
        <v>1373.1965346184277</v>
      </c>
      <c r="E36" s="12">
        <f>B36-C36-D36-H36-I36-F36</f>
        <v>1760.0950137731647</v>
      </c>
      <c r="F36" s="12">
        <f>P36+Q36</f>
        <v>1291.9875420341418</v>
      </c>
      <c r="G36" s="12">
        <f>K36+L36</f>
        <v>545.77701410917177</v>
      </c>
      <c r="H36" s="12">
        <f>K36+L36+M36</f>
        <v>740.5211489857594</v>
      </c>
      <c r="I36" s="12">
        <f>N36+O36</f>
        <v>1025.7892620185712</v>
      </c>
      <c r="J36" s="12">
        <f>C36+D36+E36</f>
        <v>4517.8764954239505</v>
      </c>
      <c r="K36" s="12">
        <f t="shared" ref="K36:S36" si="1">K35*((K37/K35)^(10/20))</f>
        <v>421.75145040379056</v>
      </c>
      <c r="L36" s="12">
        <f t="shared" si="1"/>
        <v>124.02556370538126</v>
      </c>
      <c r="M36" s="12">
        <f t="shared" si="1"/>
        <v>194.74413487658765</v>
      </c>
      <c r="N36" s="12">
        <f t="shared" si="1"/>
        <v>375.25809639695325</v>
      </c>
      <c r="O36" s="12">
        <f t="shared" si="1"/>
        <v>650.53116562161802</v>
      </c>
      <c r="P36" s="12">
        <f t="shared" si="1"/>
        <v>188.59993593119873</v>
      </c>
      <c r="Q36" s="12">
        <f t="shared" si="1"/>
        <v>1103.3876061029432</v>
      </c>
      <c r="R36" s="12">
        <f t="shared" si="1"/>
        <v>1373.1965346184277</v>
      </c>
      <c r="S36" s="12">
        <f t="shared" si="1"/>
        <v>1384.5849470323576</v>
      </c>
    </row>
    <row r="37" spans="1:20" ht="13.95" customHeight="1" x14ac:dyDescent="0.25">
      <c r="A37" s="7"/>
      <c r="B37" s="12">
        <v>8321.37961</v>
      </c>
      <c r="C37" s="12">
        <f>S37</f>
        <v>1523.4823349999999</v>
      </c>
      <c r="D37" s="12">
        <f>R37</f>
        <v>1393.0760680000001</v>
      </c>
      <c r="E37" s="12">
        <f>B37-C37-D37-H37-I37-F37</f>
        <v>1998.2784389999999</v>
      </c>
      <c r="F37" s="12">
        <f>P37+Q37</f>
        <v>1562.0469890000002</v>
      </c>
      <c r="G37" s="12">
        <f>K37+L37</f>
        <v>552.2586389999999</v>
      </c>
      <c r="H37" s="12">
        <f>K37+L37+M37</f>
        <v>741.23286699999994</v>
      </c>
      <c r="I37" s="12">
        <f>N37+O37</f>
        <v>1103.2629119999999</v>
      </c>
      <c r="J37" s="12">
        <f>C37+D37+E37</f>
        <v>4914.8368419999997</v>
      </c>
      <c r="K37" s="12">
        <v>430.08937700000001</v>
      </c>
      <c r="L37" s="12">
        <v>122.16926199999992</v>
      </c>
      <c r="M37" s="12">
        <v>188.97422800000001</v>
      </c>
      <c r="N37" s="12">
        <v>401.65668099999999</v>
      </c>
      <c r="O37" s="12">
        <v>701.60623099999998</v>
      </c>
      <c r="P37" s="12">
        <v>208.27465899999999</v>
      </c>
      <c r="Q37" s="12">
        <v>1353.7723300000002</v>
      </c>
      <c r="R37" s="12">
        <v>1393.0760680000001</v>
      </c>
      <c r="S37" s="12">
        <v>1523.4823349999999</v>
      </c>
    </row>
    <row r="38" spans="1:20" ht="13.95" customHeight="1" x14ac:dyDescent="0.25">
      <c r="A38" s="7"/>
      <c r="B38" s="12"/>
      <c r="C38" s="12"/>
      <c r="D38" s="12"/>
      <c r="E38" s="12"/>
      <c r="F38" s="12"/>
      <c r="G38" s="12"/>
      <c r="H38" s="12"/>
      <c r="I38" s="12"/>
      <c r="J38" s="12"/>
      <c r="K38" s="12"/>
      <c r="L38" s="12"/>
      <c r="M38" s="12"/>
      <c r="N38" s="12"/>
      <c r="O38" s="12"/>
      <c r="P38" s="12"/>
      <c r="Q38" s="12"/>
      <c r="R38" s="12"/>
      <c r="S38" s="12"/>
    </row>
    <row r="39" spans="1:20" ht="13.95" customHeight="1" x14ac:dyDescent="0.25">
      <c r="A39" s="7">
        <v>2050</v>
      </c>
      <c r="B39" s="12">
        <v>9306.1279859999995</v>
      </c>
      <c r="C39" s="12">
        <f>S39</f>
        <v>1692.0076309999999</v>
      </c>
      <c r="D39" s="12">
        <f>R39</f>
        <v>1295.6037630000001</v>
      </c>
      <c r="E39" s="12">
        <f>B39-C39-D39-H39-I39-F39</f>
        <v>2209.8421069999995</v>
      </c>
      <c r="F39" s="12">
        <f>P39+Q39</f>
        <v>2191.5989049999998</v>
      </c>
      <c r="G39" s="12">
        <f>K39+L39</f>
        <v>546.33273499999996</v>
      </c>
      <c r="H39" s="12">
        <f>K39+L39+M39</f>
        <v>719.25714899999991</v>
      </c>
      <c r="I39" s="12">
        <f>N39+O39</f>
        <v>1197.8184309999999</v>
      </c>
      <c r="J39" s="12">
        <f>C39+D39+E39</f>
        <v>5197.453501</v>
      </c>
      <c r="K39" s="12">
        <v>433.28695699999997</v>
      </c>
      <c r="L39" s="12">
        <v>113.04577800000001</v>
      </c>
      <c r="M39" s="12">
        <v>172.92441399999998</v>
      </c>
      <c r="N39" s="12">
        <v>446.86248799999998</v>
      </c>
      <c r="O39" s="12">
        <v>750.95594299999993</v>
      </c>
      <c r="P39" s="12">
        <v>231.49680100000003</v>
      </c>
      <c r="Q39" s="12">
        <v>1960.1021039999998</v>
      </c>
      <c r="R39" s="12">
        <v>1295.6037630000001</v>
      </c>
      <c r="S39" s="12">
        <v>1692.0076309999999</v>
      </c>
    </row>
    <row r="40" spans="1:20" ht="13.95" customHeight="1" x14ac:dyDescent="0.25">
      <c r="A40" s="7"/>
      <c r="B40" s="6"/>
      <c r="C40" s="6"/>
      <c r="D40" s="6"/>
      <c r="E40" s="6"/>
      <c r="F40" s="6"/>
      <c r="G40" s="6"/>
      <c r="H40" s="6"/>
      <c r="I40" s="6"/>
      <c r="J40" s="6"/>
      <c r="K40" s="6"/>
      <c r="L40" s="6"/>
      <c r="M40" s="6"/>
      <c r="N40" s="6"/>
      <c r="O40" s="6"/>
      <c r="P40" s="6"/>
      <c r="Q40" s="6"/>
      <c r="R40" s="6"/>
    </row>
    <row r="41" spans="1:20" ht="13.95" customHeight="1" x14ac:dyDescent="0.3">
      <c r="A41" s="11" t="s">
        <v>16</v>
      </c>
      <c r="B41" s="6"/>
      <c r="C41" s="6"/>
      <c r="D41" s="6"/>
      <c r="E41" s="6"/>
      <c r="F41" s="6"/>
      <c r="G41" s="6"/>
      <c r="H41" s="6"/>
      <c r="I41" s="6"/>
      <c r="J41" s="6"/>
      <c r="K41" s="6"/>
      <c r="L41" s="6"/>
      <c r="M41" s="6"/>
      <c r="N41" s="6"/>
      <c r="O41" s="6"/>
      <c r="P41" s="6"/>
      <c r="Q41" s="6"/>
      <c r="R41" s="6"/>
    </row>
    <row r="42" spans="1:20" ht="13.95" customHeight="1" x14ac:dyDescent="0.25">
      <c r="A42" s="7" t="s">
        <v>15</v>
      </c>
      <c r="B42" s="6"/>
      <c r="C42" s="6"/>
      <c r="D42" s="6"/>
      <c r="E42" s="6"/>
      <c r="F42" s="6"/>
      <c r="G42" s="6"/>
      <c r="H42" s="6"/>
      <c r="I42" s="6"/>
      <c r="J42" s="6"/>
      <c r="K42" s="6"/>
      <c r="L42" s="6"/>
      <c r="M42" s="6"/>
      <c r="N42" s="6"/>
      <c r="O42" s="6"/>
      <c r="P42" s="6"/>
      <c r="Q42" s="6"/>
      <c r="R42" s="6"/>
    </row>
    <row r="43" spans="1:20" ht="13.95" customHeight="1" x14ac:dyDescent="0.25">
      <c r="A43" s="7" t="s">
        <v>14</v>
      </c>
      <c r="B43" s="6"/>
      <c r="C43" s="6"/>
      <c r="D43" s="6"/>
      <c r="E43" s="6"/>
      <c r="F43" s="6"/>
      <c r="G43" s="6"/>
      <c r="H43" s="6"/>
      <c r="I43" s="6"/>
      <c r="J43" s="6"/>
      <c r="K43" s="6"/>
      <c r="L43" s="6"/>
      <c r="M43" s="6"/>
      <c r="N43" s="6"/>
      <c r="O43" s="6"/>
      <c r="P43" s="6"/>
      <c r="Q43" s="6"/>
      <c r="R43" s="6"/>
    </row>
    <row r="44" spans="1:20" ht="13.95" customHeight="1" x14ac:dyDescent="0.25">
      <c r="A44" s="7" t="s">
        <v>13</v>
      </c>
      <c r="B44" s="6"/>
      <c r="C44" s="6"/>
      <c r="D44" s="6"/>
      <c r="E44" s="6"/>
      <c r="F44" s="6"/>
      <c r="G44" s="6"/>
      <c r="H44" s="6"/>
      <c r="I44" s="6"/>
      <c r="J44" s="6"/>
      <c r="K44" s="6"/>
      <c r="L44" s="6"/>
      <c r="M44" s="6"/>
      <c r="N44" s="6"/>
      <c r="O44" s="6"/>
      <c r="P44" s="6"/>
      <c r="Q44" s="6"/>
      <c r="R44" s="6"/>
    </row>
    <row r="45" spans="1:20" ht="13.95" customHeight="1" x14ac:dyDescent="0.25">
      <c r="A45" s="7" t="s">
        <v>12</v>
      </c>
      <c r="B45" s="9"/>
      <c r="C45" s="9"/>
      <c r="D45" s="9"/>
      <c r="E45" s="9"/>
      <c r="F45" s="9"/>
      <c r="G45" s="9"/>
      <c r="H45" s="9"/>
      <c r="I45" s="9"/>
      <c r="J45" s="9"/>
      <c r="K45" s="9"/>
      <c r="L45" s="9"/>
      <c r="M45" s="9"/>
      <c r="N45" s="9"/>
      <c r="O45" s="9"/>
      <c r="P45" s="9"/>
      <c r="Q45" s="9"/>
      <c r="R45" s="9"/>
      <c r="T45" s="10">
        <v>8.9999999999999993E-3</v>
      </c>
    </row>
    <row r="46" spans="1:20" ht="13.95" customHeight="1" x14ac:dyDescent="0.25">
      <c r="A46" s="7" t="s">
        <v>11</v>
      </c>
      <c r="B46" s="9"/>
      <c r="C46" s="9"/>
      <c r="D46" s="9"/>
      <c r="E46" s="9"/>
      <c r="F46" s="9"/>
      <c r="G46" s="9"/>
      <c r="H46" s="9"/>
      <c r="I46" s="9"/>
      <c r="J46" s="9"/>
      <c r="K46" s="9"/>
      <c r="L46" s="9"/>
      <c r="M46" s="9"/>
      <c r="N46" s="9"/>
      <c r="O46" s="9"/>
      <c r="P46" s="9"/>
      <c r="Q46" s="9"/>
      <c r="R46" s="9"/>
    </row>
    <row r="47" spans="1:20" ht="13.95" customHeight="1" x14ac:dyDescent="0.25">
      <c r="A47" s="7"/>
      <c r="B47" s="6"/>
      <c r="C47" s="6"/>
      <c r="D47" s="6"/>
      <c r="E47" s="6"/>
      <c r="F47" s="6"/>
      <c r="G47" s="6"/>
      <c r="H47" s="6"/>
      <c r="I47" s="6"/>
      <c r="J47" s="6"/>
      <c r="K47" s="6"/>
      <c r="L47" s="6"/>
      <c r="M47" s="6"/>
      <c r="N47" s="6"/>
      <c r="O47" s="6"/>
      <c r="P47" s="6"/>
      <c r="Q47" s="6"/>
      <c r="R47" s="6"/>
    </row>
    <row r="48" spans="1:20" ht="13.95" customHeight="1" x14ac:dyDescent="0.25">
      <c r="A48" s="7"/>
      <c r="B48" s="6"/>
      <c r="C48" s="8">
        <f>250/16</f>
        <v>15.625</v>
      </c>
      <c r="D48" s="6"/>
      <c r="E48" s="6"/>
      <c r="F48" s="6"/>
      <c r="G48" s="6"/>
      <c r="H48" s="6"/>
      <c r="I48" s="6"/>
      <c r="J48" s="6"/>
      <c r="K48" s="6"/>
      <c r="L48" s="6"/>
      <c r="M48" s="6"/>
      <c r="N48" s="6"/>
      <c r="O48" s="6"/>
      <c r="P48" s="6"/>
      <c r="Q48" s="6"/>
      <c r="R48" s="6"/>
    </row>
    <row r="49" spans="1:18" ht="13.95" customHeight="1" x14ac:dyDescent="0.25">
      <c r="A49" s="7"/>
      <c r="B49" s="6"/>
      <c r="C49" s="6"/>
      <c r="D49" s="6"/>
      <c r="E49" s="6"/>
      <c r="F49" s="6"/>
      <c r="G49" s="6"/>
      <c r="H49" s="6"/>
      <c r="I49" s="6"/>
      <c r="J49" s="6"/>
      <c r="K49" s="6"/>
      <c r="L49" s="6"/>
      <c r="M49" s="6"/>
      <c r="N49" s="6"/>
      <c r="O49" s="6"/>
      <c r="P49" s="6"/>
      <c r="Q49" s="6"/>
      <c r="R49" s="6"/>
    </row>
    <row r="50" spans="1:18" ht="13.95" customHeight="1" x14ac:dyDescent="0.25">
      <c r="B50" s="6"/>
      <c r="C50" s="6"/>
      <c r="D50" s="6"/>
      <c r="E50" s="6"/>
      <c r="F50" s="6"/>
      <c r="G50" s="6"/>
      <c r="H50" s="6"/>
      <c r="I50" s="6"/>
      <c r="J50" s="6"/>
      <c r="K50" s="6"/>
      <c r="L50" s="6"/>
      <c r="M50" s="6"/>
      <c r="N50" s="6"/>
      <c r="O50" s="6"/>
      <c r="P50" s="6"/>
      <c r="Q50" s="6"/>
      <c r="R50" s="6"/>
    </row>
    <row r="51" spans="1:18" ht="13.95" customHeight="1" x14ac:dyDescent="0.25">
      <c r="B51" s="6"/>
      <c r="C51" s="6"/>
      <c r="D51" s="6"/>
      <c r="E51" s="6"/>
      <c r="F51" s="6"/>
      <c r="G51" s="6"/>
      <c r="H51" s="6"/>
      <c r="I51" s="6"/>
      <c r="J51" s="6"/>
      <c r="K51" s="6"/>
      <c r="L51" s="6"/>
      <c r="M51" s="6"/>
      <c r="N51" s="6"/>
      <c r="O51" s="6"/>
      <c r="P51" s="6"/>
      <c r="Q51" s="6"/>
      <c r="R51" s="6"/>
    </row>
    <row r="52" spans="1:18" ht="13.95" customHeight="1" x14ac:dyDescent="0.25">
      <c r="B52" s="6"/>
      <c r="C52" s="6"/>
      <c r="D52" s="6"/>
      <c r="E52" s="6"/>
      <c r="F52" s="6"/>
      <c r="G52" s="6"/>
      <c r="H52" s="6"/>
      <c r="I52" s="6"/>
      <c r="J52" s="6"/>
      <c r="K52" s="6"/>
      <c r="L52" s="6"/>
      <c r="M52" s="6"/>
      <c r="N52" s="6"/>
      <c r="O52" s="6"/>
      <c r="P52" s="6"/>
      <c r="Q52" s="6"/>
      <c r="R52" s="6"/>
    </row>
    <row r="53" spans="1:18" ht="13.95" customHeight="1" x14ac:dyDescent="0.25">
      <c r="B53" s="6"/>
      <c r="C53" s="6"/>
      <c r="D53" s="6"/>
      <c r="E53" s="6"/>
      <c r="F53" s="6"/>
      <c r="G53" s="6"/>
      <c r="H53" s="6"/>
      <c r="I53" s="6"/>
      <c r="J53" s="6"/>
      <c r="K53" s="6"/>
      <c r="L53" s="6"/>
      <c r="M53" s="6"/>
      <c r="N53" s="6"/>
      <c r="O53" s="6"/>
      <c r="P53" s="6"/>
      <c r="Q53" s="6"/>
      <c r="R53" s="6"/>
    </row>
    <row r="54" spans="1:18" ht="13.95" customHeight="1" x14ac:dyDescent="0.25">
      <c r="B54" s="6"/>
      <c r="C54" s="6"/>
      <c r="D54" s="6"/>
      <c r="E54" s="6"/>
      <c r="F54" s="6"/>
      <c r="G54" s="6"/>
      <c r="H54" s="6"/>
      <c r="I54" s="6"/>
      <c r="J54" s="6"/>
      <c r="K54" s="6"/>
      <c r="L54" s="6"/>
      <c r="M54" s="6"/>
      <c r="N54" s="6"/>
      <c r="O54" s="6"/>
      <c r="P54" s="6"/>
      <c r="Q54" s="6"/>
      <c r="R54" s="6"/>
    </row>
    <row r="55" spans="1:18" ht="13.95" customHeight="1" x14ac:dyDescent="0.25">
      <c r="B55" s="6"/>
      <c r="C55" s="6"/>
      <c r="D55" s="6"/>
      <c r="E55" s="6"/>
      <c r="F55" s="6"/>
      <c r="G55" s="6"/>
      <c r="H55" s="6"/>
      <c r="I55" s="6"/>
      <c r="J55" s="6"/>
      <c r="K55" s="6"/>
      <c r="L55" s="6"/>
      <c r="M55" s="6"/>
      <c r="N55" s="6"/>
      <c r="O55" s="6"/>
      <c r="P55" s="6"/>
      <c r="Q55" s="6"/>
      <c r="R55" s="6"/>
    </row>
    <row r="56" spans="1:18" ht="10.050000000000001" customHeight="1" x14ac:dyDescent="0.25">
      <c r="B56" s="6"/>
      <c r="C56" s="6"/>
      <c r="D56" s="6"/>
      <c r="E56" s="6"/>
      <c r="F56" s="6"/>
      <c r="G56" s="6"/>
      <c r="H56" s="6"/>
      <c r="I56" s="6"/>
      <c r="J56" s="6"/>
      <c r="K56" s="6"/>
      <c r="L56" s="6"/>
      <c r="M56" s="6"/>
      <c r="N56" s="6"/>
      <c r="O56" s="6"/>
      <c r="P56" s="6"/>
      <c r="Q56" s="6"/>
      <c r="R56" s="6"/>
    </row>
    <row r="57" spans="1:18" ht="10.050000000000001" customHeight="1" x14ac:dyDescent="0.25">
      <c r="B57" s="6"/>
      <c r="C57" s="6"/>
      <c r="D57" s="6"/>
      <c r="E57" s="6"/>
      <c r="F57" s="6"/>
      <c r="G57" s="6"/>
      <c r="H57" s="6"/>
      <c r="I57" s="6"/>
      <c r="J57" s="6"/>
      <c r="K57" s="6"/>
      <c r="L57" s="6"/>
      <c r="M57" s="6"/>
      <c r="N57" s="6"/>
      <c r="O57" s="6"/>
      <c r="P57" s="6"/>
      <c r="Q57" s="6"/>
      <c r="R57" s="6"/>
    </row>
    <row r="58" spans="1:18" ht="10.050000000000001" customHeight="1" x14ac:dyDescent="0.25">
      <c r="B58" s="6"/>
      <c r="C58" s="6"/>
      <c r="D58" s="6"/>
      <c r="E58" s="6"/>
      <c r="F58" s="6"/>
      <c r="G58" s="6"/>
      <c r="H58" s="6"/>
      <c r="I58" s="6"/>
      <c r="J58" s="6"/>
      <c r="K58" s="6"/>
      <c r="L58" s="6"/>
      <c r="M58" s="6"/>
      <c r="N58" s="6"/>
      <c r="O58" s="6"/>
      <c r="P58" s="6"/>
      <c r="Q58" s="6"/>
      <c r="R58" s="6"/>
    </row>
    <row r="59" spans="1:18" ht="10.050000000000001" customHeight="1" x14ac:dyDescent="0.25">
      <c r="B59" s="6"/>
      <c r="C59" s="6"/>
      <c r="D59" s="6"/>
      <c r="E59" s="6"/>
      <c r="F59" s="6"/>
      <c r="G59" s="6"/>
      <c r="H59" s="6"/>
      <c r="I59" s="6"/>
      <c r="J59" s="6"/>
      <c r="K59" s="6"/>
      <c r="L59" s="6"/>
      <c r="M59" s="6"/>
      <c r="N59" s="6"/>
      <c r="O59" s="6"/>
      <c r="P59" s="6"/>
      <c r="Q59" s="6"/>
      <c r="R59" s="6"/>
    </row>
    <row r="60" spans="1:18" ht="10.050000000000001" customHeight="1" x14ac:dyDescent="0.25">
      <c r="B60" s="6"/>
      <c r="C60" s="6"/>
      <c r="D60" s="6"/>
      <c r="E60" s="6"/>
      <c r="F60" s="6"/>
      <c r="G60" s="6"/>
      <c r="H60" s="6"/>
      <c r="I60" s="6"/>
      <c r="J60" s="6"/>
      <c r="K60" s="6"/>
      <c r="L60" s="6"/>
      <c r="M60" s="6"/>
      <c r="N60" s="6"/>
      <c r="O60" s="6"/>
      <c r="P60" s="6"/>
      <c r="Q60" s="6"/>
      <c r="R60" s="6"/>
    </row>
    <row r="61" spans="1:18" ht="10.050000000000001" customHeight="1" x14ac:dyDescent="0.25">
      <c r="B61" s="6"/>
      <c r="C61" s="6"/>
      <c r="D61" s="6"/>
      <c r="E61" s="6"/>
      <c r="F61" s="6"/>
      <c r="G61" s="6"/>
      <c r="H61" s="6"/>
      <c r="I61" s="6"/>
      <c r="J61" s="6"/>
      <c r="K61" s="6"/>
      <c r="L61" s="6"/>
      <c r="M61" s="6"/>
      <c r="N61" s="6"/>
      <c r="O61" s="6"/>
      <c r="P61" s="6"/>
      <c r="Q61" s="6"/>
      <c r="R61" s="6"/>
    </row>
    <row r="62" spans="1:18" ht="10.050000000000001" customHeight="1" x14ac:dyDescent="0.25">
      <c r="B62" s="6"/>
      <c r="C62" s="6"/>
      <c r="D62" s="6"/>
      <c r="E62" s="6"/>
      <c r="F62" s="6"/>
      <c r="G62" s="6"/>
      <c r="H62" s="6"/>
      <c r="I62" s="6"/>
      <c r="J62" s="6"/>
      <c r="K62" s="6"/>
      <c r="L62" s="6"/>
      <c r="M62" s="6"/>
      <c r="N62" s="6"/>
      <c r="O62" s="6"/>
      <c r="P62" s="6"/>
      <c r="Q62" s="6"/>
      <c r="R62" s="6"/>
    </row>
    <row r="63" spans="1:18" ht="10.050000000000001" customHeight="1" x14ac:dyDescent="0.25">
      <c r="B63" s="6"/>
      <c r="C63" s="6"/>
      <c r="D63" s="6"/>
      <c r="E63" s="6"/>
      <c r="F63" s="6"/>
      <c r="G63" s="6"/>
      <c r="H63" s="6"/>
      <c r="I63" s="6"/>
      <c r="J63" s="6"/>
      <c r="K63" s="6"/>
      <c r="L63" s="6"/>
      <c r="M63" s="6"/>
      <c r="N63" s="6"/>
      <c r="O63" s="6"/>
      <c r="P63" s="6"/>
      <c r="Q63" s="6"/>
      <c r="R63" s="6"/>
    </row>
    <row r="64" spans="1:18" ht="10.050000000000001" customHeight="1" x14ac:dyDescent="0.25">
      <c r="B64" s="6"/>
      <c r="C64" s="6"/>
      <c r="D64" s="6"/>
      <c r="E64" s="6"/>
      <c r="F64" s="6"/>
      <c r="G64" s="6"/>
      <c r="H64" s="6"/>
      <c r="I64" s="6"/>
      <c r="J64" s="6"/>
      <c r="K64" s="6"/>
      <c r="L64" s="6"/>
      <c r="M64" s="6"/>
      <c r="N64" s="6"/>
      <c r="O64" s="6"/>
      <c r="P64" s="6"/>
      <c r="Q64" s="6"/>
      <c r="R64" s="6"/>
    </row>
    <row r="65" spans="2:18" ht="10.050000000000001" customHeight="1" x14ac:dyDescent="0.25">
      <c r="B65" s="6"/>
      <c r="C65" s="6"/>
      <c r="D65" s="6"/>
      <c r="E65" s="6"/>
      <c r="F65" s="6"/>
      <c r="G65" s="6"/>
      <c r="H65" s="6"/>
      <c r="I65" s="6"/>
      <c r="J65" s="6"/>
      <c r="K65" s="6"/>
      <c r="L65" s="6"/>
      <c r="M65" s="6"/>
      <c r="N65" s="6"/>
      <c r="O65" s="6"/>
      <c r="P65" s="6"/>
      <c r="Q65" s="6"/>
      <c r="R65" s="6"/>
    </row>
    <row r="66" spans="2:18" ht="10.050000000000001" customHeight="1" x14ac:dyDescent="0.25">
      <c r="B66" s="6"/>
      <c r="C66" s="6"/>
      <c r="D66" s="6"/>
      <c r="E66" s="6"/>
      <c r="F66" s="6"/>
      <c r="G66" s="6"/>
      <c r="H66" s="6"/>
      <c r="I66" s="6"/>
      <c r="J66" s="6"/>
      <c r="K66" s="6"/>
      <c r="L66" s="6"/>
      <c r="M66" s="6"/>
      <c r="N66" s="6"/>
      <c r="O66" s="6"/>
      <c r="P66" s="6"/>
      <c r="Q66" s="6"/>
      <c r="R66" s="6"/>
    </row>
    <row r="67" spans="2:18" ht="10.050000000000001" customHeight="1" x14ac:dyDescent="0.25">
      <c r="B67" s="6"/>
      <c r="C67" s="6"/>
      <c r="D67" s="6"/>
      <c r="E67" s="6"/>
      <c r="F67" s="6"/>
      <c r="G67" s="6"/>
      <c r="H67" s="6"/>
      <c r="I67" s="6"/>
      <c r="J67" s="6"/>
      <c r="K67" s="6"/>
      <c r="L67" s="6"/>
      <c r="M67" s="6"/>
      <c r="N67" s="6"/>
      <c r="O67" s="6"/>
      <c r="P67" s="6"/>
      <c r="Q67" s="6"/>
      <c r="R67" s="6"/>
    </row>
    <row r="68" spans="2:18" ht="10.050000000000001" customHeight="1" x14ac:dyDescent="0.25">
      <c r="B68" s="6"/>
      <c r="C68" s="6"/>
      <c r="D68" s="6"/>
      <c r="E68" s="6"/>
      <c r="F68" s="6"/>
      <c r="G68" s="6"/>
      <c r="H68" s="6"/>
      <c r="I68" s="6"/>
      <c r="J68" s="6"/>
      <c r="K68" s="6"/>
      <c r="L68" s="6"/>
      <c r="M68" s="6"/>
      <c r="N68" s="6"/>
      <c r="O68" s="6"/>
      <c r="P68" s="6"/>
      <c r="Q68" s="6"/>
      <c r="R68" s="6"/>
    </row>
    <row r="69" spans="2:18" ht="10.050000000000001" customHeight="1" x14ac:dyDescent="0.25">
      <c r="B69" s="6"/>
      <c r="C69" s="6"/>
      <c r="D69" s="6"/>
      <c r="E69" s="6"/>
      <c r="F69" s="6"/>
      <c r="G69" s="6"/>
      <c r="H69" s="6"/>
      <c r="I69" s="6"/>
      <c r="J69" s="6"/>
      <c r="K69" s="6"/>
      <c r="L69" s="6"/>
      <c r="M69" s="6"/>
      <c r="N69" s="6"/>
      <c r="O69" s="6"/>
      <c r="P69" s="6"/>
      <c r="Q69" s="6"/>
      <c r="R69" s="6"/>
    </row>
    <row r="70" spans="2:18" ht="10.050000000000001" customHeight="1" x14ac:dyDescent="0.25">
      <c r="B70" s="6"/>
      <c r="C70" s="6"/>
      <c r="D70" s="6"/>
      <c r="E70" s="6"/>
      <c r="F70" s="6"/>
      <c r="G70" s="6"/>
      <c r="H70" s="6"/>
      <c r="I70" s="6"/>
      <c r="J70" s="6"/>
      <c r="K70" s="6"/>
      <c r="L70" s="6"/>
      <c r="M70" s="6"/>
      <c r="N70" s="6"/>
      <c r="O70" s="6"/>
      <c r="P70" s="6"/>
      <c r="Q70" s="6"/>
      <c r="R70" s="6"/>
    </row>
    <row r="71" spans="2:18" ht="10.050000000000001" customHeight="1" x14ac:dyDescent="0.25">
      <c r="B71" s="6"/>
      <c r="C71" s="6"/>
      <c r="D71" s="6"/>
      <c r="E71" s="6"/>
      <c r="F71" s="6"/>
      <c r="G71" s="6"/>
      <c r="H71" s="6"/>
      <c r="I71" s="6"/>
      <c r="J71" s="6"/>
      <c r="K71" s="6"/>
      <c r="L71" s="6"/>
      <c r="M71" s="6"/>
      <c r="N71" s="6"/>
      <c r="O71" s="6"/>
      <c r="P71" s="6"/>
      <c r="Q71" s="6"/>
      <c r="R71" s="6"/>
    </row>
    <row r="72" spans="2:18" ht="10.050000000000001" customHeight="1" x14ac:dyDescent="0.25">
      <c r="B72" s="6"/>
      <c r="C72" s="6"/>
      <c r="D72" s="6"/>
      <c r="E72" s="6"/>
      <c r="F72" s="6"/>
      <c r="G72" s="6"/>
      <c r="H72" s="6"/>
      <c r="I72" s="6"/>
      <c r="J72" s="6"/>
      <c r="K72" s="6"/>
      <c r="L72" s="6"/>
      <c r="M72" s="6"/>
      <c r="N72" s="6"/>
      <c r="O72" s="6"/>
      <c r="P72" s="6"/>
      <c r="Q72" s="6"/>
      <c r="R72" s="6"/>
    </row>
    <row r="73" spans="2:18" ht="10.050000000000001" customHeight="1" x14ac:dyDescent="0.25">
      <c r="B73" s="6"/>
      <c r="C73" s="6"/>
      <c r="D73" s="6"/>
      <c r="E73" s="6"/>
      <c r="F73" s="6"/>
      <c r="G73" s="6"/>
      <c r="H73" s="6"/>
      <c r="I73" s="6"/>
      <c r="J73" s="6"/>
      <c r="K73" s="6"/>
      <c r="L73" s="6"/>
      <c r="M73" s="6"/>
      <c r="N73" s="6"/>
      <c r="O73" s="6"/>
      <c r="P73" s="6"/>
      <c r="Q73" s="6"/>
      <c r="R73" s="6"/>
    </row>
    <row r="74" spans="2:18" ht="10.050000000000001" customHeight="1" x14ac:dyDescent="0.25">
      <c r="B74" s="6"/>
      <c r="C74" s="6"/>
      <c r="D74" s="6"/>
      <c r="E74" s="6"/>
      <c r="F74" s="6"/>
      <c r="G74" s="6"/>
      <c r="H74" s="6"/>
      <c r="I74" s="6"/>
      <c r="J74" s="6"/>
      <c r="K74" s="6"/>
      <c r="L74" s="6"/>
      <c r="M74" s="6"/>
      <c r="N74" s="6"/>
      <c r="O74" s="6"/>
      <c r="P74" s="6"/>
      <c r="Q74" s="6"/>
      <c r="R74" s="6"/>
    </row>
    <row r="75" spans="2:18" ht="10.050000000000001" customHeight="1" x14ac:dyDescent="0.25">
      <c r="B75" s="6"/>
      <c r="C75" s="6"/>
      <c r="D75" s="6"/>
      <c r="E75" s="6"/>
      <c r="F75" s="6"/>
      <c r="G75" s="6"/>
      <c r="H75" s="6"/>
      <c r="I75" s="6"/>
      <c r="J75" s="6"/>
      <c r="K75" s="6"/>
      <c r="L75" s="6"/>
      <c r="M75" s="6"/>
      <c r="N75" s="6"/>
      <c r="O75" s="6"/>
      <c r="P75" s="6"/>
      <c r="Q75" s="6"/>
      <c r="R75" s="6"/>
    </row>
    <row r="76" spans="2:18" ht="10.050000000000001" customHeight="1" x14ac:dyDescent="0.25">
      <c r="B76" s="6"/>
      <c r="C76" s="6"/>
      <c r="D76" s="6"/>
      <c r="E76" s="6"/>
      <c r="F76" s="6"/>
      <c r="G76" s="6"/>
      <c r="H76" s="6"/>
      <c r="I76" s="6"/>
      <c r="J76" s="6"/>
      <c r="K76" s="6"/>
      <c r="L76" s="6"/>
      <c r="M76" s="6"/>
      <c r="N76" s="6"/>
      <c r="O76" s="6"/>
      <c r="P76" s="6"/>
      <c r="Q76" s="6"/>
      <c r="R76" s="6"/>
    </row>
    <row r="77" spans="2:18" ht="10.050000000000001" customHeight="1" x14ac:dyDescent="0.25">
      <c r="B77" s="6"/>
      <c r="C77" s="6"/>
      <c r="D77" s="6"/>
      <c r="E77" s="6"/>
      <c r="F77" s="6"/>
      <c r="G77" s="6"/>
      <c r="H77" s="6"/>
      <c r="I77" s="6"/>
      <c r="J77" s="6"/>
      <c r="K77" s="6"/>
      <c r="L77" s="6"/>
      <c r="M77" s="6"/>
      <c r="N77" s="6"/>
      <c r="O77" s="6"/>
      <c r="P77" s="6"/>
      <c r="Q77" s="6"/>
      <c r="R77" s="6"/>
    </row>
    <row r="78" spans="2:18" ht="10.050000000000001" customHeight="1" x14ac:dyDescent="0.25">
      <c r="B78" s="6"/>
      <c r="C78" s="6"/>
      <c r="D78" s="6"/>
      <c r="E78" s="6"/>
      <c r="F78" s="6"/>
      <c r="G78" s="6"/>
      <c r="H78" s="6"/>
      <c r="I78" s="6"/>
      <c r="J78" s="6"/>
      <c r="K78" s="6"/>
      <c r="L78" s="6"/>
      <c r="M78" s="6"/>
      <c r="N78" s="6"/>
      <c r="O78" s="6"/>
      <c r="P78" s="6"/>
      <c r="Q78" s="6"/>
      <c r="R78" s="6"/>
    </row>
    <row r="79" spans="2:18" ht="10.050000000000001" customHeight="1" x14ac:dyDescent="0.25">
      <c r="B79" s="6"/>
      <c r="C79" s="6"/>
      <c r="D79" s="6"/>
      <c r="E79" s="6"/>
      <c r="F79" s="6"/>
      <c r="G79" s="6"/>
      <c r="H79" s="6"/>
      <c r="I79" s="6"/>
      <c r="J79" s="6"/>
      <c r="K79" s="6"/>
      <c r="L79" s="6"/>
      <c r="M79" s="6"/>
      <c r="N79" s="6"/>
      <c r="O79" s="6"/>
      <c r="P79" s="6"/>
      <c r="Q79" s="6"/>
      <c r="R79" s="6"/>
    </row>
    <row r="80" spans="2:18" ht="10.050000000000001" customHeight="1" x14ac:dyDescent="0.25">
      <c r="B80" s="6"/>
      <c r="C80" s="6"/>
      <c r="D80" s="6"/>
      <c r="E80" s="6"/>
      <c r="F80" s="6"/>
      <c r="G80" s="6"/>
      <c r="H80" s="6"/>
      <c r="I80" s="6"/>
      <c r="J80" s="6"/>
      <c r="K80" s="6"/>
      <c r="L80" s="6"/>
      <c r="M80" s="6"/>
      <c r="N80" s="6"/>
      <c r="O80" s="6"/>
      <c r="P80" s="6"/>
      <c r="Q80" s="6"/>
      <c r="R80" s="6"/>
    </row>
    <row r="81" spans="2:18" ht="10.050000000000001" customHeight="1" x14ac:dyDescent="0.25">
      <c r="B81" s="6"/>
      <c r="C81" s="6"/>
      <c r="D81" s="6"/>
      <c r="E81" s="6"/>
      <c r="F81" s="6"/>
      <c r="G81" s="6"/>
      <c r="H81" s="6"/>
      <c r="I81" s="6"/>
      <c r="J81" s="6"/>
      <c r="K81" s="6"/>
      <c r="L81" s="6"/>
      <c r="M81" s="6"/>
      <c r="N81" s="6"/>
      <c r="O81" s="6"/>
      <c r="P81" s="6"/>
      <c r="Q81" s="6"/>
      <c r="R81" s="6"/>
    </row>
    <row r="82" spans="2:18" ht="10.050000000000001" customHeight="1" x14ac:dyDescent="0.25">
      <c r="B82" s="6"/>
      <c r="C82" s="6"/>
      <c r="D82" s="6"/>
      <c r="E82" s="6"/>
      <c r="F82" s="6"/>
      <c r="G82" s="6"/>
      <c r="H82" s="6"/>
      <c r="I82" s="6"/>
      <c r="J82" s="6"/>
      <c r="K82" s="6"/>
      <c r="L82" s="6"/>
      <c r="M82" s="6"/>
      <c r="N82" s="6"/>
      <c r="O82" s="6"/>
      <c r="P82" s="6"/>
      <c r="Q82" s="6"/>
      <c r="R82" s="6"/>
    </row>
    <row r="83" spans="2:18" ht="10.050000000000001" customHeight="1" x14ac:dyDescent="0.25">
      <c r="B83" s="6"/>
      <c r="C83" s="6"/>
      <c r="D83" s="6"/>
      <c r="E83" s="6"/>
      <c r="F83" s="6"/>
      <c r="G83" s="6"/>
      <c r="H83" s="6"/>
      <c r="I83" s="6"/>
      <c r="J83" s="6"/>
      <c r="K83" s="6"/>
      <c r="L83" s="6"/>
      <c r="M83" s="6"/>
      <c r="N83" s="6"/>
      <c r="O83" s="6"/>
      <c r="P83" s="6"/>
      <c r="Q83" s="6"/>
      <c r="R83" s="6"/>
    </row>
    <row r="84" spans="2:18" ht="10.050000000000001" customHeight="1" x14ac:dyDescent="0.25">
      <c r="B84" s="6"/>
      <c r="C84" s="6"/>
      <c r="D84" s="6"/>
      <c r="E84" s="6"/>
      <c r="F84" s="6"/>
      <c r="G84" s="6"/>
      <c r="H84" s="6"/>
      <c r="I84" s="6"/>
      <c r="J84" s="6"/>
      <c r="K84" s="6"/>
      <c r="L84" s="6"/>
      <c r="M84" s="6"/>
      <c r="N84" s="6"/>
      <c r="O84" s="6"/>
      <c r="P84" s="6"/>
      <c r="Q84" s="6"/>
      <c r="R84" s="6"/>
    </row>
    <row r="85" spans="2:18" ht="10.050000000000001" customHeight="1" x14ac:dyDescent="0.25">
      <c r="B85" s="6"/>
      <c r="C85" s="6"/>
      <c r="D85" s="6"/>
      <c r="E85" s="6"/>
      <c r="F85" s="6"/>
      <c r="G85" s="6"/>
      <c r="H85" s="6"/>
      <c r="I85" s="6"/>
      <c r="J85" s="6"/>
      <c r="K85" s="6"/>
      <c r="L85" s="6"/>
      <c r="M85" s="6"/>
      <c r="N85" s="6"/>
      <c r="O85" s="6"/>
      <c r="P85" s="6"/>
      <c r="Q85" s="6"/>
      <c r="R85" s="6"/>
    </row>
    <row r="86" spans="2:18" ht="10.050000000000001" customHeight="1" x14ac:dyDescent="0.25">
      <c r="B86" s="6"/>
      <c r="C86" s="6"/>
      <c r="D86" s="6"/>
      <c r="E86" s="6"/>
      <c r="F86" s="6"/>
      <c r="G86" s="6"/>
      <c r="H86" s="6"/>
      <c r="I86" s="6"/>
      <c r="J86" s="6"/>
      <c r="K86" s="6"/>
      <c r="L86" s="6"/>
      <c r="M86" s="6"/>
      <c r="N86" s="6"/>
      <c r="O86" s="6"/>
      <c r="P86" s="6"/>
      <c r="Q86" s="6"/>
      <c r="R86" s="6"/>
    </row>
    <row r="87" spans="2:18" ht="10.050000000000001" customHeight="1" x14ac:dyDescent="0.25">
      <c r="B87" s="6"/>
      <c r="C87" s="6"/>
      <c r="D87" s="6"/>
      <c r="E87" s="6"/>
      <c r="F87" s="6"/>
      <c r="G87" s="6"/>
      <c r="H87" s="6"/>
      <c r="I87" s="6"/>
      <c r="J87" s="6"/>
      <c r="K87" s="6"/>
      <c r="L87" s="6"/>
      <c r="M87" s="6"/>
      <c r="N87" s="6"/>
      <c r="O87" s="6"/>
      <c r="P87" s="6"/>
      <c r="Q87" s="6"/>
      <c r="R87" s="6"/>
    </row>
    <row r="88" spans="2:18" ht="10.050000000000001" customHeight="1" x14ac:dyDescent="0.25">
      <c r="B88" s="6"/>
      <c r="C88" s="6"/>
      <c r="D88" s="6"/>
      <c r="E88" s="6"/>
      <c r="F88" s="6"/>
      <c r="G88" s="6"/>
      <c r="H88" s="6"/>
      <c r="I88" s="6"/>
      <c r="J88" s="6"/>
      <c r="K88" s="6"/>
      <c r="L88" s="6"/>
      <c r="M88" s="6"/>
      <c r="N88" s="6"/>
      <c r="O88" s="6"/>
      <c r="P88" s="6"/>
      <c r="Q88" s="6"/>
      <c r="R88" s="6"/>
    </row>
    <row r="89" spans="2:18" ht="10.050000000000001" customHeight="1" x14ac:dyDescent="0.25">
      <c r="B89" s="6"/>
      <c r="C89" s="6"/>
      <c r="D89" s="6"/>
      <c r="E89" s="6"/>
      <c r="F89" s="6"/>
      <c r="G89" s="6"/>
      <c r="H89" s="6"/>
      <c r="I89" s="6"/>
      <c r="J89" s="6"/>
      <c r="K89" s="6"/>
      <c r="L89" s="6"/>
      <c r="M89" s="6"/>
      <c r="N89" s="6"/>
      <c r="O89" s="6"/>
      <c r="P89" s="6"/>
      <c r="Q89" s="6"/>
      <c r="R89" s="6"/>
    </row>
    <row r="90" spans="2:18" ht="10.050000000000001" customHeight="1" x14ac:dyDescent="0.25">
      <c r="B90" s="6"/>
      <c r="C90" s="6"/>
      <c r="D90" s="6"/>
      <c r="E90" s="6"/>
      <c r="F90" s="6"/>
      <c r="G90" s="6"/>
      <c r="H90" s="6"/>
      <c r="I90" s="6"/>
      <c r="J90" s="6"/>
      <c r="K90" s="6"/>
      <c r="L90" s="6"/>
      <c r="M90" s="6"/>
      <c r="N90" s="6"/>
      <c r="O90" s="6"/>
      <c r="P90" s="6"/>
      <c r="Q90" s="6"/>
      <c r="R90" s="6"/>
    </row>
    <row r="91" spans="2:18" ht="10.050000000000001" customHeight="1" x14ac:dyDescent="0.25">
      <c r="B91" s="6"/>
      <c r="C91" s="6"/>
      <c r="D91" s="6"/>
      <c r="E91" s="6"/>
      <c r="F91" s="6"/>
      <c r="G91" s="6"/>
      <c r="H91" s="6"/>
      <c r="I91" s="6"/>
      <c r="J91" s="6"/>
      <c r="K91" s="6"/>
      <c r="L91" s="6"/>
      <c r="M91" s="6"/>
      <c r="N91" s="6"/>
      <c r="O91" s="6"/>
      <c r="P91" s="6"/>
      <c r="Q91" s="6"/>
      <c r="R91" s="6"/>
    </row>
    <row r="92" spans="2:18" ht="10.050000000000001" customHeight="1" x14ac:dyDescent="0.25">
      <c r="B92" s="6"/>
      <c r="C92" s="6"/>
      <c r="D92" s="6"/>
      <c r="E92" s="6"/>
      <c r="F92" s="6"/>
      <c r="G92" s="6"/>
      <c r="H92" s="6"/>
      <c r="I92" s="6"/>
      <c r="J92" s="6"/>
      <c r="K92" s="6"/>
      <c r="L92" s="6"/>
      <c r="M92" s="6"/>
      <c r="N92" s="6"/>
      <c r="O92" s="6"/>
      <c r="P92" s="6"/>
      <c r="Q92" s="6"/>
      <c r="R92" s="6"/>
    </row>
    <row r="93" spans="2:18" ht="10.050000000000001" customHeight="1" x14ac:dyDescent="0.25">
      <c r="B93" s="6"/>
      <c r="C93" s="6"/>
      <c r="D93" s="6"/>
      <c r="E93" s="6"/>
      <c r="F93" s="6"/>
      <c r="G93" s="6"/>
      <c r="H93" s="6"/>
      <c r="I93" s="6"/>
      <c r="J93" s="6"/>
      <c r="K93" s="6"/>
      <c r="L93" s="6"/>
      <c r="M93" s="6"/>
      <c r="N93" s="6"/>
      <c r="O93" s="6"/>
      <c r="P93" s="6"/>
      <c r="Q93" s="6"/>
      <c r="R93" s="6"/>
    </row>
    <row r="94" spans="2:18" ht="10.050000000000001" customHeight="1" x14ac:dyDescent="0.25">
      <c r="B94" s="6"/>
      <c r="C94" s="6"/>
      <c r="D94" s="6"/>
      <c r="E94" s="6"/>
      <c r="F94" s="6"/>
      <c r="G94" s="6"/>
      <c r="H94" s="6"/>
      <c r="I94" s="6"/>
      <c r="J94" s="6"/>
      <c r="K94" s="6"/>
      <c r="L94" s="6"/>
      <c r="M94" s="6"/>
      <c r="N94" s="6"/>
      <c r="O94" s="6"/>
      <c r="P94" s="6"/>
      <c r="Q94" s="6"/>
      <c r="R94" s="6"/>
    </row>
    <row r="95" spans="2:18" ht="10.050000000000001" customHeight="1" x14ac:dyDescent="0.25">
      <c r="B95" s="6"/>
      <c r="C95" s="6"/>
      <c r="D95" s="6"/>
      <c r="E95" s="6"/>
      <c r="F95" s="6"/>
      <c r="G95" s="6"/>
      <c r="H95" s="6"/>
      <c r="I95" s="6"/>
      <c r="J95" s="6"/>
      <c r="K95" s="6"/>
      <c r="L95" s="6"/>
      <c r="M95" s="6"/>
      <c r="N95" s="6"/>
      <c r="O95" s="6"/>
      <c r="P95" s="6"/>
      <c r="Q95" s="6"/>
      <c r="R95" s="6"/>
    </row>
    <row r="96" spans="2:18" ht="10.050000000000001" customHeight="1" x14ac:dyDescent="0.25">
      <c r="B96" s="6"/>
      <c r="C96" s="6"/>
      <c r="D96" s="6"/>
      <c r="E96" s="6"/>
      <c r="F96" s="6"/>
      <c r="G96" s="6"/>
      <c r="H96" s="6"/>
      <c r="I96" s="6"/>
      <c r="J96" s="6"/>
      <c r="K96" s="6"/>
      <c r="L96" s="6"/>
      <c r="M96" s="6"/>
      <c r="N96" s="6"/>
      <c r="O96" s="6"/>
      <c r="P96" s="6"/>
      <c r="Q96" s="6"/>
      <c r="R96" s="6"/>
    </row>
    <row r="97" spans="2:18" ht="10.050000000000001" customHeight="1" x14ac:dyDescent="0.25">
      <c r="B97" s="6"/>
      <c r="C97" s="6"/>
      <c r="D97" s="6"/>
      <c r="E97" s="6"/>
      <c r="F97" s="6"/>
      <c r="G97" s="6"/>
      <c r="H97" s="6"/>
      <c r="I97" s="6"/>
      <c r="J97" s="6"/>
      <c r="K97" s="6"/>
      <c r="L97" s="6"/>
      <c r="M97" s="6"/>
      <c r="N97" s="6"/>
      <c r="O97" s="6"/>
      <c r="P97" s="6"/>
      <c r="Q97" s="6"/>
      <c r="R97" s="6"/>
    </row>
    <row r="98" spans="2:18" ht="10.050000000000001" customHeight="1" x14ac:dyDescent="0.25">
      <c r="B98" s="6"/>
      <c r="C98" s="6"/>
      <c r="D98" s="6"/>
      <c r="E98" s="6"/>
      <c r="F98" s="6"/>
      <c r="G98" s="6"/>
      <c r="H98" s="6"/>
      <c r="I98" s="6"/>
      <c r="J98" s="6"/>
      <c r="K98" s="6"/>
      <c r="L98" s="6"/>
      <c r="M98" s="6"/>
      <c r="N98" s="6"/>
      <c r="O98" s="6"/>
      <c r="P98" s="6"/>
      <c r="Q98" s="6"/>
      <c r="R98" s="6"/>
    </row>
    <row r="99" spans="2:18" ht="10.050000000000001" customHeight="1" x14ac:dyDescent="0.25">
      <c r="B99" s="6"/>
      <c r="C99" s="6"/>
      <c r="D99" s="6"/>
      <c r="E99" s="6"/>
      <c r="F99" s="6"/>
      <c r="G99" s="6"/>
      <c r="H99" s="6"/>
      <c r="I99" s="6"/>
      <c r="J99" s="6"/>
      <c r="K99" s="6"/>
      <c r="L99" s="6"/>
      <c r="M99" s="6"/>
      <c r="N99" s="6"/>
      <c r="O99" s="6"/>
      <c r="P99" s="6"/>
      <c r="Q99" s="6"/>
      <c r="R99" s="6"/>
    </row>
    <row r="100" spans="2:18" ht="10.050000000000001" customHeight="1" x14ac:dyDescent="0.25">
      <c r="B100" s="6"/>
      <c r="C100" s="6"/>
      <c r="D100" s="6"/>
      <c r="E100" s="6"/>
      <c r="F100" s="6"/>
      <c r="G100" s="6"/>
      <c r="H100" s="6"/>
      <c r="I100" s="6"/>
      <c r="J100" s="6"/>
      <c r="K100" s="6"/>
      <c r="L100" s="6"/>
      <c r="M100" s="6"/>
      <c r="N100" s="6"/>
      <c r="O100" s="6"/>
      <c r="P100" s="6"/>
      <c r="Q100" s="6"/>
      <c r="R100" s="6"/>
    </row>
    <row r="101" spans="2:18" ht="10.050000000000001" customHeight="1" x14ac:dyDescent="0.25">
      <c r="B101" s="6"/>
      <c r="C101" s="6"/>
      <c r="D101" s="6"/>
      <c r="E101" s="6"/>
      <c r="F101" s="6"/>
      <c r="G101" s="6"/>
      <c r="H101" s="6"/>
      <c r="I101" s="6"/>
      <c r="J101" s="6"/>
      <c r="K101" s="6"/>
      <c r="L101" s="6"/>
      <c r="M101" s="6"/>
      <c r="N101" s="6"/>
      <c r="O101" s="6"/>
      <c r="P101" s="6"/>
      <c r="Q101" s="6"/>
      <c r="R101" s="6"/>
    </row>
    <row r="102" spans="2:18" ht="10.050000000000001" customHeight="1" x14ac:dyDescent="0.25">
      <c r="B102" s="6"/>
      <c r="C102" s="6"/>
      <c r="D102" s="6"/>
      <c r="E102" s="6"/>
      <c r="F102" s="6"/>
      <c r="G102" s="6"/>
      <c r="H102" s="6"/>
      <c r="I102" s="6"/>
      <c r="J102" s="6"/>
      <c r="K102" s="6"/>
      <c r="L102" s="6"/>
      <c r="M102" s="6"/>
      <c r="N102" s="6"/>
      <c r="O102" s="6"/>
      <c r="P102" s="6"/>
      <c r="Q102" s="6"/>
      <c r="R102" s="6"/>
    </row>
    <row r="103" spans="2:18" ht="10.050000000000001" customHeight="1" x14ac:dyDescent="0.25">
      <c r="B103" s="6"/>
      <c r="C103" s="6"/>
      <c r="D103" s="6"/>
      <c r="E103" s="6"/>
      <c r="F103" s="6"/>
      <c r="G103" s="6"/>
      <c r="H103" s="6"/>
      <c r="I103" s="6"/>
      <c r="J103" s="6"/>
      <c r="K103" s="6"/>
      <c r="L103" s="6"/>
      <c r="M103" s="6"/>
      <c r="N103" s="6"/>
      <c r="O103" s="6"/>
      <c r="P103" s="6"/>
      <c r="Q103" s="6"/>
      <c r="R103" s="6"/>
    </row>
    <row r="104" spans="2:18" ht="10.050000000000001" customHeight="1" x14ac:dyDescent="0.25">
      <c r="B104" s="6"/>
      <c r="C104" s="6"/>
      <c r="D104" s="6"/>
      <c r="E104" s="6"/>
      <c r="F104" s="6"/>
      <c r="G104" s="6"/>
      <c r="H104" s="6"/>
      <c r="I104" s="6"/>
      <c r="J104" s="6"/>
      <c r="K104" s="6"/>
      <c r="L104" s="6"/>
      <c r="M104" s="6"/>
      <c r="N104" s="6"/>
      <c r="O104" s="6"/>
      <c r="P104" s="6"/>
      <c r="Q104" s="6"/>
      <c r="R104" s="6"/>
    </row>
    <row r="105" spans="2:18" ht="10.050000000000001" customHeight="1" x14ac:dyDescent="0.25">
      <c r="B105" s="6"/>
      <c r="C105" s="6"/>
      <c r="D105" s="6"/>
      <c r="E105" s="6"/>
      <c r="F105" s="6"/>
      <c r="G105" s="6"/>
      <c r="H105" s="6"/>
      <c r="I105" s="6"/>
      <c r="J105" s="6"/>
      <c r="K105" s="6"/>
      <c r="L105" s="6"/>
      <c r="M105" s="6"/>
      <c r="N105" s="6"/>
      <c r="O105" s="6"/>
      <c r="P105" s="6"/>
      <c r="Q105" s="6"/>
      <c r="R105" s="6"/>
    </row>
    <row r="106" spans="2:18" ht="10.050000000000001" customHeight="1" x14ac:dyDescent="0.25">
      <c r="B106" s="6"/>
      <c r="C106" s="6"/>
      <c r="D106" s="6"/>
      <c r="E106" s="6"/>
      <c r="F106" s="6"/>
      <c r="G106" s="6"/>
      <c r="H106" s="6"/>
      <c r="I106" s="6"/>
      <c r="J106" s="6"/>
      <c r="K106" s="6"/>
      <c r="L106" s="6"/>
      <c r="M106" s="6"/>
      <c r="N106" s="6"/>
      <c r="O106" s="6"/>
      <c r="P106" s="6"/>
      <c r="Q106" s="6"/>
      <c r="R106" s="6"/>
    </row>
    <row r="107" spans="2:18" ht="10.050000000000001" customHeight="1" x14ac:dyDescent="0.25">
      <c r="B107" s="6"/>
      <c r="C107" s="6"/>
      <c r="D107" s="6"/>
      <c r="E107" s="6"/>
      <c r="F107" s="6"/>
      <c r="G107" s="6"/>
      <c r="H107" s="6"/>
      <c r="I107" s="6"/>
      <c r="J107" s="6"/>
      <c r="K107" s="6"/>
      <c r="L107" s="6"/>
      <c r="M107" s="6"/>
      <c r="N107" s="6"/>
      <c r="O107" s="6"/>
      <c r="P107" s="6"/>
      <c r="Q107" s="6"/>
      <c r="R107" s="6"/>
    </row>
    <row r="108" spans="2:18" ht="10.050000000000001" customHeight="1" x14ac:dyDescent="0.25">
      <c r="B108" s="6"/>
      <c r="C108" s="6"/>
      <c r="D108" s="6"/>
      <c r="E108" s="6"/>
      <c r="F108" s="6"/>
      <c r="G108" s="6"/>
      <c r="H108" s="6"/>
      <c r="I108" s="6"/>
      <c r="J108" s="6"/>
      <c r="K108" s="6"/>
      <c r="L108" s="6"/>
      <c r="M108" s="6"/>
      <c r="N108" s="6"/>
      <c r="O108" s="6"/>
      <c r="P108" s="6"/>
      <c r="Q108" s="6"/>
      <c r="R108" s="6"/>
    </row>
    <row r="109" spans="2:18" ht="10.050000000000001" customHeight="1" x14ac:dyDescent="0.25">
      <c r="B109" s="6"/>
      <c r="C109" s="6"/>
      <c r="D109" s="6"/>
      <c r="E109" s="6"/>
      <c r="F109" s="6"/>
      <c r="G109" s="6"/>
      <c r="H109" s="6"/>
      <c r="I109" s="6"/>
      <c r="J109" s="6"/>
      <c r="K109" s="6"/>
      <c r="L109" s="6"/>
      <c r="M109" s="6"/>
      <c r="N109" s="6"/>
      <c r="O109" s="6"/>
      <c r="P109" s="6"/>
      <c r="Q109" s="6"/>
      <c r="R109" s="6"/>
    </row>
    <row r="110" spans="2:18" ht="10.050000000000001" customHeight="1" x14ac:dyDescent="0.25">
      <c r="B110" s="6"/>
      <c r="C110" s="6"/>
      <c r="D110" s="6"/>
      <c r="E110" s="6"/>
      <c r="F110" s="6"/>
      <c r="G110" s="6"/>
      <c r="H110" s="6"/>
      <c r="I110" s="6"/>
      <c r="J110" s="6"/>
      <c r="K110" s="6"/>
      <c r="L110" s="6"/>
      <c r="M110" s="6"/>
      <c r="N110" s="6"/>
      <c r="O110" s="6"/>
      <c r="P110" s="6"/>
      <c r="Q110" s="6"/>
      <c r="R110" s="6"/>
    </row>
    <row r="111" spans="2:18" ht="10.050000000000001" customHeight="1" x14ac:dyDescent="0.25">
      <c r="B111" s="6"/>
      <c r="C111" s="6"/>
      <c r="D111" s="6"/>
      <c r="E111" s="6"/>
      <c r="F111" s="6"/>
      <c r="G111" s="6"/>
      <c r="H111" s="6"/>
      <c r="I111" s="6"/>
      <c r="J111" s="6"/>
      <c r="K111" s="6"/>
      <c r="L111" s="6"/>
      <c r="M111" s="6"/>
      <c r="N111" s="6"/>
      <c r="O111" s="6"/>
      <c r="P111" s="6"/>
      <c r="Q111" s="6"/>
      <c r="R111" s="6"/>
    </row>
    <row r="112" spans="2:18" ht="10.050000000000001" customHeight="1" x14ac:dyDescent="0.25">
      <c r="B112" s="6"/>
      <c r="C112" s="6"/>
      <c r="D112" s="6"/>
      <c r="E112" s="6"/>
      <c r="F112" s="6"/>
      <c r="G112" s="6"/>
      <c r="H112" s="6"/>
      <c r="I112" s="6"/>
      <c r="J112" s="6"/>
      <c r="K112" s="6"/>
      <c r="L112" s="6"/>
      <c r="M112" s="6"/>
      <c r="N112" s="6"/>
      <c r="O112" s="6"/>
      <c r="P112" s="6"/>
      <c r="Q112" s="6"/>
      <c r="R112" s="6"/>
    </row>
    <row r="113" spans="2:18" ht="10.050000000000001" customHeight="1" x14ac:dyDescent="0.25">
      <c r="B113" s="6"/>
      <c r="C113" s="6"/>
      <c r="D113" s="6"/>
      <c r="E113" s="6"/>
      <c r="F113" s="6"/>
      <c r="G113" s="6"/>
      <c r="H113" s="6"/>
      <c r="I113" s="6"/>
      <c r="J113" s="6"/>
      <c r="K113" s="6"/>
      <c r="L113" s="6"/>
      <c r="M113" s="6"/>
      <c r="N113" s="6"/>
      <c r="O113" s="6"/>
      <c r="P113" s="6"/>
      <c r="Q113" s="6"/>
      <c r="R113" s="6"/>
    </row>
    <row r="114" spans="2:18" ht="10.050000000000001" customHeight="1" x14ac:dyDescent="0.25">
      <c r="B114" s="6"/>
      <c r="C114" s="6"/>
      <c r="D114" s="6"/>
      <c r="E114" s="6"/>
      <c r="F114" s="6"/>
      <c r="G114" s="6"/>
      <c r="H114" s="6"/>
      <c r="I114" s="6"/>
      <c r="J114" s="6"/>
      <c r="K114" s="6"/>
      <c r="L114" s="6"/>
      <c r="M114" s="6"/>
      <c r="N114" s="6"/>
      <c r="O114" s="6"/>
      <c r="P114" s="6"/>
      <c r="Q114" s="6"/>
      <c r="R114" s="6"/>
    </row>
    <row r="115" spans="2:18" ht="10.050000000000001" customHeight="1" x14ac:dyDescent="0.25">
      <c r="B115" s="6"/>
      <c r="C115" s="6"/>
      <c r="D115" s="6"/>
      <c r="E115" s="6"/>
      <c r="F115" s="6"/>
      <c r="G115" s="6"/>
      <c r="H115" s="6"/>
      <c r="I115" s="6"/>
      <c r="J115" s="6"/>
      <c r="K115" s="6"/>
      <c r="L115" s="6"/>
      <c r="M115" s="6"/>
      <c r="N115" s="6"/>
      <c r="O115" s="6"/>
      <c r="P115" s="6"/>
      <c r="Q115" s="6"/>
      <c r="R115" s="6"/>
    </row>
    <row r="116" spans="2:18" ht="10.050000000000001" customHeight="1" x14ac:dyDescent="0.25">
      <c r="B116" s="6"/>
      <c r="C116" s="6"/>
      <c r="D116" s="6"/>
      <c r="E116" s="6"/>
      <c r="F116" s="6"/>
      <c r="G116" s="6"/>
      <c r="H116" s="6"/>
      <c r="I116" s="6"/>
      <c r="J116" s="6"/>
      <c r="K116" s="6"/>
      <c r="L116" s="6"/>
      <c r="M116" s="6"/>
      <c r="N116" s="6"/>
      <c r="O116" s="6"/>
      <c r="P116" s="6"/>
      <c r="Q116" s="6"/>
      <c r="R116" s="6"/>
    </row>
    <row r="117" spans="2:18" ht="10.050000000000001" customHeight="1" x14ac:dyDescent="0.25">
      <c r="B117" s="6"/>
      <c r="C117" s="6"/>
      <c r="D117" s="6"/>
      <c r="E117" s="6"/>
      <c r="F117" s="6"/>
      <c r="G117" s="6"/>
      <c r="H117" s="6"/>
      <c r="I117" s="6"/>
      <c r="J117" s="6"/>
      <c r="K117" s="6"/>
      <c r="L117" s="6"/>
      <c r="M117" s="6"/>
      <c r="N117" s="6"/>
      <c r="O117" s="6"/>
      <c r="P117" s="6"/>
      <c r="Q117" s="6"/>
      <c r="R117" s="6"/>
    </row>
    <row r="118" spans="2:18" ht="10.050000000000001" customHeight="1" x14ac:dyDescent="0.25">
      <c r="B118" s="6"/>
      <c r="C118" s="6"/>
      <c r="D118" s="6"/>
      <c r="E118" s="6"/>
      <c r="F118" s="6"/>
      <c r="G118" s="6"/>
      <c r="H118" s="6"/>
      <c r="I118" s="6"/>
      <c r="J118" s="6"/>
      <c r="K118" s="6"/>
      <c r="L118" s="6"/>
      <c r="M118" s="6"/>
      <c r="N118" s="6"/>
      <c r="O118" s="6"/>
      <c r="P118" s="6"/>
      <c r="Q118" s="6"/>
      <c r="R118" s="6"/>
    </row>
    <row r="119" spans="2:18" ht="10.050000000000001" customHeight="1" x14ac:dyDescent="0.25">
      <c r="B119" s="6"/>
      <c r="C119" s="6"/>
      <c r="D119" s="6"/>
      <c r="E119" s="6"/>
      <c r="F119" s="6"/>
      <c r="G119" s="6"/>
      <c r="H119" s="6"/>
      <c r="I119" s="6"/>
      <c r="J119" s="6"/>
      <c r="K119" s="6"/>
      <c r="L119" s="6"/>
      <c r="M119" s="6"/>
      <c r="N119" s="6"/>
      <c r="O119" s="6"/>
      <c r="P119" s="6"/>
      <c r="Q119" s="6"/>
      <c r="R119" s="6"/>
    </row>
    <row r="120" spans="2:18" ht="10.050000000000001" customHeight="1" x14ac:dyDescent="0.25">
      <c r="B120" s="6"/>
      <c r="C120" s="6"/>
      <c r="D120" s="6"/>
      <c r="E120" s="6"/>
      <c r="F120" s="6"/>
      <c r="G120" s="6"/>
      <c r="H120" s="6"/>
      <c r="I120" s="6"/>
      <c r="J120" s="6"/>
      <c r="K120" s="6"/>
      <c r="L120" s="6"/>
      <c r="M120" s="6"/>
      <c r="N120" s="6"/>
      <c r="O120" s="6"/>
      <c r="P120" s="6"/>
      <c r="Q120" s="6"/>
      <c r="R120" s="6"/>
    </row>
    <row r="121" spans="2:18" ht="10.050000000000001" customHeight="1" x14ac:dyDescent="0.25">
      <c r="B121" s="6"/>
      <c r="C121" s="6"/>
      <c r="D121" s="6"/>
      <c r="E121" s="6"/>
      <c r="F121" s="6"/>
      <c r="G121" s="6"/>
      <c r="H121" s="6"/>
      <c r="I121" s="6"/>
      <c r="J121" s="6"/>
      <c r="K121" s="6"/>
      <c r="L121" s="6"/>
      <c r="M121" s="6"/>
      <c r="N121" s="6"/>
      <c r="O121" s="6"/>
      <c r="P121" s="6"/>
      <c r="Q121" s="6"/>
      <c r="R121" s="6"/>
    </row>
    <row r="122" spans="2:18" ht="10.050000000000001" customHeight="1" x14ac:dyDescent="0.25">
      <c r="B122" s="6"/>
      <c r="C122" s="6"/>
      <c r="D122" s="6"/>
      <c r="E122" s="6"/>
      <c r="F122" s="6"/>
      <c r="G122" s="6"/>
      <c r="H122" s="6"/>
      <c r="I122" s="6"/>
      <c r="J122" s="6"/>
      <c r="K122" s="6"/>
      <c r="L122" s="6"/>
      <c r="M122" s="6"/>
      <c r="N122" s="6"/>
      <c r="O122" s="6"/>
      <c r="P122" s="6"/>
      <c r="Q122" s="6"/>
      <c r="R122" s="6"/>
    </row>
    <row r="123" spans="2:18" ht="10.050000000000001" customHeight="1" x14ac:dyDescent="0.25">
      <c r="B123" s="6"/>
      <c r="C123" s="6"/>
      <c r="D123" s="6"/>
      <c r="E123" s="6"/>
      <c r="F123" s="6"/>
      <c r="G123" s="6"/>
      <c r="H123" s="6"/>
      <c r="I123" s="6"/>
      <c r="J123" s="6"/>
      <c r="K123" s="6"/>
      <c r="L123" s="6"/>
      <c r="M123" s="6"/>
      <c r="N123" s="6"/>
      <c r="O123" s="6"/>
      <c r="P123" s="6"/>
      <c r="Q123" s="6"/>
      <c r="R123" s="6"/>
    </row>
    <row r="124" spans="2:18" ht="10.050000000000001" customHeight="1" x14ac:dyDescent="0.25">
      <c r="B124" s="6"/>
      <c r="C124" s="6"/>
      <c r="D124" s="6"/>
      <c r="E124" s="6"/>
      <c r="F124" s="6"/>
      <c r="G124" s="6"/>
      <c r="H124" s="6"/>
      <c r="I124" s="6"/>
      <c r="J124" s="6"/>
      <c r="K124" s="6"/>
      <c r="L124" s="6"/>
      <c r="M124" s="6"/>
      <c r="N124" s="6"/>
      <c r="O124" s="6"/>
      <c r="P124" s="6"/>
      <c r="Q124" s="6"/>
      <c r="R124" s="6"/>
    </row>
    <row r="125" spans="2:18" ht="10.050000000000001" customHeight="1" x14ac:dyDescent="0.25">
      <c r="B125" s="6"/>
      <c r="C125" s="6"/>
      <c r="D125" s="6"/>
      <c r="E125" s="6"/>
      <c r="F125" s="6"/>
      <c r="G125" s="6"/>
      <c r="H125" s="6"/>
      <c r="I125" s="6"/>
      <c r="J125" s="6"/>
      <c r="K125" s="6"/>
      <c r="L125" s="6"/>
      <c r="M125" s="6"/>
      <c r="N125" s="6"/>
      <c r="O125" s="6"/>
      <c r="P125" s="6"/>
      <c r="Q125" s="6"/>
      <c r="R125" s="6"/>
    </row>
    <row r="126" spans="2:18" ht="10.050000000000001" customHeight="1" x14ac:dyDescent="0.25">
      <c r="B126" s="6"/>
      <c r="C126" s="6"/>
      <c r="D126" s="6"/>
      <c r="E126" s="6"/>
      <c r="F126" s="6"/>
      <c r="G126" s="6"/>
      <c r="H126" s="6"/>
      <c r="I126" s="6"/>
      <c r="J126" s="6"/>
      <c r="K126" s="6"/>
      <c r="L126" s="6"/>
      <c r="M126" s="6"/>
      <c r="N126" s="6"/>
      <c r="O126" s="6"/>
      <c r="P126" s="6"/>
      <c r="Q126" s="6"/>
      <c r="R126" s="6"/>
    </row>
    <row r="127" spans="2:18" ht="10.050000000000001" customHeight="1" x14ac:dyDescent="0.25">
      <c r="B127" s="6"/>
      <c r="C127" s="6"/>
      <c r="D127" s="6"/>
      <c r="E127" s="6"/>
      <c r="F127" s="6"/>
      <c r="G127" s="6"/>
      <c r="H127" s="6"/>
      <c r="I127" s="6"/>
      <c r="J127" s="6"/>
      <c r="K127" s="6"/>
      <c r="L127" s="6"/>
      <c r="M127" s="6"/>
      <c r="N127" s="6"/>
      <c r="O127" s="6"/>
      <c r="P127" s="6"/>
      <c r="Q127" s="6"/>
      <c r="R127" s="6"/>
    </row>
    <row r="128" spans="2:18" ht="10.050000000000001" customHeight="1" x14ac:dyDescent="0.25">
      <c r="B128" s="6"/>
      <c r="C128" s="6"/>
      <c r="D128" s="6"/>
      <c r="E128" s="6"/>
      <c r="F128" s="6"/>
      <c r="G128" s="6"/>
      <c r="H128" s="6"/>
      <c r="I128" s="6"/>
      <c r="J128" s="6"/>
      <c r="K128" s="6"/>
      <c r="L128" s="6"/>
      <c r="M128" s="6"/>
      <c r="N128" s="6"/>
      <c r="O128" s="6"/>
      <c r="P128" s="6"/>
      <c r="Q128" s="6"/>
      <c r="R128" s="6"/>
    </row>
    <row r="129" spans="2:18" ht="10.050000000000001" customHeight="1" x14ac:dyDescent="0.25">
      <c r="B129" s="6"/>
      <c r="C129" s="6"/>
      <c r="D129" s="6"/>
      <c r="E129" s="6"/>
      <c r="F129" s="6"/>
      <c r="G129" s="6"/>
      <c r="H129" s="6"/>
      <c r="I129" s="6"/>
      <c r="J129" s="6"/>
      <c r="K129" s="6"/>
      <c r="L129" s="6"/>
      <c r="M129" s="6"/>
      <c r="N129" s="6"/>
      <c r="O129" s="6"/>
      <c r="P129" s="6"/>
      <c r="Q129" s="6"/>
      <c r="R129" s="6"/>
    </row>
    <row r="130" spans="2:18" ht="10.050000000000001" customHeight="1" x14ac:dyDescent="0.25">
      <c r="B130" s="6"/>
      <c r="C130" s="6"/>
      <c r="D130" s="6"/>
      <c r="E130" s="6"/>
      <c r="F130" s="6"/>
      <c r="G130" s="6"/>
      <c r="H130" s="6"/>
      <c r="I130" s="6"/>
      <c r="J130" s="6"/>
      <c r="K130" s="6"/>
      <c r="L130" s="6"/>
      <c r="M130" s="6"/>
      <c r="N130" s="6"/>
      <c r="O130" s="6"/>
      <c r="P130" s="6"/>
      <c r="Q130" s="6"/>
      <c r="R130" s="6"/>
    </row>
    <row r="131" spans="2:18" ht="10.050000000000001" customHeight="1" x14ac:dyDescent="0.25">
      <c r="B131" s="6"/>
      <c r="C131" s="6"/>
      <c r="D131" s="6"/>
      <c r="E131" s="6"/>
      <c r="F131" s="6"/>
      <c r="G131" s="6"/>
      <c r="H131" s="6"/>
      <c r="I131" s="6"/>
      <c r="J131" s="6"/>
      <c r="K131" s="6"/>
      <c r="L131" s="6"/>
      <c r="M131" s="6"/>
      <c r="N131" s="6"/>
      <c r="O131" s="6"/>
      <c r="P131" s="6"/>
      <c r="Q131" s="6"/>
      <c r="R131" s="6"/>
    </row>
    <row r="132" spans="2:18" ht="10.050000000000001" customHeight="1" x14ac:dyDescent="0.25">
      <c r="B132" s="6"/>
      <c r="C132" s="6"/>
      <c r="D132" s="6"/>
      <c r="E132" s="6"/>
      <c r="F132" s="6"/>
      <c r="G132" s="6"/>
      <c r="H132" s="6"/>
      <c r="I132" s="6"/>
      <c r="J132" s="6"/>
      <c r="K132" s="6"/>
      <c r="L132" s="6"/>
      <c r="M132" s="6"/>
      <c r="N132" s="6"/>
      <c r="O132" s="6"/>
      <c r="P132" s="6"/>
      <c r="Q132" s="6"/>
      <c r="R132" s="6"/>
    </row>
    <row r="133" spans="2:18" ht="10.050000000000001" customHeight="1" x14ac:dyDescent="0.25">
      <c r="B133" s="6"/>
      <c r="C133" s="6"/>
      <c r="D133" s="6"/>
      <c r="E133" s="6"/>
      <c r="F133" s="6"/>
      <c r="G133" s="6"/>
      <c r="H133" s="6"/>
      <c r="I133" s="6"/>
      <c r="J133" s="6"/>
      <c r="K133" s="6"/>
      <c r="L133" s="6"/>
      <c r="M133" s="6"/>
      <c r="N133" s="6"/>
      <c r="O133" s="6"/>
      <c r="P133" s="6"/>
      <c r="Q133" s="6"/>
      <c r="R133" s="6"/>
    </row>
    <row r="134" spans="2:18" ht="10.050000000000001" customHeight="1" x14ac:dyDescent="0.25">
      <c r="B134" s="6"/>
      <c r="C134" s="6"/>
      <c r="D134" s="6"/>
      <c r="E134" s="6"/>
      <c r="F134" s="6"/>
      <c r="G134" s="6"/>
      <c r="H134" s="6"/>
      <c r="I134" s="6"/>
      <c r="J134" s="6"/>
      <c r="K134" s="6"/>
      <c r="L134" s="6"/>
      <c r="M134" s="6"/>
      <c r="N134" s="6"/>
      <c r="O134" s="6"/>
      <c r="P134" s="6"/>
      <c r="Q134" s="6"/>
      <c r="R134" s="6"/>
    </row>
    <row r="135" spans="2:18" ht="10.050000000000001" customHeight="1" x14ac:dyDescent="0.25">
      <c r="B135" s="6"/>
      <c r="C135" s="6"/>
      <c r="D135" s="6"/>
      <c r="E135" s="6"/>
      <c r="F135" s="6"/>
      <c r="G135" s="6"/>
      <c r="H135" s="6"/>
      <c r="I135" s="6"/>
      <c r="J135" s="6"/>
      <c r="K135" s="6"/>
      <c r="L135" s="6"/>
      <c r="M135" s="6"/>
      <c r="N135" s="6"/>
      <c r="O135" s="6"/>
      <c r="P135" s="6"/>
      <c r="Q135" s="6"/>
      <c r="R135" s="6"/>
    </row>
    <row r="136" spans="2:18" ht="10.050000000000001" customHeight="1" x14ac:dyDescent="0.25">
      <c r="B136" s="6"/>
      <c r="C136" s="6"/>
      <c r="D136" s="6"/>
      <c r="E136" s="6"/>
      <c r="F136" s="6"/>
      <c r="G136" s="6"/>
      <c r="H136" s="6"/>
      <c r="I136" s="6"/>
      <c r="J136" s="6"/>
      <c r="K136" s="6"/>
      <c r="L136" s="6"/>
      <c r="M136" s="6"/>
      <c r="N136" s="6"/>
      <c r="O136" s="6"/>
      <c r="P136" s="6"/>
      <c r="Q136" s="6"/>
      <c r="R136" s="6"/>
    </row>
    <row r="137" spans="2:18" ht="10.050000000000001" customHeight="1" x14ac:dyDescent="0.25">
      <c r="B137" s="6"/>
      <c r="C137" s="6"/>
      <c r="D137" s="6"/>
      <c r="E137" s="6"/>
      <c r="F137" s="6"/>
      <c r="G137" s="6"/>
      <c r="H137" s="6"/>
      <c r="I137" s="6"/>
      <c r="J137" s="6"/>
      <c r="K137" s="6"/>
      <c r="L137" s="6"/>
      <c r="M137" s="6"/>
      <c r="N137" s="6"/>
      <c r="O137" s="6"/>
      <c r="P137" s="6"/>
      <c r="Q137" s="6"/>
      <c r="R137" s="6"/>
    </row>
    <row r="138" spans="2:18" ht="10.050000000000001" customHeight="1" x14ac:dyDescent="0.25">
      <c r="B138" s="6"/>
      <c r="C138" s="6"/>
      <c r="D138" s="6"/>
      <c r="E138" s="6"/>
      <c r="F138" s="6"/>
      <c r="G138" s="6"/>
      <c r="H138" s="6"/>
      <c r="I138" s="6"/>
      <c r="J138" s="6"/>
      <c r="K138" s="6"/>
      <c r="L138" s="6"/>
      <c r="M138" s="6"/>
      <c r="N138" s="6"/>
      <c r="O138" s="6"/>
      <c r="P138" s="6"/>
      <c r="Q138" s="6"/>
      <c r="R138" s="6"/>
    </row>
    <row r="139" spans="2:18" ht="10.050000000000001" customHeight="1" x14ac:dyDescent="0.25">
      <c r="B139" s="6"/>
      <c r="C139" s="6"/>
      <c r="D139" s="6"/>
      <c r="E139" s="6"/>
      <c r="F139" s="6"/>
      <c r="G139" s="6"/>
      <c r="H139" s="6"/>
      <c r="I139" s="6"/>
      <c r="J139" s="6"/>
      <c r="K139" s="6"/>
      <c r="L139" s="6"/>
      <c r="M139" s="6"/>
      <c r="N139" s="6"/>
      <c r="O139" s="6"/>
      <c r="P139" s="6"/>
      <c r="Q139" s="6"/>
      <c r="R139" s="6"/>
    </row>
    <row r="140" spans="2:18" ht="10.050000000000001" customHeight="1" x14ac:dyDescent="0.25">
      <c r="B140" s="6"/>
      <c r="C140" s="6"/>
      <c r="D140" s="6"/>
      <c r="E140" s="6"/>
      <c r="F140" s="6"/>
      <c r="G140" s="6"/>
      <c r="H140" s="6"/>
      <c r="I140" s="6"/>
      <c r="J140" s="6"/>
      <c r="K140" s="6"/>
      <c r="L140" s="6"/>
      <c r="M140" s="6"/>
      <c r="N140" s="6"/>
      <c r="O140" s="6"/>
      <c r="P140" s="6"/>
      <c r="Q140" s="6"/>
      <c r="R140" s="6"/>
    </row>
    <row r="141" spans="2:18" ht="10.050000000000001" customHeight="1" x14ac:dyDescent="0.25">
      <c r="B141" s="6"/>
      <c r="C141" s="6"/>
      <c r="D141" s="6"/>
      <c r="E141" s="6"/>
      <c r="F141" s="6"/>
      <c r="G141" s="6"/>
      <c r="H141" s="6"/>
      <c r="I141" s="6"/>
      <c r="J141" s="6"/>
      <c r="K141" s="6"/>
      <c r="L141" s="6"/>
      <c r="M141" s="6"/>
      <c r="N141" s="6"/>
      <c r="O141" s="6"/>
      <c r="P141" s="6"/>
      <c r="Q141" s="6"/>
      <c r="R141" s="6"/>
    </row>
    <row r="142" spans="2:18" ht="10.050000000000001" customHeight="1" x14ac:dyDescent="0.25">
      <c r="B142" s="6"/>
      <c r="C142" s="6"/>
      <c r="D142" s="6"/>
      <c r="E142" s="6"/>
      <c r="F142" s="6"/>
      <c r="G142" s="6"/>
      <c r="H142" s="6"/>
      <c r="I142" s="6"/>
      <c r="J142" s="6"/>
      <c r="K142" s="6"/>
      <c r="L142" s="6"/>
      <c r="M142" s="6"/>
      <c r="N142" s="6"/>
      <c r="O142" s="6"/>
      <c r="P142" s="6"/>
      <c r="Q142" s="6"/>
      <c r="R142" s="6"/>
    </row>
    <row r="143" spans="2:18" ht="10.050000000000001" customHeight="1" x14ac:dyDescent="0.25">
      <c r="B143" s="6"/>
      <c r="C143" s="6"/>
      <c r="D143" s="6"/>
      <c r="E143" s="6"/>
      <c r="F143" s="6"/>
      <c r="G143" s="6"/>
      <c r="H143" s="6"/>
      <c r="I143" s="6"/>
      <c r="J143" s="6"/>
      <c r="K143" s="6"/>
      <c r="L143" s="6"/>
      <c r="M143" s="6"/>
      <c r="N143" s="6"/>
      <c r="O143" s="6"/>
      <c r="P143" s="6"/>
      <c r="Q143" s="6"/>
      <c r="R143" s="6"/>
    </row>
    <row r="144" spans="2:18" ht="10.050000000000001" customHeight="1" x14ac:dyDescent="0.25">
      <c r="B144" s="6"/>
      <c r="C144" s="6"/>
      <c r="D144" s="6"/>
      <c r="E144" s="6"/>
      <c r="F144" s="6"/>
      <c r="G144" s="6"/>
      <c r="H144" s="6"/>
      <c r="I144" s="6"/>
      <c r="J144" s="6"/>
      <c r="K144" s="6"/>
      <c r="L144" s="6"/>
      <c r="M144" s="6"/>
      <c r="N144" s="6"/>
      <c r="O144" s="6"/>
      <c r="P144" s="6"/>
      <c r="Q144" s="6"/>
      <c r="R144" s="6"/>
    </row>
    <row r="145" spans="2:18" ht="10.050000000000001" customHeight="1" x14ac:dyDescent="0.25">
      <c r="B145" s="6"/>
      <c r="C145" s="6"/>
      <c r="D145" s="6"/>
      <c r="E145" s="6"/>
      <c r="F145" s="6"/>
      <c r="G145" s="6"/>
      <c r="H145" s="6"/>
      <c r="I145" s="6"/>
      <c r="J145" s="6"/>
      <c r="K145" s="6"/>
      <c r="L145" s="6"/>
      <c r="M145" s="6"/>
      <c r="N145" s="6"/>
      <c r="O145" s="6"/>
      <c r="P145" s="6"/>
      <c r="Q145" s="6"/>
      <c r="R145" s="6"/>
    </row>
    <row r="146" spans="2:18" ht="10.050000000000001" customHeight="1" x14ac:dyDescent="0.25">
      <c r="B146" s="6"/>
      <c r="C146" s="6"/>
      <c r="D146" s="6"/>
      <c r="E146" s="6"/>
      <c r="F146" s="6"/>
      <c r="G146" s="6"/>
      <c r="H146" s="6"/>
      <c r="I146" s="6"/>
      <c r="J146" s="6"/>
      <c r="K146" s="6"/>
      <c r="L146" s="6"/>
      <c r="M146" s="6"/>
      <c r="N146" s="6"/>
      <c r="O146" s="6"/>
      <c r="P146" s="6"/>
      <c r="Q146" s="6"/>
      <c r="R146" s="6"/>
    </row>
    <row r="147" spans="2:18" ht="10.050000000000001" customHeight="1" x14ac:dyDescent="0.25">
      <c r="B147" s="6"/>
      <c r="C147" s="6"/>
      <c r="D147" s="6"/>
      <c r="E147" s="6"/>
      <c r="F147" s="6"/>
      <c r="G147" s="6"/>
      <c r="H147" s="6"/>
      <c r="I147" s="6"/>
      <c r="J147" s="6"/>
      <c r="K147" s="6"/>
      <c r="L147" s="6"/>
      <c r="M147" s="6"/>
      <c r="N147" s="6"/>
      <c r="O147" s="6"/>
      <c r="P147" s="6"/>
      <c r="Q147" s="6"/>
      <c r="R147" s="6"/>
    </row>
    <row r="148" spans="2:18" ht="10.050000000000001" customHeight="1" x14ac:dyDescent="0.25">
      <c r="B148" s="6"/>
      <c r="C148" s="6"/>
      <c r="D148" s="6"/>
      <c r="E148" s="6"/>
      <c r="F148" s="6"/>
      <c r="G148" s="6"/>
      <c r="H148" s="6"/>
      <c r="I148" s="6"/>
      <c r="J148" s="6"/>
      <c r="K148" s="6"/>
      <c r="L148" s="6"/>
      <c r="M148" s="6"/>
      <c r="N148" s="6"/>
      <c r="O148" s="6"/>
      <c r="P148" s="6"/>
      <c r="Q148" s="6"/>
      <c r="R148" s="6"/>
    </row>
    <row r="149" spans="2:18" ht="10.050000000000001" customHeight="1" x14ac:dyDescent="0.25">
      <c r="B149" s="6"/>
      <c r="C149" s="6"/>
      <c r="D149" s="6"/>
      <c r="E149" s="6"/>
      <c r="F149" s="6"/>
      <c r="G149" s="6"/>
      <c r="H149" s="6"/>
      <c r="I149" s="6"/>
      <c r="J149" s="6"/>
      <c r="K149" s="6"/>
      <c r="L149" s="6"/>
      <c r="M149" s="6"/>
      <c r="N149" s="6"/>
      <c r="O149" s="6"/>
      <c r="P149" s="6"/>
      <c r="Q149" s="6"/>
      <c r="R149" s="6"/>
    </row>
    <row r="150" spans="2:18" ht="10.050000000000001" customHeight="1" x14ac:dyDescent="0.25">
      <c r="B150" s="6"/>
      <c r="C150" s="6"/>
      <c r="D150" s="6"/>
      <c r="E150" s="6"/>
      <c r="F150" s="6"/>
      <c r="G150" s="6"/>
      <c r="H150" s="6"/>
      <c r="I150" s="6"/>
      <c r="J150" s="6"/>
      <c r="K150" s="6"/>
      <c r="L150" s="6"/>
      <c r="M150" s="6"/>
      <c r="N150" s="6"/>
      <c r="O150" s="6"/>
      <c r="P150" s="6"/>
      <c r="Q150" s="6"/>
      <c r="R150" s="6"/>
    </row>
    <row r="151" spans="2:18" ht="10.050000000000001" customHeight="1" x14ac:dyDescent="0.25">
      <c r="B151" s="6"/>
      <c r="C151" s="6"/>
      <c r="D151" s="6"/>
      <c r="E151" s="6"/>
      <c r="F151" s="6"/>
      <c r="G151" s="6"/>
      <c r="H151" s="6"/>
      <c r="I151" s="6"/>
      <c r="J151" s="6"/>
      <c r="K151" s="6"/>
      <c r="L151" s="6"/>
      <c r="M151" s="6"/>
      <c r="N151" s="6"/>
      <c r="O151" s="6"/>
      <c r="P151" s="6"/>
      <c r="Q151" s="6"/>
      <c r="R151" s="6"/>
    </row>
    <row r="152" spans="2:18" ht="10.050000000000001" customHeight="1" x14ac:dyDescent="0.25">
      <c r="B152" s="6"/>
      <c r="C152" s="6"/>
      <c r="D152" s="6"/>
      <c r="E152" s="6"/>
      <c r="F152" s="6"/>
      <c r="G152" s="6"/>
      <c r="H152" s="6"/>
      <c r="I152" s="6"/>
      <c r="J152" s="6"/>
      <c r="K152" s="6"/>
      <c r="L152" s="6"/>
      <c r="M152" s="6"/>
      <c r="N152" s="6"/>
      <c r="O152" s="6"/>
      <c r="P152" s="6"/>
      <c r="Q152" s="6"/>
      <c r="R152" s="6"/>
    </row>
    <row r="153" spans="2:18" ht="10.050000000000001" customHeight="1" x14ac:dyDescent="0.25">
      <c r="B153" s="6"/>
      <c r="C153" s="6"/>
      <c r="D153" s="6"/>
      <c r="E153" s="6"/>
      <c r="F153" s="6"/>
      <c r="G153" s="6"/>
      <c r="H153" s="6"/>
      <c r="I153" s="6"/>
      <c r="J153" s="6"/>
      <c r="K153" s="6"/>
      <c r="L153" s="6"/>
      <c r="M153" s="6"/>
      <c r="N153" s="6"/>
      <c r="O153" s="6"/>
      <c r="P153" s="6"/>
      <c r="Q153" s="6"/>
      <c r="R153" s="6"/>
    </row>
    <row r="154" spans="2:18" ht="10.050000000000001" customHeight="1" x14ac:dyDescent="0.25">
      <c r="B154" s="6"/>
      <c r="C154" s="6"/>
      <c r="D154" s="6"/>
      <c r="E154" s="6"/>
      <c r="F154" s="6"/>
      <c r="G154" s="6"/>
      <c r="H154" s="6"/>
      <c r="I154" s="6"/>
      <c r="J154" s="6"/>
      <c r="K154" s="6"/>
      <c r="L154" s="6"/>
      <c r="M154" s="6"/>
      <c r="N154" s="6"/>
      <c r="O154" s="6"/>
      <c r="P154" s="6"/>
      <c r="Q154" s="6"/>
      <c r="R154" s="6"/>
    </row>
    <row r="155" spans="2:18" ht="10.050000000000001" customHeight="1" x14ac:dyDescent="0.25">
      <c r="B155" s="6"/>
      <c r="C155" s="6"/>
      <c r="D155" s="6"/>
      <c r="E155" s="6"/>
      <c r="F155" s="6"/>
      <c r="G155" s="6"/>
      <c r="H155" s="6"/>
      <c r="I155" s="6"/>
      <c r="J155" s="6"/>
      <c r="K155" s="6"/>
      <c r="L155" s="6"/>
      <c r="M155" s="6"/>
      <c r="N155" s="6"/>
      <c r="O155" s="6"/>
      <c r="P155" s="6"/>
      <c r="Q155" s="6"/>
      <c r="R155" s="6"/>
    </row>
    <row r="156" spans="2:18" ht="10.050000000000001" customHeight="1" x14ac:dyDescent="0.25">
      <c r="B156" s="6"/>
      <c r="C156" s="6"/>
      <c r="D156" s="6"/>
      <c r="E156" s="6"/>
      <c r="F156" s="6"/>
      <c r="G156" s="6"/>
      <c r="H156" s="6"/>
      <c r="I156" s="6"/>
      <c r="J156" s="6"/>
      <c r="K156" s="6"/>
      <c r="L156" s="6"/>
      <c r="M156" s="6"/>
      <c r="N156" s="6"/>
      <c r="O156" s="6"/>
      <c r="P156" s="6"/>
      <c r="Q156" s="6"/>
      <c r="R156" s="6"/>
    </row>
    <row r="157" spans="2:18" ht="10.050000000000001" customHeight="1" x14ac:dyDescent="0.25">
      <c r="B157" s="6"/>
      <c r="C157" s="6"/>
      <c r="D157" s="6"/>
      <c r="E157" s="6"/>
      <c r="F157" s="6"/>
      <c r="G157" s="6"/>
      <c r="H157" s="6"/>
      <c r="I157" s="6"/>
      <c r="J157" s="6"/>
      <c r="K157" s="6"/>
      <c r="L157" s="6"/>
      <c r="M157" s="6"/>
      <c r="N157" s="6"/>
      <c r="O157" s="6"/>
      <c r="P157" s="6"/>
      <c r="Q157" s="6"/>
      <c r="R157" s="6"/>
    </row>
    <row r="158" spans="2:18" ht="10.050000000000001" customHeight="1" x14ac:dyDescent="0.25">
      <c r="B158" s="6"/>
      <c r="C158" s="6"/>
      <c r="D158" s="6"/>
      <c r="E158" s="6"/>
      <c r="F158" s="6"/>
      <c r="G158" s="6"/>
      <c r="H158" s="6"/>
      <c r="I158" s="6"/>
      <c r="J158" s="6"/>
      <c r="K158" s="6"/>
      <c r="L158" s="6"/>
      <c r="M158" s="6"/>
      <c r="N158" s="6"/>
      <c r="O158" s="6"/>
      <c r="P158" s="6"/>
      <c r="Q158" s="6"/>
      <c r="R158" s="6"/>
    </row>
    <row r="159" spans="2:18" ht="10.050000000000001" customHeight="1" x14ac:dyDescent="0.25">
      <c r="B159" s="6"/>
      <c r="C159" s="6"/>
      <c r="D159" s="6"/>
      <c r="E159" s="6"/>
      <c r="F159" s="6"/>
      <c r="G159" s="6"/>
      <c r="H159" s="6"/>
      <c r="I159" s="6"/>
      <c r="J159" s="6"/>
      <c r="K159" s="6"/>
      <c r="L159" s="6"/>
      <c r="M159" s="6"/>
      <c r="N159" s="6"/>
      <c r="O159" s="6"/>
      <c r="P159" s="6"/>
      <c r="Q159" s="6"/>
      <c r="R159" s="6"/>
    </row>
    <row r="160" spans="2:18" ht="10.050000000000001" customHeight="1" x14ac:dyDescent="0.25">
      <c r="B160" s="6"/>
      <c r="C160" s="6"/>
      <c r="D160" s="6"/>
      <c r="E160" s="6"/>
      <c r="F160" s="6"/>
      <c r="G160" s="6"/>
      <c r="H160" s="6"/>
      <c r="I160" s="6"/>
      <c r="J160" s="6"/>
      <c r="K160" s="6"/>
      <c r="L160" s="6"/>
      <c r="M160" s="6"/>
      <c r="N160" s="6"/>
      <c r="O160" s="6"/>
      <c r="P160" s="6"/>
      <c r="Q160" s="6"/>
      <c r="R160" s="6"/>
    </row>
    <row r="161" spans="2:18" ht="10.050000000000001" customHeight="1" x14ac:dyDescent="0.25">
      <c r="B161" s="6"/>
      <c r="C161" s="6"/>
      <c r="D161" s="6"/>
      <c r="E161" s="6"/>
      <c r="F161" s="6"/>
      <c r="G161" s="6"/>
      <c r="H161" s="6"/>
      <c r="I161" s="6"/>
      <c r="J161" s="6"/>
      <c r="K161" s="6"/>
      <c r="L161" s="6"/>
      <c r="M161" s="6"/>
      <c r="N161" s="6"/>
      <c r="O161" s="6"/>
      <c r="P161" s="6"/>
      <c r="Q161" s="6"/>
      <c r="R161" s="6"/>
    </row>
    <row r="162" spans="2:18" ht="10.050000000000001" customHeight="1" x14ac:dyDescent="0.25">
      <c r="B162" s="6"/>
      <c r="C162" s="6"/>
      <c r="D162" s="6"/>
      <c r="E162" s="6"/>
      <c r="F162" s="6"/>
      <c r="G162" s="6"/>
      <c r="H162" s="6"/>
      <c r="I162" s="6"/>
      <c r="J162" s="6"/>
      <c r="K162" s="6"/>
      <c r="L162" s="6"/>
      <c r="M162" s="6"/>
      <c r="N162" s="6"/>
      <c r="O162" s="6"/>
      <c r="P162" s="6"/>
      <c r="Q162" s="6"/>
      <c r="R162" s="6"/>
    </row>
    <row r="163" spans="2:18" ht="10.050000000000001" customHeight="1" x14ac:dyDescent="0.25">
      <c r="B163" s="6"/>
      <c r="C163" s="6"/>
      <c r="D163" s="6"/>
      <c r="E163" s="6"/>
      <c r="F163" s="6"/>
      <c r="G163" s="6"/>
      <c r="H163" s="6"/>
      <c r="I163" s="6"/>
      <c r="J163" s="6"/>
      <c r="K163" s="6"/>
      <c r="L163" s="6"/>
      <c r="M163" s="6"/>
      <c r="N163" s="6"/>
      <c r="O163" s="6"/>
      <c r="P163" s="6"/>
      <c r="Q163" s="6"/>
      <c r="R163" s="6"/>
    </row>
    <row r="164" spans="2:18" ht="10.050000000000001" customHeight="1" x14ac:dyDescent="0.25">
      <c r="B164" s="6"/>
      <c r="C164" s="6"/>
      <c r="D164" s="6"/>
      <c r="E164" s="6"/>
      <c r="F164" s="6"/>
      <c r="G164" s="6"/>
      <c r="H164" s="6"/>
      <c r="I164" s="6"/>
      <c r="J164" s="6"/>
      <c r="K164" s="6"/>
      <c r="L164" s="6"/>
      <c r="M164" s="6"/>
      <c r="N164" s="6"/>
      <c r="O164" s="6"/>
      <c r="P164" s="6"/>
      <c r="Q164" s="6"/>
      <c r="R164" s="6"/>
    </row>
    <row r="165" spans="2:18" ht="10.050000000000001" customHeight="1" x14ac:dyDescent="0.25">
      <c r="B165" s="6"/>
      <c r="C165" s="6"/>
      <c r="D165" s="6"/>
      <c r="E165" s="6"/>
      <c r="F165" s="6"/>
      <c r="G165" s="6"/>
      <c r="H165" s="6"/>
      <c r="I165" s="6"/>
      <c r="J165" s="6"/>
      <c r="K165" s="6"/>
      <c r="L165" s="6"/>
      <c r="M165" s="6"/>
      <c r="N165" s="6"/>
      <c r="O165" s="6"/>
      <c r="P165" s="6"/>
      <c r="Q165" s="6"/>
      <c r="R165" s="6"/>
    </row>
    <row r="166" spans="2:18" ht="10.050000000000001" customHeight="1" x14ac:dyDescent="0.25">
      <c r="B166" s="6"/>
      <c r="C166" s="6"/>
      <c r="D166" s="6"/>
      <c r="E166" s="6"/>
      <c r="F166" s="6"/>
      <c r="G166" s="6"/>
      <c r="H166" s="6"/>
      <c r="I166" s="6"/>
      <c r="J166" s="6"/>
      <c r="K166" s="6"/>
      <c r="L166" s="6"/>
      <c r="M166" s="6"/>
      <c r="N166" s="6"/>
      <c r="O166" s="6"/>
      <c r="P166" s="6"/>
      <c r="Q166" s="6"/>
      <c r="R166" s="6"/>
    </row>
    <row r="167" spans="2:18" ht="10.050000000000001" customHeight="1" x14ac:dyDescent="0.25">
      <c r="B167" s="6"/>
      <c r="C167" s="6"/>
      <c r="D167" s="6"/>
      <c r="E167" s="6"/>
      <c r="F167" s="6"/>
      <c r="G167" s="6"/>
      <c r="H167" s="6"/>
      <c r="I167" s="6"/>
      <c r="J167" s="6"/>
      <c r="K167" s="6"/>
      <c r="L167" s="6"/>
      <c r="M167" s="6"/>
      <c r="N167" s="6"/>
      <c r="O167" s="6"/>
      <c r="P167" s="6"/>
      <c r="Q167" s="6"/>
      <c r="R167" s="6"/>
    </row>
    <row r="168" spans="2:18" ht="10.050000000000001" customHeight="1" x14ac:dyDescent="0.25">
      <c r="B168" s="6"/>
      <c r="C168" s="6"/>
      <c r="D168" s="6"/>
      <c r="E168" s="6"/>
      <c r="F168" s="6"/>
      <c r="G168" s="6"/>
      <c r="H168" s="6"/>
      <c r="I168" s="6"/>
      <c r="J168" s="6"/>
      <c r="K168" s="6"/>
      <c r="L168" s="6"/>
      <c r="M168" s="6"/>
      <c r="N168" s="6"/>
      <c r="O168" s="6"/>
      <c r="P168" s="6"/>
      <c r="Q168" s="6"/>
      <c r="R168" s="6"/>
    </row>
    <row r="169" spans="2:18" ht="10.050000000000001" customHeight="1" x14ac:dyDescent="0.25">
      <c r="B169" s="6"/>
      <c r="C169" s="6"/>
      <c r="D169" s="6"/>
      <c r="E169" s="6"/>
      <c r="F169" s="6"/>
      <c r="G169" s="6"/>
      <c r="H169" s="6"/>
      <c r="I169" s="6"/>
      <c r="J169" s="6"/>
      <c r="K169" s="6"/>
      <c r="L169" s="6"/>
      <c r="M169" s="6"/>
      <c r="N169" s="6"/>
      <c r="O169" s="6"/>
      <c r="P169" s="6"/>
      <c r="Q169" s="6"/>
      <c r="R169" s="6"/>
    </row>
    <row r="170" spans="2:18" ht="10.050000000000001" customHeight="1" x14ac:dyDescent="0.25">
      <c r="B170" s="6"/>
      <c r="C170" s="6"/>
      <c r="D170" s="6"/>
      <c r="E170" s="6"/>
      <c r="F170" s="6"/>
      <c r="G170" s="6"/>
      <c r="H170" s="6"/>
      <c r="I170" s="6"/>
      <c r="J170" s="6"/>
      <c r="K170" s="6"/>
      <c r="L170" s="6"/>
      <c r="M170" s="6"/>
      <c r="N170" s="6"/>
      <c r="O170" s="6"/>
      <c r="P170" s="6"/>
      <c r="Q170" s="6"/>
      <c r="R170" s="6"/>
    </row>
    <row r="171" spans="2:18" ht="10.050000000000001" customHeight="1" x14ac:dyDescent="0.25">
      <c r="B171" s="6"/>
      <c r="C171" s="6"/>
      <c r="D171" s="6"/>
      <c r="E171" s="6"/>
      <c r="F171" s="6"/>
      <c r="G171" s="6"/>
      <c r="H171" s="6"/>
      <c r="I171" s="6"/>
      <c r="J171" s="6"/>
      <c r="K171" s="6"/>
      <c r="L171" s="6"/>
      <c r="M171" s="6"/>
      <c r="N171" s="6"/>
      <c r="O171" s="6"/>
      <c r="P171" s="6"/>
      <c r="Q171" s="6"/>
      <c r="R171" s="6"/>
    </row>
    <row r="172" spans="2:18" ht="10.050000000000001" customHeight="1" x14ac:dyDescent="0.25">
      <c r="B172" s="6"/>
      <c r="C172" s="6"/>
      <c r="D172" s="6"/>
      <c r="E172" s="6"/>
      <c r="F172" s="6"/>
      <c r="G172" s="6"/>
      <c r="H172" s="6"/>
      <c r="I172" s="6"/>
      <c r="J172" s="6"/>
      <c r="K172" s="6"/>
      <c r="L172" s="6"/>
      <c r="M172" s="6"/>
      <c r="N172" s="6"/>
      <c r="O172" s="6"/>
      <c r="P172" s="6"/>
      <c r="Q172" s="6"/>
      <c r="R172" s="6"/>
    </row>
    <row r="173" spans="2:18" ht="10.050000000000001" customHeight="1" x14ac:dyDescent="0.25">
      <c r="B173" s="6"/>
      <c r="C173" s="6"/>
      <c r="D173" s="6"/>
      <c r="E173" s="6"/>
      <c r="F173" s="6"/>
      <c r="G173" s="6"/>
      <c r="H173" s="6"/>
      <c r="I173" s="6"/>
      <c r="J173" s="6"/>
      <c r="K173" s="6"/>
      <c r="L173" s="6"/>
      <c r="M173" s="6"/>
      <c r="N173" s="6"/>
      <c r="O173" s="6"/>
      <c r="P173" s="6"/>
      <c r="Q173" s="6"/>
      <c r="R173" s="6"/>
    </row>
    <row r="174" spans="2:18" ht="10.050000000000001" customHeight="1" x14ac:dyDescent="0.25">
      <c r="B174" s="6"/>
      <c r="C174" s="6"/>
      <c r="D174" s="6"/>
      <c r="E174" s="6"/>
      <c r="F174" s="6"/>
      <c r="G174" s="6"/>
      <c r="H174" s="6"/>
      <c r="I174" s="6"/>
      <c r="J174" s="6"/>
      <c r="K174" s="6"/>
      <c r="L174" s="6"/>
      <c r="M174" s="6"/>
      <c r="N174" s="6"/>
      <c r="O174" s="6"/>
      <c r="P174" s="6"/>
      <c r="Q174" s="6"/>
      <c r="R174" s="6"/>
    </row>
    <row r="175" spans="2:18" ht="10.050000000000001" customHeight="1" x14ac:dyDescent="0.25">
      <c r="B175" s="6"/>
      <c r="C175" s="6"/>
      <c r="D175" s="6"/>
      <c r="E175" s="6"/>
      <c r="F175" s="6"/>
      <c r="G175" s="6"/>
      <c r="H175" s="6"/>
      <c r="I175" s="6"/>
      <c r="J175" s="6"/>
      <c r="K175" s="6"/>
      <c r="L175" s="6"/>
      <c r="M175" s="6"/>
      <c r="N175" s="6"/>
      <c r="O175" s="6"/>
      <c r="P175" s="6"/>
      <c r="Q175" s="6"/>
      <c r="R175" s="6"/>
    </row>
    <row r="176" spans="2:18" ht="10.050000000000001" customHeight="1" x14ac:dyDescent="0.25">
      <c r="B176" s="6"/>
      <c r="C176" s="6"/>
      <c r="D176" s="6"/>
      <c r="E176" s="6"/>
      <c r="F176" s="6"/>
      <c r="G176" s="6"/>
      <c r="H176" s="6"/>
      <c r="I176" s="6"/>
      <c r="J176" s="6"/>
      <c r="K176" s="6"/>
      <c r="L176" s="6"/>
      <c r="M176" s="6"/>
      <c r="N176" s="6"/>
      <c r="O176" s="6"/>
      <c r="P176" s="6"/>
      <c r="Q176" s="6"/>
      <c r="R176" s="6"/>
    </row>
    <row r="177" spans="2:18" ht="10.050000000000001" customHeight="1" x14ac:dyDescent="0.25">
      <c r="B177" s="6"/>
      <c r="C177" s="6"/>
      <c r="D177" s="6"/>
      <c r="E177" s="6"/>
      <c r="F177" s="6"/>
      <c r="G177" s="6"/>
      <c r="H177" s="6"/>
      <c r="I177" s="6"/>
      <c r="J177" s="6"/>
      <c r="K177" s="6"/>
      <c r="L177" s="6"/>
      <c r="M177" s="6"/>
      <c r="N177" s="6"/>
      <c r="O177" s="6"/>
      <c r="P177" s="6"/>
      <c r="Q177" s="6"/>
      <c r="R177" s="6"/>
    </row>
    <row r="178" spans="2:18" ht="10.050000000000001" customHeight="1" x14ac:dyDescent="0.25">
      <c r="B178" s="6"/>
      <c r="C178" s="6"/>
      <c r="D178" s="6"/>
      <c r="E178" s="6"/>
      <c r="F178" s="6"/>
      <c r="G178" s="6"/>
      <c r="H178" s="6"/>
      <c r="I178" s="6"/>
      <c r="J178" s="6"/>
      <c r="K178" s="6"/>
      <c r="L178" s="6"/>
      <c r="M178" s="6"/>
      <c r="N178" s="6"/>
      <c r="O178" s="6"/>
      <c r="P178" s="6"/>
      <c r="Q178" s="6"/>
      <c r="R178" s="6"/>
    </row>
    <row r="179" spans="2:18" ht="10.050000000000001" customHeight="1" x14ac:dyDescent="0.25">
      <c r="B179" s="6"/>
      <c r="C179" s="6"/>
      <c r="D179" s="6"/>
      <c r="E179" s="6"/>
      <c r="F179" s="6"/>
      <c r="G179" s="6"/>
      <c r="H179" s="6"/>
      <c r="I179" s="6"/>
      <c r="J179" s="6"/>
      <c r="K179" s="6"/>
      <c r="L179" s="6"/>
      <c r="M179" s="6"/>
      <c r="N179" s="6"/>
      <c r="O179" s="6"/>
      <c r="P179" s="6"/>
      <c r="Q179" s="6"/>
      <c r="R179" s="6"/>
    </row>
    <row r="180" spans="2:18" ht="10.050000000000001" customHeight="1" x14ac:dyDescent="0.25"/>
    <row r="181" spans="2:18" ht="10.050000000000001" customHeight="1" x14ac:dyDescent="0.25"/>
    <row r="182" spans="2:18" ht="10.050000000000001" customHeight="1" x14ac:dyDescent="0.25"/>
    <row r="183" spans="2:18" ht="10.050000000000001" customHeight="1" x14ac:dyDescent="0.25"/>
    <row r="184" spans="2:18" ht="10.050000000000001" customHeight="1" x14ac:dyDescent="0.25"/>
    <row r="185" spans="2:18" ht="10.050000000000001" customHeight="1" x14ac:dyDescent="0.25"/>
    <row r="186" spans="2:18" ht="10.050000000000001" customHeight="1" x14ac:dyDescent="0.25"/>
    <row r="187" spans="2:18" ht="10.050000000000001" customHeight="1" x14ac:dyDescent="0.25"/>
    <row r="188" spans="2:18" ht="10.050000000000001" customHeight="1" x14ac:dyDescent="0.25"/>
    <row r="189" spans="2:18" ht="10.050000000000001" customHeight="1" x14ac:dyDescent="0.25"/>
    <row r="190" spans="2:18" ht="10.050000000000001" customHeight="1" x14ac:dyDescent="0.25"/>
    <row r="191" spans="2:18" ht="10.050000000000001" customHeight="1" x14ac:dyDescent="0.25"/>
    <row r="192" spans="2:18" ht="10.050000000000001" customHeight="1" x14ac:dyDescent="0.25"/>
    <row r="193" ht="10.050000000000001" customHeight="1" x14ac:dyDescent="0.25"/>
    <row r="194" ht="10.050000000000001" customHeight="1" x14ac:dyDescent="0.25"/>
    <row r="195" ht="10.050000000000001" customHeight="1" x14ac:dyDescent="0.25"/>
    <row r="196" ht="10.050000000000001" customHeight="1" x14ac:dyDescent="0.25"/>
    <row r="197" ht="10.050000000000001" customHeight="1" x14ac:dyDescent="0.25"/>
    <row r="198" ht="10.050000000000001" customHeight="1" x14ac:dyDescent="0.25"/>
    <row r="199" ht="10.050000000000001" customHeight="1" x14ac:dyDescent="0.25"/>
    <row r="200" ht="10.050000000000001" customHeight="1" x14ac:dyDescent="0.25"/>
    <row r="201" ht="10.050000000000001" customHeight="1" x14ac:dyDescent="0.25"/>
    <row r="202" ht="10.050000000000001" customHeight="1" x14ac:dyDescent="0.25"/>
    <row r="203" ht="10.050000000000001" customHeight="1" x14ac:dyDescent="0.25"/>
    <row r="204" ht="10.050000000000001" customHeight="1" x14ac:dyDescent="0.25"/>
    <row r="205" ht="10.050000000000001" customHeight="1" x14ac:dyDescent="0.25"/>
    <row r="206" ht="10.050000000000001" customHeight="1" x14ac:dyDescent="0.25"/>
    <row r="207" ht="10.050000000000001" customHeight="1" x14ac:dyDescent="0.25"/>
    <row r="208" ht="10.050000000000001" customHeight="1" x14ac:dyDescent="0.25"/>
    <row r="209" ht="10.050000000000001" customHeight="1" x14ac:dyDescent="0.25"/>
    <row r="210" ht="10.050000000000001" customHeight="1" x14ac:dyDescent="0.25"/>
    <row r="211" ht="10.050000000000001" customHeight="1" x14ac:dyDescent="0.25"/>
    <row r="212" ht="10.050000000000001" customHeight="1" x14ac:dyDescent="0.25"/>
    <row r="213" ht="10.050000000000001" customHeight="1" x14ac:dyDescent="0.25"/>
    <row r="214" ht="10.050000000000001" customHeight="1" x14ac:dyDescent="0.25"/>
    <row r="215" ht="10.050000000000001" customHeight="1" x14ac:dyDescent="0.25"/>
    <row r="216" ht="10.050000000000001" customHeight="1" x14ac:dyDescent="0.25"/>
    <row r="217" ht="10.050000000000001" customHeight="1" x14ac:dyDescent="0.25"/>
    <row r="218" ht="10.050000000000001" customHeight="1" x14ac:dyDescent="0.25"/>
    <row r="219" ht="10.050000000000001" customHeight="1" x14ac:dyDescent="0.25"/>
    <row r="220" ht="10.050000000000001" customHeight="1" x14ac:dyDescent="0.25"/>
    <row r="221" ht="10.050000000000001" customHeight="1" x14ac:dyDescent="0.25"/>
    <row r="222" ht="10.050000000000001" customHeight="1" x14ac:dyDescent="0.25"/>
    <row r="223" ht="10.050000000000001" customHeight="1" x14ac:dyDescent="0.25"/>
    <row r="224" ht="10.050000000000001" customHeight="1" x14ac:dyDescent="0.25"/>
    <row r="225" ht="10.050000000000001" customHeight="1" x14ac:dyDescent="0.25"/>
    <row r="226" ht="10.050000000000001" customHeight="1" x14ac:dyDescent="0.25"/>
    <row r="227" ht="10.050000000000001" customHeight="1" x14ac:dyDescent="0.25"/>
    <row r="228" ht="10.050000000000001" customHeight="1" x14ac:dyDescent="0.25"/>
    <row r="229" ht="10.050000000000001" customHeight="1" x14ac:dyDescent="0.25"/>
    <row r="230" ht="10.050000000000001" customHeight="1" x14ac:dyDescent="0.25"/>
    <row r="231" ht="10.050000000000001" customHeight="1" x14ac:dyDescent="0.25"/>
    <row r="232" ht="10.050000000000001" customHeight="1" x14ac:dyDescent="0.25"/>
    <row r="233" ht="10.050000000000001" customHeight="1" x14ac:dyDescent="0.25"/>
    <row r="234" ht="10.050000000000001" customHeight="1" x14ac:dyDescent="0.25"/>
    <row r="235" ht="10.050000000000001" customHeight="1" x14ac:dyDescent="0.25"/>
    <row r="236" ht="10.050000000000001" customHeight="1" x14ac:dyDescent="0.25"/>
    <row r="237" ht="10.050000000000001" customHeight="1" x14ac:dyDescent="0.25"/>
    <row r="238" ht="10.050000000000001" customHeight="1" x14ac:dyDescent="0.25"/>
    <row r="239" ht="10.050000000000001" customHeight="1" x14ac:dyDescent="0.25"/>
    <row r="240" ht="10.050000000000001" customHeight="1" x14ac:dyDescent="0.25"/>
    <row r="241" ht="10.050000000000001" customHeight="1" x14ac:dyDescent="0.25"/>
    <row r="242" ht="10.050000000000001" customHeight="1" x14ac:dyDescent="0.25"/>
    <row r="243" ht="10.050000000000001" customHeight="1" x14ac:dyDescent="0.25"/>
    <row r="244" ht="10.050000000000001" customHeight="1" x14ac:dyDescent="0.25"/>
    <row r="245" ht="10.050000000000001" customHeight="1" x14ac:dyDescent="0.25"/>
    <row r="246" ht="10.050000000000001" customHeight="1" x14ac:dyDescent="0.25"/>
    <row r="247" ht="10.050000000000001" customHeight="1" x14ac:dyDescent="0.25"/>
    <row r="248" ht="10.050000000000001" customHeight="1" x14ac:dyDescent="0.25"/>
    <row r="249" ht="10.050000000000001" customHeight="1" x14ac:dyDescent="0.25"/>
    <row r="250" ht="10.050000000000001" customHeight="1" x14ac:dyDescent="0.25"/>
    <row r="251" ht="10.050000000000001" customHeight="1" x14ac:dyDescent="0.25"/>
    <row r="252" ht="10.050000000000001" customHeight="1" x14ac:dyDescent="0.25"/>
    <row r="253" ht="10.050000000000001" customHeight="1" x14ac:dyDescent="0.25"/>
    <row r="254" ht="10.050000000000001" customHeight="1" x14ac:dyDescent="0.25"/>
    <row r="255" ht="10.050000000000001" customHeight="1" x14ac:dyDescent="0.25"/>
    <row r="256" ht="10.050000000000001" customHeight="1" x14ac:dyDescent="0.25"/>
    <row r="257" ht="10.050000000000001" customHeight="1" x14ac:dyDescent="0.25"/>
    <row r="258" ht="10.050000000000001" customHeight="1" x14ac:dyDescent="0.25"/>
    <row r="259" ht="10.050000000000001" customHeight="1" x14ac:dyDescent="0.25"/>
    <row r="260" ht="10.050000000000001" customHeight="1" x14ac:dyDescent="0.25"/>
    <row r="261" ht="10.050000000000001" customHeight="1" x14ac:dyDescent="0.25"/>
    <row r="262" ht="10.050000000000001" customHeight="1" x14ac:dyDescent="0.25"/>
    <row r="263" ht="10.050000000000001" customHeight="1" x14ac:dyDescent="0.25"/>
    <row r="264" ht="10.050000000000001" customHeight="1" x14ac:dyDescent="0.25"/>
    <row r="265" ht="10.050000000000001" customHeight="1" x14ac:dyDescent="0.25"/>
    <row r="266" ht="10.050000000000001" customHeight="1" x14ac:dyDescent="0.25"/>
    <row r="267" ht="10.050000000000001" customHeight="1" x14ac:dyDescent="0.25"/>
    <row r="268" ht="10.050000000000001" customHeight="1" x14ac:dyDescent="0.25"/>
    <row r="269" ht="10.050000000000001" customHeight="1" x14ac:dyDescent="0.25"/>
    <row r="270" ht="10.050000000000001" customHeight="1" x14ac:dyDescent="0.25"/>
    <row r="271" ht="10.050000000000001" customHeight="1" x14ac:dyDescent="0.25"/>
    <row r="272" ht="10.050000000000001" customHeight="1" x14ac:dyDescent="0.25"/>
    <row r="273" ht="10.050000000000001" customHeight="1" x14ac:dyDescent="0.25"/>
    <row r="274" ht="10.050000000000001" customHeight="1" x14ac:dyDescent="0.25"/>
    <row r="275" ht="10.050000000000001" customHeight="1" x14ac:dyDescent="0.25"/>
    <row r="276" ht="10.050000000000001" customHeight="1" x14ac:dyDescent="0.25"/>
    <row r="277" ht="10.050000000000001" customHeight="1" x14ac:dyDescent="0.25"/>
    <row r="278" ht="10.050000000000001" customHeight="1" x14ac:dyDescent="0.25"/>
    <row r="279" ht="10.050000000000001" customHeight="1" x14ac:dyDescent="0.25"/>
    <row r="280" ht="10.050000000000001" customHeight="1" x14ac:dyDescent="0.25"/>
    <row r="281" ht="10.050000000000001" customHeight="1" x14ac:dyDescent="0.25"/>
    <row r="282" ht="10.050000000000001" customHeight="1" x14ac:dyDescent="0.25"/>
    <row r="283" ht="10.050000000000001" customHeight="1" x14ac:dyDescent="0.25"/>
    <row r="284" ht="10.050000000000001" customHeight="1" x14ac:dyDescent="0.25"/>
    <row r="285" ht="10.050000000000001" customHeight="1" x14ac:dyDescent="0.25"/>
    <row r="286" ht="10.050000000000001" customHeight="1" x14ac:dyDescent="0.25"/>
    <row r="287" ht="10.050000000000001" customHeight="1" x14ac:dyDescent="0.25"/>
    <row r="288" ht="10.050000000000001" customHeight="1" x14ac:dyDescent="0.25"/>
    <row r="289" ht="10.050000000000001" customHeight="1" x14ac:dyDescent="0.25"/>
    <row r="290" ht="10.050000000000001" customHeight="1" x14ac:dyDescent="0.25"/>
    <row r="291" ht="10.050000000000001" customHeight="1" x14ac:dyDescent="0.25"/>
    <row r="292" ht="10.050000000000001" customHeight="1" x14ac:dyDescent="0.25"/>
    <row r="293" ht="10.050000000000001" customHeight="1" x14ac:dyDescent="0.25"/>
    <row r="294" ht="10.050000000000001" customHeight="1" x14ac:dyDescent="0.25"/>
    <row r="295" ht="10.050000000000001" customHeight="1" x14ac:dyDescent="0.25"/>
    <row r="296" ht="10.050000000000001" customHeight="1" x14ac:dyDescent="0.25"/>
    <row r="297" ht="10.050000000000001" customHeight="1" x14ac:dyDescent="0.25"/>
    <row r="298" ht="10.050000000000001" customHeight="1" x14ac:dyDescent="0.25"/>
    <row r="299" ht="10.050000000000001" customHeight="1" x14ac:dyDescent="0.25"/>
    <row r="300" ht="10.050000000000001" customHeight="1" x14ac:dyDescent="0.25"/>
    <row r="301" ht="10.050000000000001" customHeight="1" x14ac:dyDescent="0.25"/>
    <row r="302" ht="10.050000000000001" customHeight="1" x14ac:dyDescent="0.25"/>
    <row r="303" ht="10.050000000000001" customHeight="1" x14ac:dyDescent="0.25"/>
    <row r="304" ht="10.050000000000001" customHeight="1" x14ac:dyDescent="0.25"/>
    <row r="305" ht="10.050000000000001" customHeight="1" x14ac:dyDescent="0.25"/>
    <row r="306" ht="10.050000000000001" customHeight="1" x14ac:dyDescent="0.25"/>
    <row r="307" ht="10.050000000000001" customHeight="1" x14ac:dyDescent="0.25"/>
    <row r="308" ht="10.050000000000001" customHeight="1" x14ac:dyDescent="0.25"/>
    <row r="309" ht="10.050000000000001" customHeight="1" x14ac:dyDescent="0.25"/>
    <row r="310" ht="10.050000000000001" customHeight="1" x14ac:dyDescent="0.25"/>
    <row r="311" ht="10.050000000000001" customHeight="1" x14ac:dyDescent="0.25"/>
    <row r="312" ht="10.050000000000001" customHeight="1" x14ac:dyDescent="0.25"/>
    <row r="313" ht="10.050000000000001" customHeight="1" x14ac:dyDescent="0.25"/>
    <row r="314" ht="10.050000000000001" customHeight="1" x14ac:dyDescent="0.25"/>
    <row r="315" ht="10.050000000000001" customHeight="1" x14ac:dyDescent="0.25"/>
    <row r="316" ht="10.050000000000001" customHeight="1" x14ac:dyDescent="0.25"/>
    <row r="317" ht="10.050000000000001" customHeight="1" x14ac:dyDescent="0.25"/>
    <row r="318" ht="10.050000000000001" customHeight="1" x14ac:dyDescent="0.25"/>
    <row r="319" ht="10.050000000000001" customHeight="1" x14ac:dyDescent="0.25"/>
    <row r="320" ht="10.050000000000001" customHeight="1" x14ac:dyDescent="0.25"/>
    <row r="321" ht="10.050000000000001" customHeight="1" x14ac:dyDescent="0.25"/>
    <row r="322" ht="10.050000000000001" customHeight="1" x14ac:dyDescent="0.25"/>
    <row r="323" ht="10.050000000000001" customHeight="1" x14ac:dyDescent="0.25"/>
    <row r="324" ht="10.050000000000001" customHeight="1" x14ac:dyDescent="0.25"/>
    <row r="325" ht="10.050000000000001" customHeight="1" x14ac:dyDescent="0.25"/>
    <row r="326" ht="10.050000000000001" customHeight="1" x14ac:dyDescent="0.25"/>
    <row r="327" ht="10.050000000000001" customHeight="1" x14ac:dyDescent="0.25"/>
    <row r="328" ht="10.050000000000001" customHeight="1" x14ac:dyDescent="0.25"/>
    <row r="329" ht="10.050000000000001" customHeight="1" x14ac:dyDescent="0.25"/>
    <row r="330" ht="10.050000000000001" customHeight="1" x14ac:dyDescent="0.25"/>
    <row r="331" ht="10.050000000000001" customHeight="1" x14ac:dyDescent="0.25"/>
    <row r="332" ht="10.050000000000001" customHeight="1" x14ac:dyDescent="0.25"/>
    <row r="333" ht="10.050000000000001" customHeight="1" x14ac:dyDescent="0.25"/>
    <row r="334" ht="10.050000000000001" customHeight="1" x14ac:dyDescent="0.25"/>
    <row r="335" ht="10.050000000000001" customHeight="1" x14ac:dyDescent="0.25"/>
    <row r="336" ht="10.050000000000001" customHeight="1" x14ac:dyDescent="0.25"/>
    <row r="337" ht="10.050000000000001" customHeight="1" x14ac:dyDescent="0.25"/>
    <row r="338" ht="10.050000000000001" customHeight="1" x14ac:dyDescent="0.25"/>
    <row r="339" ht="10.050000000000001" customHeight="1" x14ac:dyDescent="0.25"/>
    <row r="340" ht="10.050000000000001" customHeight="1" x14ac:dyDescent="0.25"/>
    <row r="341" ht="10.050000000000001" customHeight="1" x14ac:dyDescent="0.25"/>
    <row r="342" ht="10.050000000000001" customHeight="1" x14ac:dyDescent="0.25"/>
    <row r="343" ht="10.050000000000001" customHeight="1" x14ac:dyDescent="0.25"/>
    <row r="344" ht="10.050000000000001" customHeight="1" x14ac:dyDescent="0.25"/>
    <row r="345" ht="10.050000000000001" customHeight="1" x14ac:dyDescent="0.25"/>
    <row r="346" ht="10.050000000000001" customHeight="1" x14ac:dyDescent="0.25"/>
    <row r="347" ht="10.050000000000001" customHeight="1" x14ac:dyDescent="0.25"/>
    <row r="348" ht="10.050000000000001" customHeight="1" x14ac:dyDescent="0.25"/>
    <row r="349" ht="10.050000000000001" customHeight="1" x14ac:dyDescent="0.25"/>
    <row r="350" ht="10.050000000000001" customHeight="1" x14ac:dyDescent="0.25"/>
    <row r="351" ht="10.050000000000001" customHeight="1" x14ac:dyDescent="0.25"/>
    <row r="352" ht="10.050000000000001" customHeight="1" x14ac:dyDescent="0.25"/>
    <row r="353" ht="10.050000000000001" customHeight="1" x14ac:dyDescent="0.25"/>
    <row r="354" ht="10.050000000000001" customHeight="1" x14ac:dyDescent="0.25"/>
    <row r="355" ht="10.050000000000001" customHeight="1" x14ac:dyDescent="0.25"/>
    <row r="356" ht="10.050000000000001" customHeight="1" x14ac:dyDescent="0.25"/>
    <row r="357" ht="10.050000000000001" customHeight="1" x14ac:dyDescent="0.25"/>
    <row r="358" ht="10.050000000000001" customHeight="1" x14ac:dyDescent="0.25"/>
    <row r="359" ht="10.050000000000001" customHeight="1" x14ac:dyDescent="0.25"/>
    <row r="360" ht="10.050000000000001" customHeight="1" x14ac:dyDescent="0.25"/>
    <row r="361" ht="10.050000000000001" customHeight="1" x14ac:dyDescent="0.25"/>
    <row r="362" ht="10.050000000000001" customHeight="1" x14ac:dyDescent="0.25"/>
    <row r="363" ht="10.050000000000001" customHeight="1" x14ac:dyDescent="0.25"/>
    <row r="364" ht="10.050000000000001" customHeight="1" x14ac:dyDescent="0.25"/>
    <row r="365" ht="10.050000000000001" customHeight="1" x14ac:dyDescent="0.25"/>
    <row r="366" ht="10.050000000000001" customHeight="1" x14ac:dyDescent="0.25"/>
    <row r="367" ht="10.050000000000001" customHeight="1" x14ac:dyDescent="0.25"/>
    <row r="368" ht="10.050000000000001" customHeight="1" x14ac:dyDescent="0.25"/>
    <row r="369" ht="10.050000000000001" customHeight="1" x14ac:dyDescent="0.25"/>
    <row r="370" ht="10.050000000000001" customHeight="1" x14ac:dyDescent="0.25"/>
    <row r="371" ht="10.050000000000001" customHeight="1" x14ac:dyDescent="0.25"/>
    <row r="372" ht="10.050000000000001" customHeight="1" x14ac:dyDescent="0.25"/>
    <row r="373" ht="10.050000000000001" customHeight="1" x14ac:dyDescent="0.25"/>
    <row r="374" ht="10.050000000000001" customHeight="1" x14ac:dyDescent="0.25"/>
    <row r="375" ht="10.050000000000001" customHeight="1" x14ac:dyDescent="0.25"/>
    <row r="376" ht="10.050000000000001" customHeight="1" x14ac:dyDescent="0.25"/>
    <row r="377" ht="10.050000000000001" customHeight="1" x14ac:dyDescent="0.25"/>
    <row r="378" ht="10.050000000000001" customHeight="1" x14ac:dyDescent="0.25"/>
    <row r="379" ht="10.050000000000001" customHeight="1" x14ac:dyDescent="0.25"/>
    <row r="380" ht="10.050000000000001" customHeight="1" x14ac:dyDescent="0.25"/>
    <row r="381" ht="10.050000000000001" customHeight="1" x14ac:dyDescent="0.25"/>
    <row r="382" ht="10.050000000000001" customHeight="1" x14ac:dyDescent="0.25"/>
    <row r="383" ht="10.050000000000001" customHeight="1" x14ac:dyDescent="0.25"/>
    <row r="384" ht="10.050000000000001" customHeight="1" x14ac:dyDescent="0.25"/>
    <row r="385" ht="10.050000000000001" customHeight="1" x14ac:dyDescent="0.25"/>
    <row r="386" ht="10.050000000000001" customHeight="1" x14ac:dyDescent="0.25"/>
    <row r="387" ht="10.050000000000001" customHeight="1" x14ac:dyDescent="0.25"/>
    <row r="388" ht="10.050000000000001" customHeight="1" x14ac:dyDescent="0.25"/>
    <row r="389" ht="10.050000000000001" customHeight="1" x14ac:dyDescent="0.25"/>
    <row r="390" ht="10.050000000000001" customHeight="1" x14ac:dyDescent="0.25"/>
    <row r="391" ht="10.050000000000001" customHeight="1" x14ac:dyDescent="0.25"/>
    <row r="392" ht="10.050000000000001" customHeight="1" x14ac:dyDescent="0.25"/>
    <row r="393" ht="10.050000000000001" customHeight="1" x14ac:dyDescent="0.25"/>
    <row r="394" ht="10.050000000000001" customHeight="1" x14ac:dyDescent="0.25"/>
    <row r="395" ht="10.050000000000001" customHeight="1" x14ac:dyDescent="0.25"/>
    <row r="396" ht="10.050000000000001" customHeight="1" x14ac:dyDescent="0.25"/>
    <row r="397" ht="10.050000000000001" customHeight="1" x14ac:dyDescent="0.25"/>
    <row r="398" ht="10.050000000000001" customHeight="1" x14ac:dyDescent="0.25"/>
    <row r="399" ht="10.050000000000001" customHeight="1" x14ac:dyDescent="0.25"/>
    <row r="400" ht="10.050000000000001" customHeight="1" x14ac:dyDescent="0.25"/>
    <row r="401" ht="10.050000000000001" customHeight="1" x14ac:dyDescent="0.25"/>
    <row r="402" ht="10.050000000000001" customHeight="1" x14ac:dyDescent="0.25"/>
    <row r="403" ht="10.050000000000001" customHeight="1" x14ac:dyDescent="0.25"/>
    <row r="404" ht="10.050000000000001" customHeight="1" x14ac:dyDescent="0.25"/>
    <row r="405" ht="10.050000000000001" customHeight="1" x14ac:dyDescent="0.25"/>
    <row r="406" ht="10.050000000000001" customHeight="1" x14ac:dyDescent="0.25"/>
    <row r="407" ht="10.050000000000001" customHeight="1" x14ac:dyDescent="0.25"/>
    <row r="408" ht="10.050000000000001" customHeight="1" x14ac:dyDescent="0.25"/>
    <row r="409" ht="10.050000000000001" customHeight="1" x14ac:dyDescent="0.25"/>
    <row r="410" ht="10.050000000000001" customHeight="1" x14ac:dyDescent="0.25"/>
    <row r="411" ht="10.050000000000001" customHeight="1" x14ac:dyDescent="0.25"/>
    <row r="412" ht="10.050000000000001" customHeight="1" x14ac:dyDescent="0.25"/>
    <row r="413" ht="10.050000000000001" customHeight="1" x14ac:dyDescent="0.25"/>
    <row r="414" ht="10.050000000000001" customHeight="1" x14ac:dyDescent="0.25"/>
    <row r="415" ht="10.050000000000001" customHeight="1" x14ac:dyDescent="0.25"/>
    <row r="416" ht="10.050000000000001" customHeight="1" x14ac:dyDescent="0.25"/>
    <row r="417" ht="10.050000000000001" customHeight="1" x14ac:dyDescent="0.25"/>
    <row r="418" ht="10.050000000000001" customHeight="1" x14ac:dyDescent="0.25"/>
    <row r="419" ht="10.050000000000001" customHeight="1" x14ac:dyDescent="0.25"/>
    <row r="420" ht="10.050000000000001" customHeight="1" x14ac:dyDescent="0.25"/>
    <row r="421" ht="10.050000000000001" customHeight="1" x14ac:dyDescent="0.25"/>
    <row r="422" ht="10.050000000000001" customHeight="1" x14ac:dyDescent="0.25"/>
    <row r="423" ht="10.050000000000001" customHeight="1" x14ac:dyDescent="0.25"/>
    <row r="424" ht="10.050000000000001" customHeight="1" x14ac:dyDescent="0.25"/>
    <row r="425" ht="10.050000000000001" customHeight="1" x14ac:dyDescent="0.25"/>
    <row r="426" ht="10.050000000000001" customHeight="1" x14ac:dyDescent="0.25"/>
    <row r="427" ht="10.050000000000001" customHeight="1" x14ac:dyDescent="0.25"/>
    <row r="428" ht="10.050000000000001" customHeight="1" x14ac:dyDescent="0.25"/>
    <row r="429" ht="10.050000000000001" customHeight="1" x14ac:dyDescent="0.25"/>
    <row r="430" ht="10.050000000000001" customHeight="1" x14ac:dyDescent="0.25"/>
    <row r="431" ht="10.050000000000001" customHeight="1" x14ac:dyDescent="0.25"/>
    <row r="432" ht="10.050000000000001" customHeight="1" x14ac:dyDescent="0.25"/>
    <row r="433" ht="10.050000000000001" customHeight="1" x14ac:dyDescent="0.25"/>
    <row r="434" ht="10.050000000000001" customHeight="1" x14ac:dyDescent="0.25"/>
    <row r="435" ht="10.050000000000001" customHeight="1" x14ac:dyDescent="0.25"/>
    <row r="436" ht="10.050000000000001" customHeight="1" x14ac:dyDescent="0.25"/>
    <row r="437" ht="10.050000000000001" customHeight="1" x14ac:dyDescent="0.25"/>
    <row r="438" ht="10.050000000000001" customHeight="1" x14ac:dyDescent="0.25"/>
    <row r="439" ht="10.050000000000001" customHeight="1" x14ac:dyDescent="0.25"/>
    <row r="440" ht="10.050000000000001" customHeight="1" x14ac:dyDescent="0.25"/>
    <row r="441" ht="10.050000000000001" customHeight="1" x14ac:dyDescent="0.25"/>
    <row r="442" ht="10.050000000000001" customHeight="1" x14ac:dyDescent="0.25"/>
    <row r="443" ht="10.050000000000001" customHeight="1" x14ac:dyDescent="0.25"/>
    <row r="444" ht="10.050000000000001" customHeight="1" x14ac:dyDescent="0.25"/>
    <row r="445" ht="10.050000000000001" customHeight="1" x14ac:dyDescent="0.25"/>
    <row r="446" ht="10.050000000000001" customHeight="1" x14ac:dyDescent="0.25"/>
    <row r="447" ht="10.050000000000001" customHeight="1" x14ac:dyDescent="0.25"/>
    <row r="448" ht="10.050000000000001" customHeight="1" x14ac:dyDescent="0.25"/>
    <row r="449" ht="10.050000000000001" customHeight="1" x14ac:dyDescent="0.25"/>
    <row r="450" ht="10.050000000000001" customHeight="1" x14ac:dyDescent="0.25"/>
    <row r="451" ht="10.050000000000001" customHeight="1" x14ac:dyDescent="0.25"/>
    <row r="452" ht="10.050000000000001" customHeight="1" x14ac:dyDescent="0.25"/>
    <row r="453" ht="10.050000000000001" customHeight="1" x14ac:dyDescent="0.25"/>
    <row r="454" ht="10.050000000000001" customHeight="1" x14ac:dyDescent="0.25"/>
    <row r="455" ht="10.050000000000001" customHeight="1" x14ac:dyDescent="0.25"/>
    <row r="456" ht="10.050000000000001" customHeight="1" x14ac:dyDescent="0.25"/>
    <row r="457" ht="10.050000000000001" customHeight="1" x14ac:dyDescent="0.25"/>
    <row r="458" ht="10.050000000000001" customHeight="1" x14ac:dyDescent="0.25"/>
    <row r="459" ht="10.050000000000001" customHeight="1" x14ac:dyDescent="0.25"/>
    <row r="460" ht="10.050000000000001" customHeight="1" x14ac:dyDescent="0.25"/>
    <row r="461" ht="10.050000000000001" customHeight="1" x14ac:dyDescent="0.25"/>
    <row r="462" ht="10.050000000000001" customHeight="1" x14ac:dyDescent="0.25"/>
    <row r="463" ht="10.050000000000001" customHeight="1" x14ac:dyDescent="0.25"/>
    <row r="464" ht="10.050000000000001" customHeight="1" x14ac:dyDescent="0.25"/>
    <row r="465" ht="10.050000000000001" customHeight="1" x14ac:dyDescent="0.25"/>
    <row r="466" ht="10.050000000000001" customHeight="1" x14ac:dyDescent="0.25"/>
    <row r="467" ht="10.050000000000001" customHeight="1" x14ac:dyDescent="0.25"/>
    <row r="468" ht="10.050000000000001" customHeight="1" x14ac:dyDescent="0.25"/>
    <row r="469" ht="10.050000000000001" customHeight="1" x14ac:dyDescent="0.25"/>
    <row r="470" ht="10.050000000000001" customHeight="1" x14ac:dyDescent="0.25"/>
    <row r="471" ht="10.050000000000001" customHeight="1" x14ac:dyDescent="0.25"/>
    <row r="472" ht="10.050000000000001" customHeight="1" x14ac:dyDescent="0.25"/>
    <row r="473" ht="10.050000000000001" customHeight="1" x14ac:dyDescent="0.25"/>
    <row r="474" ht="10.050000000000001" customHeight="1" x14ac:dyDescent="0.25"/>
    <row r="475" ht="10.050000000000001" customHeight="1" x14ac:dyDescent="0.25"/>
    <row r="476" ht="10.050000000000001" customHeight="1" x14ac:dyDescent="0.25"/>
    <row r="477" ht="10.050000000000001" customHeight="1" x14ac:dyDescent="0.25"/>
    <row r="478" ht="10.050000000000001" customHeight="1" x14ac:dyDescent="0.25"/>
    <row r="479" ht="10.050000000000001" customHeight="1" x14ac:dyDescent="0.25"/>
    <row r="480" ht="10.050000000000001" customHeight="1" x14ac:dyDescent="0.25"/>
    <row r="481" ht="10.050000000000001" customHeight="1" x14ac:dyDescent="0.25"/>
    <row r="482" ht="10.050000000000001" customHeight="1" x14ac:dyDescent="0.25"/>
    <row r="483" ht="10.050000000000001" customHeight="1" x14ac:dyDescent="0.25"/>
    <row r="484" ht="10.050000000000001" customHeight="1" x14ac:dyDescent="0.25"/>
    <row r="485" ht="10.050000000000001" customHeight="1" x14ac:dyDescent="0.25"/>
    <row r="486" ht="10.050000000000001" customHeight="1" x14ac:dyDescent="0.25"/>
    <row r="487" ht="10.050000000000001" customHeight="1" x14ac:dyDescent="0.25"/>
    <row r="488" ht="10.050000000000001" customHeight="1" x14ac:dyDescent="0.25"/>
    <row r="489" ht="10.050000000000001" customHeight="1" x14ac:dyDescent="0.25"/>
    <row r="490" ht="10.050000000000001" customHeight="1" x14ac:dyDescent="0.25"/>
    <row r="491" ht="10.050000000000001" customHeight="1" x14ac:dyDescent="0.25"/>
    <row r="492" ht="10.050000000000001" customHeight="1" x14ac:dyDescent="0.25"/>
    <row r="493" ht="10.050000000000001" customHeight="1" x14ac:dyDescent="0.25"/>
    <row r="494" ht="10.050000000000001" customHeight="1" x14ac:dyDescent="0.25"/>
    <row r="495" ht="10.050000000000001" customHeight="1" x14ac:dyDescent="0.25"/>
    <row r="496" ht="10.050000000000001" customHeight="1" x14ac:dyDescent="0.25"/>
    <row r="497" ht="10.050000000000001" customHeight="1" x14ac:dyDescent="0.25"/>
    <row r="498" ht="10.050000000000001" customHeight="1" x14ac:dyDescent="0.25"/>
    <row r="499" ht="10.050000000000001" customHeight="1" x14ac:dyDescent="0.25"/>
    <row r="500" ht="10.050000000000001" customHeight="1" x14ac:dyDescent="0.25"/>
    <row r="501" ht="10.050000000000001" customHeight="1" x14ac:dyDescent="0.25"/>
    <row r="502" ht="10.050000000000001" customHeight="1" x14ac:dyDescent="0.25"/>
    <row r="503" ht="10.050000000000001" customHeight="1" x14ac:dyDescent="0.25"/>
    <row r="504" ht="10.050000000000001" customHeight="1" x14ac:dyDescent="0.25"/>
    <row r="505" ht="10.050000000000001" customHeight="1" x14ac:dyDescent="0.25"/>
    <row r="506" ht="10.050000000000001" customHeight="1" x14ac:dyDescent="0.25"/>
    <row r="507" ht="10.050000000000001" customHeight="1" x14ac:dyDescent="0.25"/>
    <row r="508" ht="10.050000000000001" customHeight="1" x14ac:dyDescent="0.25"/>
    <row r="509" ht="10.050000000000001" customHeight="1" x14ac:dyDescent="0.25"/>
    <row r="510" ht="10.050000000000001" customHeight="1" x14ac:dyDescent="0.25"/>
    <row r="511" ht="10.050000000000001" customHeight="1" x14ac:dyDescent="0.25"/>
    <row r="512" ht="10.050000000000001" customHeight="1" x14ac:dyDescent="0.25"/>
    <row r="513" ht="10.050000000000001" customHeight="1" x14ac:dyDescent="0.25"/>
    <row r="514" ht="10.050000000000001" customHeight="1" x14ac:dyDescent="0.25"/>
    <row r="515" ht="10.050000000000001" customHeight="1" x14ac:dyDescent="0.25"/>
    <row r="516" ht="10.050000000000001" customHeight="1" x14ac:dyDescent="0.25"/>
    <row r="517" ht="10.050000000000001" customHeight="1" x14ac:dyDescent="0.25"/>
    <row r="518" ht="10.050000000000001" customHeight="1" x14ac:dyDescent="0.25"/>
    <row r="519" ht="10.050000000000001" customHeight="1" x14ac:dyDescent="0.25"/>
    <row r="520" ht="10.050000000000001" customHeight="1" x14ac:dyDescent="0.25"/>
    <row r="521" ht="10.050000000000001" customHeight="1" x14ac:dyDescent="0.25"/>
    <row r="522" ht="10.050000000000001" customHeight="1" x14ac:dyDescent="0.25"/>
    <row r="523" ht="10.050000000000001" customHeight="1" x14ac:dyDescent="0.25"/>
    <row r="524" ht="10.050000000000001" customHeight="1" x14ac:dyDescent="0.25"/>
    <row r="525" ht="10.050000000000001" customHeight="1" x14ac:dyDescent="0.25"/>
    <row r="526" ht="10.050000000000001" customHeight="1" x14ac:dyDescent="0.25"/>
    <row r="527" ht="10.050000000000001" customHeight="1" x14ac:dyDescent="0.25"/>
    <row r="528" ht="10.050000000000001" customHeight="1" x14ac:dyDescent="0.25"/>
    <row r="529" ht="10.050000000000001" customHeight="1" x14ac:dyDescent="0.25"/>
    <row r="530" ht="10.050000000000001" customHeight="1" x14ac:dyDescent="0.25"/>
    <row r="531" ht="10.050000000000001" customHeight="1" x14ac:dyDescent="0.25"/>
    <row r="532" ht="10.050000000000001" customHeight="1" x14ac:dyDescent="0.25"/>
    <row r="533" ht="10.050000000000001" customHeight="1" x14ac:dyDescent="0.25"/>
    <row r="534" ht="10.050000000000001" customHeight="1" x14ac:dyDescent="0.25"/>
    <row r="535" ht="10.050000000000001" customHeight="1" x14ac:dyDescent="0.25"/>
    <row r="536" ht="10.050000000000001" customHeight="1" x14ac:dyDescent="0.25"/>
    <row r="537" ht="10.050000000000001" customHeight="1" x14ac:dyDescent="0.25"/>
    <row r="538" ht="10.050000000000001" customHeight="1" x14ac:dyDescent="0.25"/>
    <row r="539" ht="10.050000000000001" customHeight="1" x14ac:dyDescent="0.25"/>
    <row r="540" ht="10.050000000000001" customHeight="1" x14ac:dyDescent="0.25"/>
    <row r="541" ht="10.050000000000001" customHeight="1" x14ac:dyDescent="0.25"/>
    <row r="542" ht="10.050000000000001" customHeight="1" x14ac:dyDescent="0.25"/>
    <row r="543" ht="10.050000000000001" customHeight="1" x14ac:dyDescent="0.25"/>
    <row r="544" ht="10.050000000000001" customHeight="1" x14ac:dyDescent="0.25"/>
    <row r="545" ht="10.050000000000001" customHeight="1" x14ac:dyDescent="0.25"/>
    <row r="546" ht="10.050000000000001" customHeight="1" x14ac:dyDescent="0.25"/>
    <row r="547" ht="10.050000000000001" customHeight="1" x14ac:dyDescent="0.25"/>
    <row r="548" ht="10.050000000000001" customHeight="1" x14ac:dyDescent="0.25"/>
    <row r="549" ht="10.050000000000001" customHeight="1" x14ac:dyDescent="0.25"/>
    <row r="550" ht="10.050000000000001" customHeight="1" x14ac:dyDescent="0.25"/>
    <row r="551" ht="10.050000000000001" customHeight="1" x14ac:dyDescent="0.25"/>
    <row r="552" ht="10.050000000000001" customHeight="1" x14ac:dyDescent="0.25"/>
    <row r="553" ht="10.050000000000001" customHeight="1" x14ac:dyDescent="0.25"/>
    <row r="554" ht="10.050000000000001" customHeight="1" x14ac:dyDescent="0.25"/>
    <row r="555" ht="10.050000000000001" customHeight="1" x14ac:dyDescent="0.25"/>
    <row r="556" ht="10.050000000000001" customHeight="1" x14ac:dyDescent="0.25"/>
    <row r="557" ht="10.050000000000001" customHeight="1" x14ac:dyDescent="0.25"/>
    <row r="558" ht="10.050000000000001" customHeight="1" x14ac:dyDescent="0.25"/>
    <row r="559" ht="10.050000000000001" customHeight="1" x14ac:dyDescent="0.25"/>
    <row r="560" ht="10.050000000000001" customHeight="1" x14ac:dyDescent="0.25"/>
    <row r="561" ht="10.050000000000001" customHeight="1" x14ac:dyDescent="0.25"/>
    <row r="562" ht="10.050000000000001" customHeight="1" x14ac:dyDescent="0.25"/>
    <row r="563" ht="10.050000000000001" customHeight="1" x14ac:dyDescent="0.25"/>
    <row r="564" ht="10.050000000000001" customHeight="1" x14ac:dyDescent="0.25"/>
    <row r="565" ht="10.050000000000001" customHeight="1" x14ac:dyDescent="0.25"/>
    <row r="566" ht="10.050000000000001" customHeight="1" x14ac:dyDescent="0.25"/>
    <row r="567" ht="10.050000000000001" customHeight="1" x14ac:dyDescent="0.25"/>
    <row r="568" ht="10.050000000000001" customHeight="1" x14ac:dyDescent="0.25"/>
    <row r="569" ht="10.050000000000001" customHeight="1" x14ac:dyDescent="0.25"/>
    <row r="570" ht="10.050000000000001" customHeight="1" x14ac:dyDescent="0.25"/>
    <row r="571" ht="10.050000000000001" customHeight="1" x14ac:dyDescent="0.25"/>
    <row r="572" ht="10.050000000000001" customHeight="1" x14ac:dyDescent="0.25"/>
    <row r="573" ht="10.050000000000001" customHeight="1" x14ac:dyDescent="0.25"/>
    <row r="574" ht="10.050000000000001" customHeight="1" x14ac:dyDescent="0.25"/>
    <row r="575" ht="10.050000000000001" customHeight="1" x14ac:dyDescent="0.25"/>
    <row r="576" ht="10.050000000000001" customHeight="1" x14ac:dyDescent="0.25"/>
    <row r="577" ht="10.050000000000001" customHeight="1" x14ac:dyDescent="0.25"/>
    <row r="578" ht="10.050000000000001" customHeight="1" x14ac:dyDescent="0.25"/>
    <row r="579" ht="10.050000000000001" customHeight="1" x14ac:dyDescent="0.25"/>
    <row r="580" ht="10.050000000000001" customHeight="1" x14ac:dyDescent="0.25"/>
    <row r="581" ht="10.050000000000001" customHeight="1" x14ac:dyDescent="0.25"/>
    <row r="582" ht="10.050000000000001" customHeight="1" x14ac:dyDescent="0.25"/>
    <row r="583" ht="10.050000000000001" customHeight="1" x14ac:dyDescent="0.25"/>
    <row r="584" ht="10.050000000000001" customHeight="1" x14ac:dyDescent="0.25"/>
    <row r="585" ht="10.050000000000001" customHeight="1" x14ac:dyDescent="0.25"/>
    <row r="586" ht="10.050000000000001" customHeight="1" x14ac:dyDescent="0.25"/>
    <row r="587" ht="10.050000000000001" customHeight="1" x14ac:dyDescent="0.25"/>
    <row r="588" ht="10.050000000000001" customHeight="1" x14ac:dyDescent="0.25"/>
    <row r="589" ht="10.050000000000001" customHeight="1" x14ac:dyDescent="0.25"/>
    <row r="590" ht="10.050000000000001" customHeight="1" x14ac:dyDescent="0.25"/>
    <row r="591" ht="10.050000000000001" customHeight="1" x14ac:dyDescent="0.25"/>
    <row r="592" ht="10.050000000000001" customHeight="1" x14ac:dyDescent="0.25"/>
    <row r="593" ht="10.050000000000001" customHeight="1" x14ac:dyDescent="0.25"/>
    <row r="594" ht="10.050000000000001" customHeight="1" x14ac:dyDescent="0.25"/>
    <row r="595" ht="10.050000000000001" customHeight="1" x14ac:dyDescent="0.25"/>
    <row r="596" ht="10.050000000000001" customHeight="1" x14ac:dyDescent="0.25"/>
    <row r="597" ht="10.050000000000001" customHeight="1" x14ac:dyDescent="0.25"/>
    <row r="598" ht="10.050000000000001" customHeight="1" x14ac:dyDescent="0.25"/>
    <row r="599" ht="10.050000000000001" customHeight="1" x14ac:dyDescent="0.25"/>
    <row r="600" ht="10.050000000000001" customHeight="1" x14ac:dyDescent="0.25"/>
    <row r="601" ht="10.050000000000001" customHeight="1" x14ac:dyDescent="0.25"/>
    <row r="602" ht="10.050000000000001" customHeight="1" x14ac:dyDescent="0.25"/>
    <row r="603" ht="10.050000000000001" customHeight="1" x14ac:dyDescent="0.25"/>
    <row r="604" ht="10.050000000000001" customHeight="1" x14ac:dyDescent="0.25"/>
    <row r="605" ht="10.050000000000001" customHeight="1" x14ac:dyDescent="0.25"/>
    <row r="606" ht="10.050000000000001" customHeight="1" x14ac:dyDescent="0.25"/>
    <row r="607" ht="10.050000000000001" customHeight="1" x14ac:dyDescent="0.25"/>
    <row r="608" ht="10.050000000000001" customHeight="1" x14ac:dyDescent="0.25"/>
    <row r="609" ht="10.050000000000001" customHeight="1" x14ac:dyDescent="0.25"/>
    <row r="610" ht="10.050000000000001" customHeight="1" x14ac:dyDescent="0.25"/>
    <row r="611" ht="10.050000000000001" customHeight="1" x14ac:dyDescent="0.25"/>
    <row r="612" ht="10.050000000000001" customHeight="1" x14ac:dyDescent="0.25"/>
    <row r="613" ht="10.050000000000001" customHeight="1" x14ac:dyDescent="0.25"/>
    <row r="614" ht="10.050000000000001" customHeight="1" x14ac:dyDescent="0.25"/>
    <row r="615" ht="10.050000000000001" customHeight="1" x14ac:dyDescent="0.25"/>
    <row r="616" ht="10.050000000000001" customHeight="1" x14ac:dyDescent="0.25"/>
    <row r="617" ht="10.050000000000001" customHeight="1" x14ac:dyDescent="0.25"/>
    <row r="618" ht="10.050000000000001" customHeight="1" x14ac:dyDescent="0.25"/>
    <row r="619" ht="10.050000000000001" customHeight="1" x14ac:dyDescent="0.25"/>
    <row r="620" ht="10.050000000000001" customHeight="1" x14ac:dyDescent="0.25"/>
    <row r="621" ht="10.050000000000001" customHeight="1" x14ac:dyDescent="0.25"/>
    <row r="622" ht="10.050000000000001" customHeight="1" x14ac:dyDescent="0.25"/>
    <row r="623" ht="10.050000000000001" customHeight="1" x14ac:dyDescent="0.25"/>
    <row r="624" ht="10.050000000000001" customHeight="1" x14ac:dyDescent="0.25"/>
    <row r="625" ht="10.050000000000001" customHeight="1" x14ac:dyDescent="0.25"/>
    <row r="626" ht="10.050000000000001" customHeight="1" x14ac:dyDescent="0.25"/>
    <row r="627" ht="10.050000000000001" customHeight="1" x14ac:dyDescent="0.25"/>
    <row r="628" ht="10.050000000000001" customHeight="1" x14ac:dyDescent="0.25"/>
    <row r="629" ht="10.050000000000001" customHeight="1" x14ac:dyDescent="0.25"/>
    <row r="630" ht="10.050000000000001" customHeight="1" x14ac:dyDescent="0.25"/>
    <row r="631" ht="10.050000000000001" customHeight="1" x14ac:dyDescent="0.25"/>
    <row r="632" ht="10.050000000000001" customHeight="1" x14ac:dyDescent="0.25"/>
    <row r="633" ht="10.050000000000001" customHeight="1" x14ac:dyDescent="0.25"/>
    <row r="634" ht="10.050000000000001" customHeight="1" x14ac:dyDescent="0.25"/>
    <row r="635" ht="10.050000000000001" customHeight="1" x14ac:dyDescent="0.25"/>
    <row r="636" ht="10.050000000000001" customHeight="1" x14ac:dyDescent="0.25"/>
    <row r="637" ht="10.050000000000001" customHeight="1" x14ac:dyDescent="0.25"/>
    <row r="638" ht="10.050000000000001" customHeight="1" x14ac:dyDescent="0.25"/>
    <row r="639" ht="10.050000000000001" customHeight="1" x14ac:dyDescent="0.25"/>
    <row r="640" ht="10.050000000000001" customHeight="1" x14ac:dyDescent="0.25"/>
    <row r="641" ht="10.050000000000001" customHeight="1" x14ac:dyDescent="0.25"/>
    <row r="642" ht="10.050000000000001" customHeight="1" x14ac:dyDescent="0.25"/>
    <row r="643" ht="10.050000000000001" customHeight="1" x14ac:dyDescent="0.25"/>
    <row r="644" ht="10.050000000000001" customHeight="1" x14ac:dyDescent="0.25"/>
    <row r="645" ht="10.050000000000001" customHeight="1" x14ac:dyDescent="0.25"/>
    <row r="646" ht="10.050000000000001" customHeight="1" x14ac:dyDescent="0.25"/>
    <row r="647" ht="10.050000000000001" customHeight="1" x14ac:dyDescent="0.25"/>
    <row r="648" ht="10.050000000000001" customHeight="1" x14ac:dyDescent="0.25"/>
    <row r="649" ht="10.050000000000001" customHeight="1" x14ac:dyDescent="0.25"/>
    <row r="650" ht="10.050000000000001" customHeight="1" x14ac:dyDescent="0.25"/>
    <row r="651" ht="10.050000000000001" customHeight="1" x14ac:dyDescent="0.25"/>
    <row r="652" ht="10.050000000000001" customHeight="1" x14ac:dyDescent="0.25"/>
    <row r="653" ht="10.050000000000001" customHeight="1" x14ac:dyDescent="0.25"/>
    <row r="654" ht="10.050000000000001" customHeight="1" x14ac:dyDescent="0.25"/>
    <row r="655" ht="10.050000000000001" customHeight="1" x14ac:dyDescent="0.25"/>
    <row r="656" ht="10.050000000000001" customHeight="1" x14ac:dyDescent="0.25"/>
    <row r="657" ht="10.050000000000001" customHeight="1" x14ac:dyDescent="0.25"/>
    <row r="658" ht="10.050000000000001" customHeight="1" x14ac:dyDescent="0.25"/>
    <row r="659" ht="10.050000000000001" customHeight="1" x14ac:dyDescent="0.25"/>
    <row r="660" ht="10.050000000000001" customHeight="1" x14ac:dyDescent="0.25"/>
    <row r="661" ht="10.050000000000001" customHeight="1" x14ac:dyDescent="0.25"/>
    <row r="662" ht="10.050000000000001" customHeight="1" x14ac:dyDescent="0.25"/>
    <row r="663" ht="10.050000000000001" customHeight="1" x14ac:dyDescent="0.25"/>
    <row r="664" ht="10.050000000000001" customHeight="1" x14ac:dyDescent="0.25"/>
    <row r="665" ht="10.050000000000001" customHeight="1" x14ac:dyDescent="0.25"/>
    <row r="666" ht="10.050000000000001" customHeight="1" x14ac:dyDescent="0.25"/>
    <row r="667" ht="10.050000000000001" customHeight="1" x14ac:dyDescent="0.25"/>
    <row r="668" ht="10.050000000000001" customHeight="1" x14ac:dyDescent="0.25"/>
    <row r="669" ht="10.050000000000001" customHeight="1" x14ac:dyDescent="0.25"/>
    <row r="670" ht="10.050000000000001" customHeight="1" x14ac:dyDescent="0.25"/>
    <row r="671" ht="10.050000000000001" customHeight="1" x14ac:dyDescent="0.25"/>
    <row r="672" ht="10.050000000000001" customHeight="1" x14ac:dyDescent="0.25"/>
    <row r="673" ht="10.050000000000001" customHeight="1" x14ac:dyDescent="0.25"/>
    <row r="674" ht="10.050000000000001" customHeight="1" x14ac:dyDescent="0.25"/>
    <row r="675" ht="10.050000000000001" customHeight="1" x14ac:dyDescent="0.25"/>
    <row r="676" ht="10.050000000000001" customHeight="1" x14ac:dyDescent="0.25"/>
    <row r="677" ht="10.050000000000001" customHeight="1" x14ac:dyDescent="0.25"/>
    <row r="678" ht="10.050000000000001" customHeight="1" x14ac:dyDescent="0.25"/>
    <row r="679" ht="10.050000000000001" customHeight="1" x14ac:dyDescent="0.25"/>
    <row r="680" ht="10.050000000000001" customHeight="1" x14ac:dyDescent="0.25"/>
    <row r="681" ht="10.050000000000001" customHeight="1" x14ac:dyDescent="0.25"/>
    <row r="682" ht="10.050000000000001" customHeight="1" x14ac:dyDescent="0.25"/>
    <row r="683" ht="10.050000000000001" customHeight="1" x14ac:dyDescent="0.25"/>
    <row r="684" ht="10.050000000000001" customHeight="1" x14ac:dyDescent="0.25"/>
    <row r="685" ht="10.050000000000001" customHeight="1" x14ac:dyDescent="0.25"/>
    <row r="686" ht="10.050000000000001" customHeight="1" x14ac:dyDescent="0.25"/>
    <row r="687" ht="10.050000000000001" customHeight="1" x14ac:dyDescent="0.25"/>
    <row r="688" ht="10.050000000000001" customHeight="1" x14ac:dyDescent="0.25"/>
    <row r="689" ht="10.050000000000001" customHeight="1" x14ac:dyDescent="0.25"/>
    <row r="690" ht="10.050000000000001" customHeight="1" x14ac:dyDescent="0.25"/>
    <row r="691" ht="10.050000000000001" customHeight="1" x14ac:dyDescent="0.25"/>
    <row r="692" ht="10.050000000000001" customHeight="1" x14ac:dyDescent="0.25"/>
    <row r="693" ht="10.050000000000001" customHeight="1" x14ac:dyDescent="0.25"/>
    <row r="694" ht="10.050000000000001" customHeight="1" x14ac:dyDescent="0.25"/>
    <row r="695" ht="10.050000000000001" customHeight="1" x14ac:dyDescent="0.25"/>
    <row r="696" ht="10.050000000000001" customHeight="1" x14ac:dyDescent="0.25"/>
    <row r="697" ht="10.050000000000001" customHeight="1" x14ac:dyDescent="0.25"/>
    <row r="698" ht="10.050000000000001" customHeight="1" x14ac:dyDescent="0.25"/>
    <row r="699" ht="10.050000000000001" customHeight="1" x14ac:dyDescent="0.25"/>
    <row r="700" ht="10.050000000000001" customHeight="1" x14ac:dyDescent="0.25"/>
    <row r="701" ht="10.050000000000001" customHeight="1" x14ac:dyDescent="0.25"/>
    <row r="702" ht="10.050000000000001" customHeight="1" x14ac:dyDescent="0.25"/>
    <row r="703" ht="10.050000000000001" customHeight="1" x14ac:dyDescent="0.25"/>
    <row r="704" ht="10.050000000000001" customHeight="1" x14ac:dyDescent="0.25"/>
    <row r="705" ht="10.050000000000001" customHeight="1" x14ac:dyDescent="0.25"/>
    <row r="706" ht="10.050000000000001" customHeight="1" x14ac:dyDescent="0.25"/>
    <row r="707" ht="10.050000000000001" customHeight="1" x14ac:dyDescent="0.25"/>
    <row r="708" ht="10.050000000000001" customHeight="1" x14ac:dyDescent="0.25"/>
    <row r="709" ht="10.050000000000001" customHeight="1" x14ac:dyDescent="0.25"/>
    <row r="710" ht="10.050000000000001" customHeight="1" x14ac:dyDescent="0.25"/>
    <row r="711" ht="10.050000000000001" customHeight="1" x14ac:dyDescent="0.25"/>
    <row r="712" ht="10.050000000000001" customHeight="1" x14ac:dyDescent="0.25"/>
    <row r="713" ht="10.050000000000001" customHeight="1" x14ac:dyDescent="0.25"/>
    <row r="714" ht="10.050000000000001" customHeight="1" x14ac:dyDescent="0.25"/>
    <row r="715" ht="10.050000000000001" customHeight="1" x14ac:dyDescent="0.25"/>
    <row r="716" ht="10.050000000000001" customHeight="1" x14ac:dyDescent="0.25"/>
    <row r="717" ht="10.050000000000001" customHeight="1" x14ac:dyDescent="0.25"/>
    <row r="718" ht="10.050000000000001" customHeight="1" x14ac:dyDescent="0.25"/>
    <row r="719" ht="10.050000000000001" customHeight="1" x14ac:dyDescent="0.25"/>
    <row r="720" ht="10.050000000000001" customHeight="1" x14ac:dyDescent="0.25"/>
    <row r="721" ht="10.050000000000001" customHeight="1" x14ac:dyDescent="0.25"/>
    <row r="722" ht="10.050000000000001" customHeight="1" x14ac:dyDescent="0.25"/>
    <row r="723" ht="10.050000000000001" customHeight="1" x14ac:dyDescent="0.25"/>
    <row r="724" ht="10.050000000000001" customHeight="1" x14ac:dyDescent="0.25"/>
    <row r="725" ht="10.050000000000001" customHeight="1" x14ac:dyDescent="0.25"/>
    <row r="726" ht="10.050000000000001" customHeight="1" x14ac:dyDescent="0.25"/>
    <row r="727" ht="10.050000000000001" customHeight="1" x14ac:dyDescent="0.25"/>
    <row r="728" ht="10.050000000000001" customHeight="1" x14ac:dyDescent="0.25"/>
    <row r="729" ht="10.050000000000001" customHeight="1" x14ac:dyDescent="0.25"/>
    <row r="730" ht="10.050000000000001" customHeight="1" x14ac:dyDescent="0.25"/>
    <row r="731" ht="10.050000000000001" customHeight="1" x14ac:dyDescent="0.25"/>
    <row r="732" ht="10.050000000000001" customHeight="1" x14ac:dyDescent="0.25"/>
    <row r="733" ht="10.050000000000001" customHeight="1" x14ac:dyDescent="0.25"/>
    <row r="734" ht="10.050000000000001" customHeight="1" x14ac:dyDescent="0.25"/>
    <row r="735" ht="10.050000000000001" customHeight="1" x14ac:dyDescent="0.25"/>
    <row r="736" ht="10.050000000000001" customHeight="1" x14ac:dyDescent="0.25"/>
    <row r="737" ht="10.050000000000001" customHeight="1" x14ac:dyDescent="0.25"/>
    <row r="738" ht="10.050000000000001" customHeight="1" x14ac:dyDescent="0.25"/>
    <row r="739" ht="10.050000000000001" customHeight="1" x14ac:dyDescent="0.25"/>
    <row r="740" ht="10.050000000000001" customHeight="1" x14ac:dyDescent="0.25"/>
    <row r="741" ht="10.050000000000001" customHeight="1" x14ac:dyDescent="0.25"/>
    <row r="742" ht="10.050000000000001" customHeight="1" x14ac:dyDescent="0.25"/>
    <row r="743" ht="10.050000000000001" customHeight="1" x14ac:dyDescent="0.25"/>
    <row r="744" ht="10.050000000000001" customHeight="1" x14ac:dyDescent="0.25"/>
    <row r="745" ht="10.050000000000001" customHeight="1" x14ac:dyDescent="0.25"/>
    <row r="746" ht="10.050000000000001" customHeight="1" x14ac:dyDescent="0.25"/>
    <row r="747" ht="10.050000000000001" customHeight="1" x14ac:dyDescent="0.25"/>
    <row r="748" ht="10.050000000000001" customHeight="1" x14ac:dyDescent="0.25"/>
    <row r="749" ht="10.050000000000001" customHeight="1" x14ac:dyDescent="0.25"/>
    <row r="750" ht="10.050000000000001" customHeight="1" x14ac:dyDescent="0.25"/>
    <row r="751" ht="10.050000000000001" customHeight="1" x14ac:dyDescent="0.25"/>
    <row r="752" ht="10.050000000000001" customHeight="1" x14ac:dyDescent="0.25"/>
    <row r="753" ht="10.050000000000001" customHeight="1" x14ac:dyDescent="0.25"/>
    <row r="754" ht="10.050000000000001" customHeight="1" x14ac:dyDescent="0.25"/>
    <row r="755" ht="10.050000000000001" customHeight="1" x14ac:dyDescent="0.25"/>
    <row r="756" ht="10.050000000000001" customHeight="1" x14ac:dyDescent="0.25"/>
    <row r="757" ht="10.050000000000001" customHeight="1" x14ac:dyDescent="0.25"/>
    <row r="758" ht="10.050000000000001" customHeight="1" x14ac:dyDescent="0.25"/>
    <row r="759" ht="10.050000000000001" customHeight="1" x14ac:dyDescent="0.25"/>
    <row r="760" ht="10.050000000000001" customHeight="1" x14ac:dyDescent="0.25"/>
    <row r="761" ht="10.050000000000001" customHeight="1" x14ac:dyDescent="0.25"/>
    <row r="762" ht="10.050000000000001" customHeight="1" x14ac:dyDescent="0.25"/>
    <row r="763" ht="10.050000000000001" customHeight="1" x14ac:dyDescent="0.25"/>
    <row r="764" ht="10.050000000000001" customHeight="1" x14ac:dyDescent="0.25"/>
    <row r="765" ht="10.050000000000001" customHeight="1" x14ac:dyDescent="0.25"/>
    <row r="766" ht="10.050000000000001" customHeight="1" x14ac:dyDescent="0.25"/>
    <row r="767" ht="10.050000000000001" customHeight="1" x14ac:dyDescent="0.25"/>
    <row r="768" ht="10.050000000000001" customHeight="1" x14ac:dyDescent="0.25"/>
    <row r="769" ht="10.050000000000001" customHeight="1" x14ac:dyDescent="0.25"/>
    <row r="770" ht="10.050000000000001" customHeight="1" x14ac:dyDescent="0.25"/>
    <row r="771" ht="10.050000000000001" customHeight="1" x14ac:dyDescent="0.25"/>
    <row r="772" ht="10.050000000000001" customHeight="1" x14ac:dyDescent="0.25"/>
    <row r="773" ht="10.050000000000001" customHeight="1" x14ac:dyDescent="0.25"/>
    <row r="774" ht="10.050000000000001" customHeight="1" x14ac:dyDescent="0.25"/>
    <row r="775" ht="10.050000000000001" customHeight="1" x14ac:dyDescent="0.25"/>
    <row r="776" ht="10.050000000000001" customHeight="1" x14ac:dyDescent="0.25"/>
    <row r="777" ht="10.050000000000001" customHeight="1" x14ac:dyDescent="0.25"/>
    <row r="778" ht="10.050000000000001" customHeight="1" x14ac:dyDescent="0.25"/>
    <row r="779" ht="10.050000000000001" customHeight="1" x14ac:dyDescent="0.25"/>
    <row r="780" ht="10.050000000000001" customHeight="1" x14ac:dyDescent="0.25"/>
    <row r="781" ht="10.050000000000001" customHeight="1" x14ac:dyDescent="0.25"/>
    <row r="782" ht="10.050000000000001" customHeight="1" x14ac:dyDescent="0.25"/>
    <row r="783" ht="10.050000000000001" customHeight="1" x14ac:dyDescent="0.25"/>
    <row r="784" ht="10.050000000000001" customHeight="1" x14ac:dyDescent="0.25"/>
    <row r="785" ht="10.050000000000001" customHeight="1" x14ac:dyDescent="0.25"/>
    <row r="786" ht="10.050000000000001" customHeight="1" x14ac:dyDescent="0.25"/>
    <row r="787" ht="10.050000000000001" customHeight="1" x14ac:dyDescent="0.25"/>
    <row r="788" ht="10.050000000000001" customHeight="1" x14ac:dyDescent="0.25"/>
    <row r="789" ht="10.050000000000001" customHeight="1" x14ac:dyDescent="0.25"/>
    <row r="790" ht="10.050000000000001" customHeight="1" x14ac:dyDescent="0.25"/>
    <row r="791" ht="10.050000000000001" customHeight="1" x14ac:dyDescent="0.25"/>
    <row r="792" ht="10.050000000000001" customHeight="1" x14ac:dyDescent="0.25"/>
    <row r="793" ht="10.050000000000001" customHeight="1" x14ac:dyDescent="0.25"/>
    <row r="794" ht="10.050000000000001" customHeight="1" x14ac:dyDescent="0.25"/>
    <row r="795" ht="10.050000000000001" customHeight="1" x14ac:dyDescent="0.25"/>
    <row r="796" ht="10.050000000000001" customHeight="1" x14ac:dyDescent="0.25"/>
    <row r="797" ht="10.050000000000001" customHeight="1" x14ac:dyDescent="0.25"/>
    <row r="798" ht="10.050000000000001" customHeight="1" x14ac:dyDescent="0.25"/>
    <row r="799" ht="10.050000000000001" customHeight="1" x14ac:dyDescent="0.25"/>
    <row r="800" ht="10.050000000000001" customHeight="1" x14ac:dyDescent="0.25"/>
    <row r="801" ht="10.050000000000001" customHeight="1" x14ac:dyDescent="0.25"/>
    <row r="802" ht="10.050000000000001" customHeight="1" x14ac:dyDescent="0.25"/>
    <row r="803" ht="10.050000000000001" customHeight="1" x14ac:dyDescent="0.25"/>
    <row r="804" ht="10.050000000000001" customHeight="1" x14ac:dyDescent="0.25"/>
    <row r="805" ht="10.050000000000001" customHeight="1" x14ac:dyDescent="0.25"/>
    <row r="806" ht="10.050000000000001" customHeight="1" x14ac:dyDescent="0.25"/>
    <row r="807" ht="10.050000000000001" customHeight="1" x14ac:dyDescent="0.25"/>
    <row r="808" ht="10.050000000000001" customHeight="1" x14ac:dyDescent="0.25"/>
    <row r="809" ht="10.050000000000001" customHeight="1" x14ac:dyDescent="0.25"/>
    <row r="810" ht="10.050000000000001" customHeight="1" x14ac:dyDescent="0.25"/>
    <row r="811" ht="10.050000000000001" customHeight="1" x14ac:dyDescent="0.25"/>
    <row r="812" ht="10.050000000000001" customHeight="1" x14ac:dyDescent="0.25"/>
    <row r="813" ht="10.050000000000001" customHeight="1" x14ac:dyDescent="0.25"/>
    <row r="814" ht="10.050000000000001" customHeight="1" x14ac:dyDescent="0.25"/>
    <row r="815" ht="10.050000000000001" customHeight="1" x14ac:dyDescent="0.25"/>
    <row r="816" ht="10.050000000000001" customHeight="1" x14ac:dyDescent="0.25"/>
    <row r="817" ht="10.050000000000001" customHeight="1" x14ac:dyDescent="0.25"/>
    <row r="818" ht="10.050000000000001" customHeight="1" x14ac:dyDescent="0.25"/>
    <row r="819" ht="10.050000000000001" customHeight="1" x14ac:dyDescent="0.25"/>
    <row r="820" ht="10.050000000000001" customHeight="1" x14ac:dyDescent="0.25"/>
    <row r="821" ht="10.050000000000001" customHeight="1" x14ac:dyDescent="0.25"/>
    <row r="822" ht="10.050000000000001" customHeight="1" x14ac:dyDescent="0.25"/>
    <row r="823" ht="10.050000000000001" customHeight="1" x14ac:dyDescent="0.25"/>
    <row r="824" ht="10.050000000000001" customHeight="1" x14ac:dyDescent="0.25"/>
    <row r="825" ht="10.050000000000001" customHeight="1" x14ac:dyDescent="0.25"/>
    <row r="826" ht="10.050000000000001" customHeight="1" x14ac:dyDescent="0.25"/>
    <row r="827" ht="10.050000000000001" customHeight="1" x14ac:dyDescent="0.25"/>
    <row r="828" ht="10.050000000000001" customHeight="1" x14ac:dyDescent="0.25"/>
    <row r="829" ht="10.050000000000001" customHeight="1" x14ac:dyDescent="0.25"/>
    <row r="830" ht="10.050000000000001" customHeight="1" x14ac:dyDescent="0.25"/>
    <row r="831" ht="10.050000000000001" customHeight="1" x14ac:dyDescent="0.25"/>
    <row r="832" ht="10.050000000000001" customHeight="1" x14ac:dyDescent="0.25"/>
    <row r="833" ht="10.050000000000001" customHeight="1" x14ac:dyDescent="0.25"/>
    <row r="834" ht="10.050000000000001" customHeight="1" x14ac:dyDescent="0.25"/>
    <row r="835" ht="10.050000000000001" customHeight="1" x14ac:dyDescent="0.25"/>
    <row r="836" ht="10.050000000000001" customHeight="1" x14ac:dyDescent="0.25"/>
    <row r="837" ht="10.050000000000001" customHeight="1" x14ac:dyDescent="0.25"/>
    <row r="838" ht="10.050000000000001" customHeight="1" x14ac:dyDescent="0.25"/>
    <row r="839" ht="10.050000000000001" customHeight="1" x14ac:dyDescent="0.25"/>
    <row r="840" ht="10.050000000000001" customHeight="1" x14ac:dyDescent="0.25"/>
    <row r="841" ht="10.050000000000001" customHeight="1" x14ac:dyDescent="0.25"/>
    <row r="842" ht="10.050000000000001" customHeight="1" x14ac:dyDescent="0.25"/>
    <row r="843" ht="10.050000000000001" customHeight="1" x14ac:dyDescent="0.25"/>
    <row r="844" ht="10.050000000000001" customHeight="1" x14ac:dyDescent="0.25"/>
    <row r="845" ht="10.050000000000001" customHeight="1" x14ac:dyDescent="0.25"/>
    <row r="846" ht="10.050000000000001" customHeight="1" x14ac:dyDescent="0.25"/>
    <row r="847" ht="10.050000000000001" customHeight="1" x14ac:dyDescent="0.25"/>
    <row r="848" ht="10.050000000000001" customHeight="1" x14ac:dyDescent="0.25"/>
    <row r="849" ht="10.050000000000001" customHeight="1" x14ac:dyDescent="0.25"/>
    <row r="850" ht="10.050000000000001" customHeight="1" x14ac:dyDescent="0.25"/>
    <row r="851" ht="10.050000000000001" customHeight="1" x14ac:dyDescent="0.25"/>
    <row r="852" ht="10.050000000000001" customHeight="1" x14ac:dyDescent="0.25"/>
    <row r="853" ht="10.050000000000001" customHeight="1" x14ac:dyDescent="0.25"/>
    <row r="854" ht="10.050000000000001" customHeight="1" x14ac:dyDescent="0.25"/>
    <row r="855" ht="10.050000000000001" customHeight="1" x14ac:dyDescent="0.25"/>
    <row r="856" ht="10.050000000000001" customHeight="1" x14ac:dyDescent="0.25"/>
    <row r="857" ht="10.050000000000001" customHeight="1" x14ac:dyDescent="0.25"/>
    <row r="858" ht="10.050000000000001" customHeight="1" x14ac:dyDescent="0.25"/>
    <row r="859" ht="10.050000000000001" customHeight="1" x14ac:dyDescent="0.25"/>
    <row r="860" ht="10.050000000000001" customHeight="1" x14ac:dyDescent="0.25"/>
    <row r="861" ht="10.050000000000001" customHeight="1" x14ac:dyDescent="0.25"/>
    <row r="862" ht="10.050000000000001" customHeight="1" x14ac:dyDescent="0.25"/>
    <row r="863" ht="10.050000000000001" customHeight="1" x14ac:dyDescent="0.25"/>
    <row r="864" ht="10.050000000000001" customHeight="1" x14ac:dyDescent="0.25"/>
    <row r="865" ht="10.050000000000001" customHeight="1" x14ac:dyDescent="0.25"/>
    <row r="866" ht="10.050000000000001" customHeight="1" x14ac:dyDescent="0.25"/>
    <row r="867" ht="10.050000000000001" customHeight="1" x14ac:dyDescent="0.25"/>
    <row r="868" ht="10.050000000000001" customHeight="1" x14ac:dyDescent="0.25"/>
    <row r="869" ht="10.050000000000001" customHeight="1" x14ac:dyDescent="0.25"/>
    <row r="870" ht="10.050000000000001" customHeight="1" x14ac:dyDescent="0.25"/>
    <row r="871" ht="10.050000000000001" customHeight="1" x14ac:dyDescent="0.25"/>
    <row r="872" ht="10.050000000000001" customHeight="1" x14ac:dyDescent="0.25"/>
    <row r="873" ht="10.050000000000001" customHeight="1" x14ac:dyDescent="0.25"/>
    <row r="874" ht="10.050000000000001" customHeight="1" x14ac:dyDescent="0.25"/>
    <row r="875" ht="10.050000000000001" customHeight="1" x14ac:dyDescent="0.25"/>
    <row r="876" ht="10.050000000000001" customHeight="1" x14ac:dyDescent="0.25"/>
    <row r="877" ht="10.050000000000001" customHeight="1" x14ac:dyDescent="0.25"/>
    <row r="878" ht="10.050000000000001" customHeight="1" x14ac:dyDescent="0.25"/>
    <row r="879" ht="10.050000000000001" customHeight="1" x14ac:dyDescent="0.25"/>
    <row r="880" ht="10.050000000000001" customHeight="1" x14ac:dyDescent="0.25"/>
    <row r="881" ht="10.050000000000001" customHeight="1" x14ac:dyDescent="0.25"/>
    <row r="882" ht="10.050000000000001" customHeight="1" x14ac:dyDescent="0.25"/>
    <row r="883" ht="10.050000000000001" customHeight="1" x14ac:dyDescent="0.25"/>
    <row r="884" ht="10.050000000000001" customHeight="1" x14ac:dyDescent="0.25"/>
    <row r="885" ht="10.050000000000001" customHeight="1" x14ac:dyDescent="0.25"/>
    <row r="886" ht="10.050000000000001" customHeight="1" x14ac:dyDescent="0.25"/>
    <row r="887" ht="10.050000000000001" customHeight="1" x14ac:dyDescent="0.25"/>
    <row r="888" ht="10.050000000000001" customHeight="1" x14ac:dyDescent="0.25"/>
    <row r="889" ht="10.050000000000001" customHeight="1" x14ac:dyDescent="0.25"/>
    <row r="890" ht="10.050000000000001" customHeight="1" x14ac:dyDescent="0.25"/>
    <row r="891" ht="10.050000000000001" customHeight="1" x14ac:dyDescent="0.25"/>
    <row r="892" ht="10.050000000000001" customHeight="1" x14ac:dyDescent="0.25"/>
    <row r="893" ht="10.050000000000001" customHeight="1" x14ac:dyDescent="0.25"/>
    <row r="894" ht="10.050000000000001" customHeight="1" x14ac:dyDescent="0.25"/>
    <row r="895" ht="10.050000000000001" customHeight="1" x14ac:dyDescent="0.25"/>
    <row r="896" ht="10.050000000000001" customHeight="1" x14ac:dyDescent="0.25"/>
    <row r="897" ht="10.050000000000001" customHeight="1" x14ac:dyDescent="0.25"/>
    <row r="898" ht="10.050000000000001" customHeight="1" x14ac:dyDescent="0.25"/>
    <row r="899" ht="10.050000000000001" customHeight="1" x14ac:dyDescent="0.25"/>
    <row r="900" ht="10.050000000000001" customHeight="1" x14ac:dyDescent="0.25"/>
    <row r="901" ht="10.050000000000001" customHeight="1" x14ac:dyDescent="0.25"/>
    <row r="902" ht="10.050000000000001" customHeight="1" x14ac:dyDescent="0.25"/>
    <row r="903" ht="10.050000000000001" customHeight="1" x14ac:dyDescent="0.25"/>
    <row r="904" ht="10.050000000000001" customHeight="1" x14ac:dyDescent="0.25"/>
    <row r="905" ht="10.050000000000001" customHeight="1" x14ac:dyDescent="0.25"/>
    <row r="906" ht="10.050000000000001" customHeight="1" x14ac:dyDescent="0.25"/>
    <row r="907" ht="10.050000000000001" customHeight="1" x14ac:dyDescent="0.25"/>
    <row r="908" ht="10.050000000000001" customHeight="1" x14ac:dyDescent="0.25"/>
    <row r="909" ht="10.050000000000001" customHeight="1" x14ac:dyDescent="0.25"/>
    <row r="910" ht="10.050000000000001" customHeight="1" x14ac:dyDescent="0.25"/>
    <row r="911" ht="10.050000000000001" customHeight="1" x14ac:dyDescent="0.25"/>
    <row r="912" ht="10.050000000000001" customHeight="1" x14ac:dyDescent="0.25"/>
    <row r="913" ht="10.050000000000001" customHeight="1" x14ac:dyDescent="0.25"/>
    <row r="914" ht="10.050000000000001" customHeight="1" x14ac:dyDescent="0.25"/>
    <row r="915" ht="10.050000000000001" customHeight="1" x14ac:dyDescent="0.25"/>
    <row r="916" ht="10.050000000000001" customHeight="1" x14ac:dyDescent="0.25"/>
    <row r="917" ht="10.050000000000001" customHeight="1" x14ac:dyDescent="0.25"/>
    <row r="918" ht="10.050000000000001" customHeight="1" x14ac:dyDescent="0.25"/>
    <row r="919" ht="10.050000000000001" customHeight="1" x14ac:dyDescent="0.25"/>
    <row r="920" ht="10.050000000000001" customHeight="1" x14ac:dyDescent="0.25"/>
    <row r="921" ht="10.050000000000001" customHeight="1" x14ac:dyDescent="0.25"/>
    <row r="922" ht="10.050000000000001" customHeight="1" x14ac:dyDescent="0.25"/>
    <row r="923" ht="10.050000000000001" customHeight="1" x14ac:dyDescent="0.25"/>
    <row r="924" ht="10.050000000000001" customHeight="1" x14ac:dyDescent="0.25"/>
    <row r="925" ht="10.050000000000001" customHeight="1" x14ac:dyDescent="0.25"/>
    <row r="926" ht="10.050000000000001" customHeight="1" x14ac:dyDescent="0.25"/>
    <row r="927" ht="10.050000000000001" customHeight="1" x14ac:dyDescent="0.25"/>
    <row r="928" ht="10.050000000000001" customHeight="1" x14ac:dyDescent="0.25"/>
    <row r="929" ht="10.050000000000001" customHeight="1" x14ac:dyDescent="0.25"/>
    <row r="930" ht="10.050000000000001" customHeight="1" x14ac:dyDescent="0.25"/>
    <row r="931" ht="10.050000000000001" customHeight="1" x14ac:dyDescent="0.25"/>
    <row r="932" ht="10.050000000000001" customHeight="1" x14ac:dyDescent="0.25"/>
    <row r="933" ht="10.050000000000001" customHeight="1" x14ac:dyDescent="0.25"/>
    <row r="934" ht="10.050000000000001" customHeight="1" x14ac:dyDescent="0.25"/>
    <row r="935" ht="10.050000000000001" customHeight="1" x14ac:dyDescent="0.25"/>
    <row r="936" ht="10.050000000000001" customHeight="1" x14ac:dyDescent="0.25"/>
    <row r="937" ht="10.050000000000001" customHeight="1" x14ac:dyDescent="0.25"/>
    <row r="938" ht="10.050000000000001" customHeight="1" x14ac:dyDescent="0.25"/>
    <row r="939" ht="10.050000000000001" customHeight="1" x14ac:dyDescent="0.25"/>
    <row r="940" ht="10.050000000000001" customHeight="1" x14ac:dyDescent="0.25"/>
    <row r="941" ht="10.050000000000001" customHeight="1" x14ac:dyDescent="0.25"/>
    <row r="942" ht="10.050000000000001" customHeight="1" x14ac:dyDescent="0.25"/>
    <row r="943" ht="10.050000000000001" customHeight="1" x14ac:dyDescent="0.25"/>
    <row r="944" ht="10.050000000000001" customHeight="1" x14ac:dyDescent="0.25"/>
    <row r="945" ht="10.050000000000001" customHeight="1" x14ac:dyDescent="0.25"/>
    <row r="946" ht="10.050000000000001" customHeight="1" x14ac:dyDescent="0.25"/>
    <row r="947" ht="10.050000000000001" customHeight="1" x14ac:dyDescent="0.25"/>
    <row r="948" ht="10.050000000000001" customHeight="1" x14ac:dyDescent="0.25"/>
    <row r="949" ht="10.050000000000001" customHeight="1" x14ac:dyDescent="0.25"/>
    <row r="950" ht="10.050000000000001" customHeight="1" x14ac:dyDescent="0.25"/>
    <row r="951" ht="10.050000000000001" customHeight="1" x14ac:dyDescent="0.25"/>
    <row r="952" ht="10.050000000000001" customHeight="1" x14ac:dyDescent="0.25"/>
    <row r="953" ht="10.050000000000001" customHeight="1" x14ac:dyDescent="0.25"/>
    <row r="954" ht="10.050000000000001" customHeight="1" x14ac:dyDescent="0.25"/>
    <row r="955" ht="10.050000000000001" customHeight="1" x14ac:dyDescent="0.25"/>
    <row r="956" ht="10.050000000000001" customHeight="1" x14ac:dyDescent="0.25"/>
    <row r="957" ht="10.050000000000001" customHeight="1" x14ac:dyDescent="0.25"/>
    <row r="958" ht="10.050000000000001" customHeight="1" x14ac:dyDescent="0.25"/>
    <row r="959" ht="10.050000000000001" customHeight="1" x14ac:dyDescent="0.25"/>
    <row r="960" ht="10.050000000000001" customHeight="1" x14ac:dyDescent="0.25"/>
    <row r="961" ht="10.050000000000001" customHeight="1" x14ac:dyDescent="0.25"/>
    <row r="962" ht="10.050000000000001" customHeight="1" x14ac:dyDescent="0.25"/>
    <row r="963" ht="10.050000000000001" customHeight="1" x14ac:dyDescent="0.25"/>
    <row r="964" ht="10.050000000000001" customHeight="1" x14ac:dyDescent="0.25"/>
    <row r="965" ht="10.050000000000001" customHeight="1" x14ac:dyDescent="0.25"/>
    <row r="966" ht="10.050000000000001" customHeight="1" x14ac:dyDescent="0.25"/>
    <row r="967" ht="10.050000000000001" customHeight="1" x14ac:dyDescent="0.25"/>
    <row r="968" ht="10.050000000000001" customHeight="1" x14ac:dyDescent="0.25"/>
    <row r="969" ht="10.050000000000001" customHeight="1" x14ac:dyDescent="0.25"/>
    <row r="970" ht="10.050000000000001" customHeight="1" x14ac:dyDescent="0.25"/>
    <row r="971" ht="10.050000000000001" customHeight="1" x14ac:dyDescent="0.25"/>
    <row r="972" ht="10.050000000000001" customHeight="1" x14ac:dyDescent="0.25"/>
    <row r="973" ht="10.050000000000001" customHeight="1" x14ac:dyDescent="0.25"/>
    <row r="974" ht="10.050000000000001" customHeight="1" x14ac:dyDescent="0.25"/>
    <row r="975" ht="10.050000000000001" customHeight="1" x14ac:dyDescent="0.25"/>
    <row r="976" ht="10.050000000000001" customHeight="1" x14ac:dyDescent="0.25"/>
    <row r="977" ht="10.050000000000001" customHeight="1" x14ac:dyDescent="0.25"/>
    <row r="978" ht="10.050000000000001" customHeight="1" x14ac:dyDescent="0.25"/>
    <row r="979" ht="10.050000000000001" customHeight="1" x14ac:dyDescent="0.25"/>
    <row r="980" ht="10.050000000000001" customHeight="1" x14ac:dyDescent="0.25"/>
    <row r="981" ht="10.050000000000001" customHeight="1" x14ac:dyDescent="0.25"/>
    <row r="982" ht="10.050000000000001" customHeight="1" x14ac:dyDescent="0.25"/>
    <row r="983" ht="10.050000000000001" customHeight="1" x14ac:dyDescent="0.25"/>
    <row r="984" ht="10.050000000000001" customHeight="1" x14ac:dyDescent="0.25"/>
    <row r="985" ht="10.050000000000001" customHeight="1" x14ac:dyDescent="0.25"/>
    <row r="986" ht="10.050000000000001" customHeight="1" x14ac:dyDescent="0.25"/>
    <row r="987" ht="10.050000000000001" customHeight="1" x14ac:dyDescent="0.25"/>
    <row r="988" ht="10.050000000000001" customHeight="1" x14ac:dyDescent="0.25"/>
    <row r="989" ht="10.050000000000001" customHeight="1" x14ac:dyDescent="0.25"/>
    <row r="990" ht="10.050000000000001" customHeight="1" x14ac:dyDescent="0.25"/>
    <row r="991" ht="10.050000000000001" customHeight="1" x14ac:dyDescent="0.25"/>
    <row r="992" ht="10.050000000000001" customHeight="1" x14ac:dyDescent="0.25"/>
    <row r="993" ht="10.050000000000001" customHeight="1" x14ac:dyDescent="0.25"/>
    <row r="994" ht="10.050000000000001" customHeight="1" x14ac:dyDescent="0.25"/>
    <row r="995" ht="10.050000000000001" customHeight="1" x14ac:dyDescent="0.25"/>
    <row r="996" ht="10.050000000000001" customHeight="1" x14ac:dyDescent="0.25"/>
    <row r="997" ht="10.050000000000001" customHeight="1" x14ac:dyDescent="0.25"/>
    <row r="998" ht="10.050000000000001" customHeight="1" x14ac:dyDescent="0.25"/>
    <row r="999" ht="10.050000000000001" customHeight="1" x14ac:dyDescent="0.25"/>
    <row r="1000" ht="10.050000000000001" customHeight="1" x14ac:dyDescent="0.25"/>
    <row r="1001" ht="10.050000000000001" customHeight="1" x14ac:dyDescent="0.25"/>
    <row r="1002" ht="10.050000000000001" customHeight="1" x14ac:dyDescent="0.25"/>
    <row r="1003" ht="10.050000000000001" customHeight="1" x14ac:dyDescent="0.25"/>
    <row r="1004" ht="10.050000000000001" customHeight="1" x14ac:dyDescent="0.25"/>
    <row r="1005" ht="10.050000000000001" customHeight="1" x14ac:dyDescent="0.25"/>
    <row r="1006" ht="10.050000000000001" customHeight="1" x14ac:dyDescent="0.25"/>
    <row r="1007" ht="10.050000000000001" customHeight="1" x14ac:dyDescent="0.25"/>
    <row r="1008" ht="10.050000000000001" customHeight="1" x14ac:dyDescent="0.25"/>
    <row r="1009" ht="10.050000000000001" customHeight="1" x14ac:dyDescent="0.25"/>
    <row r="1010" ht="10.050000000000001" customHeight="1" x14ac:dyDescent="0.25"/>
    <row r="1011" ht="10.050000000000001" customHeight="1" x14ac:dyDescent="0.25"/>
    <row r="1012" ht="10.050000000000001" customHeight="1" x14ac:dyDescent="0.25"/>
    <row r="1013" ht="10.050000000000001" customHeight="1" x14ac:dyDescent="0.25"/>
    <row r="1014" ht="10.050000000000001" customHeight="1" x14ac:dyDescent="0.25"/>
    <row r="1015" ht="10.050000000000001" customHeight="1" x14ac:dyDescent="0.25"/>
    <row r="1016" ht="10.050000000000001" customHeight="1" x14ac:dyDescent="0.25"/>
    <row r="1017" ht="10.050000000000001" customHeight="1" x14ac:dyDescent="0.25"/>
    <row r="1018" ht="10.050000000000001" customHeight="1" x14ac:dyDescent="0.25"/>
    <row r="1019" ht="10.050000000000001" customHeight="1" x14ac:dyDescent="0.25"/>
    <row r="1020" ht="10.050000000000001" customHeight="1" x14ac:dyDescent="0.25"/>
    <row r="1021" ht="10.050000000000001" customHeight="1" x14ac:dyDescent="0.25"/>
    <row r="1022" ht="10.050000000000001" customHeight="1" x14ac:dyDescent="0.25"/>
    <row r="1023" ht="10.050000000000001" customHeight="1" x14ac:dyDescent="0.25"/>
    <row r="1024" ht="10.050000000000001" customHeight="1" x14ac:dyDescent="0.25"/>
    <row r="1025" ht="10.050000000000001" customHeight="1" x14ac:dyDescent="0.25"/>
    <row r="1026" ht="10.050000000000001" customHeight="1" x14ac:dyDescent="0.25"/>
    <row r="1027" ht="10.050000000000001" customHeight="1" x14ac:dyDescent="0.25"/>
    <row r="1028" ht="10.050000000000001" customHeight="1" x14ac:dyDescent="0.25"/>
    <row r="1029" ht="10.050000000000001" customHeight="1" x14ac:dyDescent="0.25"/>
    <row r="1030" ht="10.050000000000001" customHeight="1" x14ac:dyDescent="0.25"/>
    <row r="1031" ht="10.050000000000001" customHeight="1" x14ac:dyDescent="0.25"/>
    <row r="1032" ht="10.050000000000001" customHeight="1" x14ac:dyDescent="0.25"/>
    <row r="1033" ht="10.050000000000001" customHeight="1" x14ac:dyDescent="0.25"/>
    <row r="1034" ht="10.050000000000001" customHeight="1" x14ac:dyDescent="0.25"/>
    <row r="1035" ht="10.050000000000001" customHeight="1" x14ac:dyDescent="0.25"/>
    <row r="1036" ht="10.050000000000001" customHeight="1" x14ac:dyDescent="0.25"/>
    <row r="1037" ht="10.050000000000001" customHeight="1" x14ac:dyDescent="0.25"/>
    <row r="1038" ht="10.050000000000001" customHeight="1" x14ac:dyDescent="0.25"/>
    <row r="1039" ht="10.050000000000001" customHeight="1" x14ac:dyDescent="0.25"/>
    <row r="1040" ht="10.050000000000001" customHeight="1" x14ac:dyDescent="0.25"/>
    <row r="1041" ht="10.050000000000001" customHeight="1" x14ac:dyDescent="0.25"/>
    <row r="1042" ht="10.050000000000001" customHeight="1" x14ac:dyDescent="0.25"/>
    <row r="1043" ht="10.050000000000001" customHeight="1" x14ac:dyDescent="0.25"/>
    <row r="1044" ht="10.050000000000001" customHeight="1" x14ac:dyDescent="0.25"/>
    <row r="1045" ht="10.050000000000001" customHeight="1" x14ac:dyDescent="0.25"/>
    <row r="1046" ht="10.050000000000001" customHeight="1" x14ac:dyDescent="0.25"/>
    <row r="1047" ht="10.050000000000001" customHeight="1" x14ac:dyDescent="0.25"/>
    <row r="1048" ht="10.050000000000001" customHeight="1" x14ac:dyDescent="0.25"/>
    <row r="1049" ht="10.050000000000001" customHeight="1" x14ac:dyDescent="0.25"/>
    <row r="1050" ht="10.050000000000001" customHeight="1" x14ac:dyDescent="0.25"/>
    <row r="1051" ht="10.050000000000001" customHeight="1" x14ac:dyDescent="0.25"/>
    <row r="1052" ht="10.050000000000001" customHeight="1" x14ac:dyDescent="0.25"/>
    <row r="1053" ht="10.050000000000001" customHeight="1" x14ac:dyDescent="0.25"/>
    <row r="1054" ht="10.050000000000001" customHeight="1" x14ac:dyDescent="0.25"/>
    <row r="1055" ht="10.050000000000001" customHeight="1" x14ac:dyDescent="0.25"/>
    <row r="1056" ht="10.050000000000001" customHeight="1" x14ac:dyDescent="0.25"/>
    <row r="1057" ht="10.050000000000001" customHeight="1" x14ac:dyDescent="0.25"/>
    <row r="1058" ht="10.050000000000001" customHeight="1" x14ac:dyDescent="0.25"/>
    <row r="1059" ht="10.050000000000001" customHeight="1" x14ac:dyDescent="0.25"/>
    <row r="1060" ht="10.050000000000001" customHeight="1" x14ac:dyDescent="0.25"/>
    <row r="1061" ht="10.050000000000001" customHeight="1" x14ac:dyDescent="0.25"/>
    <row r="1062" ht="10.050000000000001" customHeight="1" x14ac:dyDescent="0.25"/>
    <row r="1063" ht="10.050000000000001" customHeight="1" x14ac:dyDescent="0.25"/>
    <row r="1064" ht="10.050000000000001" customHeight="1" x14ac:dyDescent="0.25"/>
    <row r="1065" ht="10.050000000000001" customHeight="1" x14ac:dyDescent="0.25"/>
    <row r="1066" ht="10.050000000000001" customHeight="1" x14ac:dyDescent="0.25"/>
    <row r="1067" ht="10.050000000000001" customHeight="1" x14ac:dyDescent="0.25"/>
    <row r="1068" ht="10.050000000000001" customHeight="1" x14ac:dyDescent="0.25"/>
    <row r="1069" ht="10.050000000000001" customHeight="1" x14ac:dyDescent="0.25"/>
    <row r="1070" ht="10.050000000000001" customHeight="1" x14ac:dyDescent="0.25"/>
    <row r="1071" ht="10.050000000000001" customHeight="1" x14ac:dyDescent="0.25"/>
    <row r="1072" ht="10.050000000000001" customHeight="1" x14ac:dyDescent="0.25"/>
    <row r="1073" ht="10.050000000000001" customHeight="1" x14ac:dyDescent="0.25"/>
    <row r="1074" ht="10.050000000000001" customHeight="1" x14ac:dyDescent="0.25"/>
    <row r="1075" ht="10.050000000000001" customHeight="1" x14ac:dyDescent="0.25"/>
    <row r="1076" ht="10.050000000000001" customHeight="1" x14ac:dyDescent="0.25"/>
    <row r="1077" ht="10.050000000000001" customHeight="1" x14ac:dyDescent="0.25"/>
    <row r="1078" ht="10.050000000000001" customHeight="1" x14ac:dyDescent="0.25"/>
    <row r="1079" ht="10.050000000000001" customHeight="1" x14ac:dyDescent="0.25"/>
    <row r="1080" ht="10.050000000000001" customHeight="1" x14ac:dyDescent="0.25"/>
    <row r="1081" ht="10.050000000000001" customHeight="1" x14ac:dyDescent="0.25"/>
    <row r="1082" ht="10.050000000000001" customHeight="1" x14ac:dyDescent="0.25"/>
    <row r="1083" ht="10.050000000000001" customHeight="1" x14ac:dyDescent="0.25"/>
    <row r="1084" ht="10.050000000000001" customHeight="1" x14ac:dyDescent="0.25"/>
    <row r="1085" ht="10.050000000000001" customHeight="1" x14ac:dyDescent="0.25"/>
    <row r="1086" ht="10.050000000000001" customHeight="1" x14ac:dyDescent="0.25"/>
    <row r="1087" ht="10.050000000000001" customHeight="1" x14ac:dyDescent="0.25"/>
    <row r="1088" ht="10.050000000000001" customHeight="1" x14ac:dyDescent="0.25"/>
    <row r="1089" ht="10.050000000000001" customHeight="1" x14ac:dyDescent="0.25"/>
    <row r="1090" ht="10.050000000000001" customHeight="1" x14ac:dyDescent="0.25"/>
    <row r="1091" ht="10.050000000000001" customHeight="1" x14ac:dyDescent="0.25"/>
    <row r="1092" ht="10.050000000000001" customHeight="1" x14ac:dyDescent="0.25"/>
    <row r="1093" ht="10.050000000000001" customHeight="1" x14ac:dyDescent="0.25"/>
    <row r="1094" ht="10.050000000000001" customHeight="1" x14ac:dyDescent="0.25"/>
    <row r="1095" ht="10.050000000000001" customHeight="1" x14ac:dyDescent="0.25"/>
    <row r="1096" ht="10.050000000000001" customHeight="1" x14ac:dyDescent="0.25"/>
    <row r="1097" ht="10.050000000000001" customHeight="1" x14ac:dyDescent="0.25"/>
    <row r="1098" ht="10.050000000000001" customHeight="1" x14ac:dyDescent="0.25"/>
    <row r="1099" ht="10.050000000000001" customHeight="1" x14ac:dyDescent="0.25"/>
    <row r="1100" ht="10.050000000000001" customHeight="1" x14ac:dyDescent="0.25"/>
    <row r="1101" ht="10.050000000000001" customHeight="1" x14ac:dyDescent="0.25"/>
    <row r="1102" ht="10.050000000000001" customHeight="1" x14ac:dyDescent="0.25"/>
    <row r="1103" ht="10.050000000000001" customHeight="1" x14ac:dyDescent="0.25"/>
    <row r="1104" ht="10.050000000000001" customHeight="1" x14ac:dyDescent="0.25"/>
    <row r="1105" ht="10.050000000000001" customHeight="1" x14ac:dyDescent="0.25"/>
    <row r="1106" ht="10.050000000000001" customHeight="1" x14ac:dyDescent="0.25"/>
    <row r="1107" ht="10.050000000000001" customHeight="1" x14ac:dyDescent="0.25"/>
    <row r="1108" ht="10.050000000000001" customHeight="1" x14ac:dyDescent="0.25"/>
    <row r="1109" ht="10.050000000000001" customHeight="1" x14ac:dyDescent="0.25"/>
    <row r="1110" ht="10.050000000000001" customHeight="1" x14ac:dyDescent="0.25"/>
    <row r="1111" ht="10.050000000000001" customHeight="1" x14ac:dyDescent="0.25"/>
    <row r="1112" ht="10.050000000000001" customHeight="1" x14ac:dyDescent="0.25"/>
    <row r="1113" ht="10.050000000000001" customHeight="1" x14ac:dyDescent="0.25"/>
    <row r="1114" ht="10.050000000000001" customHeight="1" x14ac:dyDescent="0.25"/>
    <row r="1115" ht="10.050000000000001" customHeight="1" x14ac:dyDescent="0.25"/>
    <row r="1116" ht="10.050000000000001" customHeight="1" x14ac:dyDescent="0.25"/>
    <row r="1117" ht="10.050000000000001" customHeight="1" x14ac:dyDescent="0.25"/>
    <row r="1118" ht="10.050000000000001" customHeight="1" x14ac:dyDescent="0.25"/>
    <row r="1119" ht="10.050000000000001" customHeight="1" x14ac:dyDescent="0.25"/>
    <row r="1120" ht="10.050000000000001" customHeight="1" x14ac:dyDescent="0.25"/>
    <row r="1121" ht="10.050000000000001" customHeight="1" x14ac:dyDescent="0.25"/>
    <row r="1122" ht="10.050000000000001" customHeight="1" x14ac:dyDescent="0.25"/>
    <row r="1123" ht="10.050000000000001" customHeight="1" x14ac:dyDescent="0.25"/>
    <row r="1124" ht="10.050000000000001" customHeight="1" x14ac:dyDescent="0.25"/>
    <row r="1125" ht="10.050000000000001" customHeight="1" x14ac:dyDescent="0.25"/>
    <row r="1126" ht="10.050000000000001" customHeight="1" x14ac:dyDescent="0.25"/>
    <row r="1127" ht="10.050000000000001" customHeight="1" x14ac:dyDescent="0.25"/>
    <row r="1128" ht="10.050000000000001" customHeight="1" x14ac:dyDescent="0.25"/>
    <row r="1129" ht="10.050000000000001" customHeight="1" x14ac:dyDescent="0.25"/>
    <row r="1130" ht="10.050000000000001" customHeight="1" x14ac:dyDescent="0.25"/>
    <row r="1131" ht="10.050000000000001" customHeight="1" x14ac:dyDescent="0.25"/>
    <row r="1132" ht="10.050000000000001" customHeight="1" x14ac:dyDescent="0.25"/>
    <row r="1133" ht="10.050000000000001" customHeight="1" x14ac:dyDescent="0.25"/>
    <row r="1134" ht="10.050000000000001" customHeight="1" x14ac:dyDescent="0.25"/>
    <row r="1135" ht="10.050000000000001" customHeight="1" x14ac:dyDescent="0.25"/>
    <row r="1136" ht="10.050000000000001" customHeight="1" x14ac:dyDescent="0.25"/>
    <row r="1137" ht="10.050000000000001" customHeight="1" x14ac:dyDescent="0.25"/>
    <row r="1138" ht="10.050000000000001" customHeight="1" x14ac:dyDescent="0.25"/>
    <row r="1139" ht="10.050000000000001" customHeight="1" x14ac:dyDescent="0.25"/>
    <row r="1140" ht="10.050000000000001" customHeight="1" x14ac:dyDescent="0.25"/>
    <row r="1141" ht="10.050000000000001" customHeight="1" x14ac:dyDescent="0.25"/>
    <row r="1142" ht="10.050000000000001" customHeight="1" x14ac:dyDescent="0.25"/>
    <row r="1143" ht="10.050000000000001" customHeight="1" x14ac:dyDescent="0.25"/>
    <row r="1144" ht="10.050000000000001" customHeight="1" x14ac:dyDescent="0.25"/>
    <row r="1145" ht="10.050000000000001" customHeight="1" x14ac:dyDescent="0.25"/>
    <row r="1146" ht="10.050000000000001" customHeight="1" x14ac:dyDescent="0.25"/>
    <row r="1147" ht="10.050000000000001" customHeight="1" x14ac:dyDescent="0.25"/>
    <row r="1148" ht="10.050000000000001" customHeight="1" x14ac:dyDescent="0.25"/>
    <row r="1149" ht="10.050000000000001" customHeight="1" x14ac:dyDescent="0.25"/>
    <row r="1150" ht="10.050000000000001" customHeight="1" x14ac:dyDescent="0.25"/>
    <row r="1151" ht="10.050000000000001" customHeight="1" x14ac:dyDescent="0.25"/>
    <row r="1152" ht="10.050000000000001" customHeight="1" x14ac:dyDescent="0.25"/>
    <row r="1153" ht="10.050000000000001" customHeight="1" x14ac:dyDescent="0.25"/>
    <row r="1154" ht="10.050000000000001" customHeight="1" x14ac:dyDescent="0.25"/>
    <row r="1155" ht="10.050000000000001" customHeight="1" x14ac:dyDescent="0.25"/>
    <row r="1156" ht="10.050000000000001" customHeight="1" x14ac:dyDescent="0.25"/>
    <row r="1157" ht="10.050000000000001" customHeight="1" x14ac:dyDescent="0.25"/>
    <row r="1158" ht="10.050000000000001" customHeight="1" x14ac:dyDescent="0.25"/>
    <row r="1159" ht="10.050000000000001" customHeight="1" x14ac:dyDescent="0.25"/>
    <row r="1160" ht="10.050000000000001" customHeight="1" x14ac:dyDescent="0.25"/>
    <row r="1161" ht="10.050000000000001" customHeight="1" x14ac:dyDescent="0.25"/>
    <row r="1162" ht="10.050000000000001" customHeight="1" x14ac:dyDescent="0.25"/>
    <row r="1163" ht="10.050000000000001" customHeight="1" x14ac:dyDescent="0.25"/>
    <row r="1164" ht="10.050000000000001" customHeight="1" x14ac:dyDescent="0.25"/>
    <row r="1165" ht="10.050000000000001" customHeight="1" x14ac:dyDescent="0.25"/>
    <row r="1166" ht="10.050000000000001" customHeight="1" x14ac:dyDescent="0.25"/>
    <row r="1167" ht="10.050000000000001" customHeight="1" x14ac:dyDescent="0.25"/>
    <row r="1168" ht="10.050000000000001" customHeight="1" x14ac:dyDescent="0.25"/>
    <row r="1169" ht="10.050000000000001" customHeight="1" x14ac:dyDescent="0.25"/>
    <row r="1170" ht="10.050000000000001" customHeight="1" x14ac:dyDescent="0.25"/>
    <row r="1171" ht="10.050000000000001" customHeight="1" x14ac:dyDescent="0.25"/>
    <row r="1172" ht="10.050000000000001" customHeight="1" x14ac:dyDescent="0.25"/>
    <row r="1173" ht="10.050000000000001" customHeight="1" x14ac:dyDescent="0.25"/>
    <row r="1174" ht="10.050000000000001" customHeight="1" x14ac:dyDescent="0.25"/>
    <row r="1175" ht="10.050000000000001" customHeight="1" x14ac:dyDescent="0.25"/>
    <row r="1176" ht="10.050000000000001" customHeight="1" x14ac:dyDescent="0.25"/>
    <row r="1177" ht="10.050000000000001" customHeight="1" x14ac:dyDescent="0.25"/>
    <row r="1178" ht="10.050000000000001"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headerFooter alignWithMargins="0">
    <oddFooter>&amp;C&amp;D&amp;T</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30"/>
  <sheetViews>
    <sheetView workbookViewId="0">
      <selection activeCell="A4" sqref="A4"/>
    </sheetView>
  </sheetViews>
  <sheetFormatPr baseColWidth="10" defaultRowHeight="14.4" x14ac:dyDescent="0.3"/>
  <cols>
    <col min="1" max="1" width="19.33203125" customWidth="1"/>
    <col min="2" max="9" width="13.77734375" customWidth="1"/>
    <col min="10" max="10" width="14.33203125" customWidth="1"/>
    <col min="11" max="11" width="16.6640625" customWidth="1"/>
  </cols>
  <sheetData>
    <row r="1" spans="1:12" ht="15.6" x14ac:dyDescent="0.3">
      <c r="A1" s="2" t="s">
        <v>4907</v>
      </c>
      <c r="B1" s="1"/>
      <c r="C1" s="1"/>
      <c r="D1" s="1"/>
      <c r="E1" s="1"/>
      <c r="F1" s="1"/>
      <c r="G1" s="1"/>
      <c r="H1" s="1"/>
      <c r="I1" s="1"/>
      <c r="J1" s="1"/>
      <c r="K1" s="1"/>
      <c r="L1" s="1"/>
    </row>
    <row r="2" spans="1:12" ht="16.2" thickBot="1" x14ac:dyDescent="0.35">
      <c r="A2" s="1" t="s">
        <v>0</v>
      </c>
      <c r="B2" s="1"/>
      <c r="C2" s="1"/>
      <c r="D2" s="1"/>
      <c r="E2" s="1"/>
      <c r="F2" s="1"/>
      <c r="G2" s="1"/>
      <c r="H2" s="1"/>
      <c r="I2" s="1"/>
      <c r="J2" s="1"/>
      <c r="K2" s="1"/>
      <c r="L2" s="1"/>
    </row>
    <row r="3" spans="1:12" ht="16.2" thickTop="1" x14ac:dyDescent="0.3">
      <c r="A3" s="78" t="s">
        <v>4906</v>
      </c>
      <c r="B3" s="77"/>
      <c r="C3" s="77"/>
      <c r="D3" s="77"/>
      <c r="E3" s="77"/>
      <c r="F3" s="77"/>
      <c r="G3" s="77"/>
      <c r="H3" s="77"/>
      <c r="I3" s="76"/>
      <c r="J3" s="1"/>
    </row>
    <row r="4" spans="1:12" ht="15.6" x14ac:dyDescent="0.3">
      <c r="A4" s="75" t="s">
        <v>4897</v>
      </c>
      <c r="B4" s="74" t="s">
        <v>10</v>
      </c>
      <c r="C4" s="74" t="s">
        <v>161</v>
      </c>
      <c r="D4" s="73" t="s">
        <v>4964</v>
      </c>
      <c r="E4" s="73" t="s">
        <v>97</v>
      </c>
      <c r="F4" s="74" t="s">
        <v>4965</v>
      </c>
      <c r="G4" s="73" t="s">
        <v>4966</v>
      </c>
      <c r="H4" s="73" t="s">
        <v>702</v>
      </c>
      <c r="I4" s="72" t="s">
        <v>3560</v>
      </c>
      <c r="J4" s="71"/>
    </row>
    <row r="5" spans="1:12" ht="16.2" thickBot="1" x14ac:dyDescent="0.35">
      <c r="A5" s="70">
        <v>0.33861364920934039</v>
      </c>
      <c r="B5" s="69">
        <v>0.41422614000000002</v>
      </c>
      <c r="C5" s="69">
        <v>0.46213779999999999</v>
      </c>
      <c r="D5" s="69">
        <v>0.48</v>
      </c>
      <c r="E5" s="69">
        <v>0.55456488999999998</v>
      </c>
      <c r="F5" s="69">
        <v>0.55931132483329205</v>
      </c>
      <c r="G5" s="69">
        <v>0.64</v>
      </c>
      <c r="H5" s="69">
        <v>0.65100000000000002</v>
      </c>
      <c r="I5" s="68">
        <v>0.68200000000000005</v>
      </c>
    </row>
    <row r="6" spans="1:12" ht="16.2" thickTop="1" x14ac:dyDescent="0.3">
      <c r="B6" s="1"/>
      <c r="C6" s="1"/>
      <c r="D6" s="1"/>
      <c r="E6" s="1"/>
      <c r="F6" s="1"/>
      <c r="G6" s="1"/>
      <c r="H6" s="1"/>
      <c r="I6" s="1"/>
      <c r="J6" s="1"/>
      <c r="K6" s="1"/>
      <c r="L6" s="1"/>
    </row>
    <row r="7" spans="1:12" ht="15.6" x14ac:dyDescent="0.3">
      <c r="A7" s="2" t="s">
        <v>4902</v>
      </c>
      <c r="B7" s="1"/>
      <c r="C7" s="1"/>
      <c r="D7" s="1"/>
      <c r="E7" s="1"/>
      <c r="F7" s="1"/>
      <c r="G7" s="1"/>
      <c r="H7" s="1"/>
      <c r="I7" s="1"/>
      <c r="J7" s="1"/>
      <c r="K7" s="1"/>
      <c r="L7" s="1"/>
    </row>
    <row r="8" spans="1:12" ht="15.6" x14ac:dyDescent="0.3">
      <c r="A8" s="1" t="s">
        <v>4901</v>
      </c>
    </row>
    <row r="9" spans="1:12" ht="15.6" x14ac:dyDescent="0.3">
      <c r="A9" s="1" t="s">
        <v>4947</v>
      </c>
    </row>
    <row r="10" spans="1:12" ht="15.6" x14ac:dyDescent="0.3">
      <c r="A10" s="1" t="s">
        <v>4941</v>
      </c>
    </row>
    <row r="11" spans="1:12" ht="15.6" x14ac:dyDescent="0.3">
      <c r="A11" s="1" t="s">
        <v>4940</v>
      </c>
    </row>
    <row r="12" spans="1:12" ht="15.6" x14ac:dyDescent="0.3">
      <c r="A12" s="1" t="s">
        <v>4900</v>
      </c>
    </row>
    <row r="14" spans="1:12" ht="15" thickBot="1" x14ac:dyDescent="0.35"/>
    <row r="15" spans="1:12" ht="16.2" thickTop="1" x14ac:dyDescent="0.3">
      <c r="A15" s="78" t="s">
        <v>4943</v>
      </c>
      <c r="B15" s="77"/>
      <c r="C15" s="77"/>
      <c r="D15" s="77"/>
      <c r="E15" s="77"/>
      <c r="F15" s="77"/>
      <c r="G15" s="77"/>
      <c r="H15" s="77"/>
      <c r="I15" s="76"/>
    </row>
    <row r="16" spans="1:12" ht="15" x14ac:dyDescent="0.3">
      <c r="A16" s="133" t="s">
        <v>4897</v>
      </c>
      <c r="B16" s="134" t="s">
        <v>23</v>
      </c>
      <c r="C16" s="134" t="s">
        <v>4905</v>
      </c>
      <c r="D16" s="90" t="s">
        <v>4898</v>
      </c>
      <c r="E16" s="90" t="s">
        <v>24</v>
      </c>
      <c r="F16" s="134" t="s">
        <v>4904</v>
      </c>
      <c r="G16" s="90" t="s">
        <v>4903</v>
      </c>
      <c r="H16" s="73" t="s">
        <v>4959</v>
      </c>
      <c r="I16" s="72" t="s">
        <v>3560</v>
      </c>
    </row>
    <row r="17" spans="1:9" ht="16.2" thickBot="1" x14ac:dyDescent="0.35">
      <c r="A17" s="135">
        <v>0.105</v>
      </c>
      <c r="B17" s="136">
        <v>0.13800000000000001</v>
      </c>
      <c r="C17" s="69">
        <v>0.20399999999999999</v>
      </c>
      <c r="D17" s="136">
        <v>0.20199999213200001</v>
      </c>
      <c r="E17" s="69">
        <v>0.21299999999999999</v>
      </c>
      <c r="F17" s="69">
        <v>0.23599999999999999</v>
      </c>
      <c r="G17" s="137">
        <v>0.30203929902777149</v>
      </c>
      <c r="H17" s="69">
        <v>0.192</v>
      </c>
      <c r="I17" s="68">
        <v>0.28999999999999998</v>
      </c>
    </row>
    <row r="18" spans="1:9" ht="15.6" thickTop="1" thickBot="1" x14ac:dyDescent="0.35"/>
    <row r="19" spans="1:9" ht="16.2" thickTop="1" x14ac:dyDescent="0.3">
      <c r="A19" s="78" t="s">
        <v>4944</v>
      </c>
      <c r="B19" s="77"/>
      <c r="C19" s="77"/>
      <c r="D19" s="77"/>
      <c r="E19" s="77"/>
      <c r="F19" s="77"/>
      <c r="G19" s="77"/>
      <c r="H19" s="77"/>
      <c r="I19" s="76"/>
    </row>
    <row r="20" spans="1:9" ht="15" x14ac:dyDescent="0.3">
      <c r="A20" s="133" t="s">
        <v>4897</v>
      </c>
      <c r="B20" s="134" t="s">
        <v>23</v>
      </c>
      <c r="C20" s="134" t="s">
        <v>4905</v>
      </c>
      <c r="D20" s="90" t="s">
        <v>4898</v>
      </c>
      <c r="E20" s="90" t="s">
        <v>24</v>
      </c>
      <c r="F20" s="134" t="s">
        <v>4904</v>
      </c>
      <c r="G20" s="90" t="s">
        <v>4903</v>
      </c>
      <c r="H20" s="73" t="s">
        <v>4959</v>
      </c>
      <c r="I20" s="72" t="s">
        <v>3560</v>
      </c>
    </row>
    <row r="21" spans="1:9" ht="16.2" thickBot="1" x14ac:dyDescent="0.35">
      <c r="A21" s="135">
        <v>0.2127197633186976</v>
      </c>
      <c r="B21" s="136">
        <v>0.14899999999999999</v>
      </c>
      <c r="C21" s="69">
        <v>0.16800000000000001</v>
      </c>
      <c r="D21" s="136">
        <v>0.126</v>
      </c>
      <c r="E21" s="69">
        <v>0.14699999999999999</v>
      </c>
      <c r="F21" s="69">
        <v>0.13900000000000001</v>
      </c>
      <c r="G21" s="137">
        <v>9.3591433634240245E-2</v>
      </c>
      <c r="H21" s="69">
        <f>G21</f>
        <v>9.3591433634240245E-2</v>
      </c>
      <c r="I21" s="68">
        <v>9.4E-2</v>
      </c>
    </row>
    <row r="22" spans="1:9" ht="15.6" thickTop="1" thickBot="1" x14ac:dyDescent="0.35"/>
    <row r="23" spans="1:9" ht="16.2" thickTop="1" x14ac:dyDescent="0.3">
      <c r="A23" s="78" t="s">
        <v>4945</v>
      </c>
      <c r="B23" s="77"/>
      <c r="C23" s="77"/>
      <c r="D23" s="77"/>
      <c r="E23" s="77"/>
      <c r="F23" s="77"/>
      <c r="G23" s="77"/>
      <c r="H23" s="77"/>
      <c r="I23" s="76"/>
    </row>
    <row r="24" spans="1:9" ht="15" x14ac:dyDescent="0.3">
      <c r="A24" s="75" t="s">
        <v>4897</v>
      </c>
      <c r="B24" s="74" t="s">
        <v>23</v>
      </c>
      <c r="C24" s="74" t="s">
        <v>4905</v>
      </c>
      <c r="D24" s="73" t="s">
        <v>4898</v>
      </c>
      <c r="E24" s="73" t="s">
        <v>24</v>
      </c>
      <c r="F24" s="74" t="s">
        <v>4904</v>
      </c>
      <c r="G24" s="73" t="s">
        <v>4903</v>
      </c>
      <c r="H24" s="73" t="s">
        <v>4959</v>
      </c>
      <c r="I24" s="72" t="s">
        <v>3560</v>
      </c>
    </row>
    <row r="25" spans="1:9" ht="16.2" thickBot="1" x14ac:dyDescent="0.35">
      <c r="A25" s="130">
        <f>5*A5/A21</f>
        <v>7.9591487863313404</v>
      </c>
      <c r="B25" s="131">
        <f t="shared" ref="B25:I25" si="0">5*B5/B21</f>
        <v>13.90020604026846</v>
      </c>
      <c r="C25" s="131">
        <f t="shared" si="0"/>
        <v>13.75410119047619</v>
      </c>
      <c r="D25" s="131">
        <f t="shared" si="0"/>
        <v>19.047619047619047</v>
      </c>
      <c r="E25" s="131">
        <f t="shared" si="0"/>
        <v>18.86275136054422</v>
      </c>
      <c r="F25" s="131">
        <f t="shared" si="0"/>
        <v>20.119112404075249</v>
      </c>
      <c r="G25" s="131">
        <f t="shared" si="0"/>
        <v>34.191163397557858</v>
      </c>
      <c r="H25" s="131">
        <f t="shared" si="0"/>
        <v>34.778824018453378</v>
      </c>
      <c r="I25" s="132">
        <f t="shared" si="0"/>
        <v>36.276595744680854</v>
      </c>
    </row>
    <row r="26" spans="1:9" ht="15.6" thickTop="1" thickBot="1" x14ac:dyDescent="0.35"/>
    <row r="27" spans="1:9" ht="16.2" thickTop="1" x14ac:dyDescent="0.3">
      <c r="A27" s="78" t="s">
        <v>4946</v>
      </c>
      <c r="B27" s="77"/>
      <c r="C27" s="77"/>
      <c r="D27" s="77"/>
      <c r="E27" s="77"/>
      <c r="F27" s="77"/>
      <c r="G27" s="77"/>
      <c r="H27" s="77"/>
      <c r="I27" s="76"/>
    </row>
    <row r="28" spans="1:9" ht="15" x14ac:dyDescent="0.3">
      <c r="A28" s="75" t="s">
        <v>4897</v>
      </c>
      <c r="B28" s="74" t="s">
        <v>23</v>
      </c>
      <c r="C28" s="74" t="s">
        <v>4905</v>
      </c>
      <c r="D28" s="73" t="s">
        <v>4898</v>
      </c>
      <c r="E28" s="73" t="s">
        <v>24</v>
      </c>
      <c r="F28" s="74" t="s">
        <v>4904</v>
      </c>
      <c r="G28" s="73" t="s">
        <v>4903</v>
      </c>
      <c r="H28" s="73" t="s">
        <v>4959</v>
      </c>
      <c r="I28" s="72" t="s">
        <v>3560</v>
      </c>
    </row>
    <row r="29" spans="1:9" ht="16.2" thickBot="1" x14ac:dyDescent="0.35">
      <c r="A29" s="130">
        <f>50*A17/A21</f>
        <v>24.68035841190002</v>
      </c>
      <c r="B29" s="131">
        <f t="shared" ref="B29:I29" si="1">50*B17/B21</f>
        <v>46.308724832214772</v>
      </c>
      <c r="C29" s="131">
        <f t="shared" si="1"/>
        <v>60.714285714285708</v>
      </c>
      <c r="D29" s="131">
        <f t="shared" si="1"/>
        <v>80.158727036507941</v>
      </c>
      <c r="E29" s="131">
        <f t="shared" si="1"/>
        <v>72.448979591836746</v>
      </c>
      <c r="F29" s="131">
        <f t="shared" si="1"/>
        <v>84.892086330935243</v>
      </c>
      <c r="G29" s="131">
        <f t="shared" si="1"/>
        <v>161.36054727409956</v>
      </c>
      <c r="H29" s="131">
        <f t="shared" si="1"/>
        <v>102.57349019267356</v>
      </c>
      <c r="I29" s="132">
        <f t="shared" si="1"/>
        <v>154.25531914893614</v>
      </c>
    </row>
    <row r="30" spans="1:9" ht="15" thickTop="1" x14ac:dyDescent="0.3"/>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heetViews>
  <sheetFormatPr baseColWidth="10" defaultColWidth="10.77734375" defaultRowHeight="15.6" x14ac:dyDescent="0.3"/>
  <cols>
    <col min="1" max="1" width="30.6640625" style="65" customWidth="1"/>
    <col min="2" max="2" width="22.44140625" style="65" customWidth="1"/>
    <col min="3" max="3" width="21.44140625" style="65" customWidth="1"/>
    <col min="4" max="4" width="22" style="65" customWidth="1"/>
    <col min="5" max="5" width="20.109375" style="65" customWidth="1"/>
    <col min="6" max="6" width="18.44140625" style="65" customWidth="1"/>
    <col min="7" max="7" width="17.44140625" style="65" customWidth="1"/>
    <col min="8" max="16384" width="10.77734375" style="65"/>
  </cols>
  <sheetData>
    <row r="1" spans="1:7" x14ac:dyDescent="0.3">
      <c r="A1" s="2" t="s">
        <v>4899</v>
      </c>
    </row>
    <row r="2" spans="1:7" x14ac:dyDescent="0.3">
      <c r="A2" s="1" t="s">
        <v>0</v>
      </c>
    </row>
    <row r="3" spans="1:7" ht="41.55" customHeight="1" x14ac:dyDescent="0.3">
      <c r="A3" s="66"/>
      <c r="B3" s="79" t="s">
        <v>4895</v>
      </c>
      <c r="C3" s="79" t="s">
        <v>4894</v>
      </c>
      <c r="D3" s="79" t="s">
        <v>4893</v>
      </c>
      <c r="E3" s="79" t="s">
        <v>4892</v>
      </c>
      <c r="F3" s="128" t="s">
        <v>4939</v>
      </c>
      <c r="G3" s="128" t="s">
        <v>4938</v>
      </c>
    </row>
    <row r="4" spans="1:7" x14ac:dyDescent="0.3">
      <c r="A4" s="66" t="s">
        <v>4948</v>
      </c>
      <c r="B4" s="67">
        <v>0.2127197633186976</v>
      </c>
      <c r="C4" s="67">
        <f>1-B4-D4</f>
        <v>0.44866658747196203</v>
      </c>
      <c r="D4" s="67">
        <v>0.33861364920934039</v>
      </c>
      <c r="E4" s="67">
        <v>0.105</v>
      </c>
      <c r="F4" s="129">
        <f>5*D4/B4</f>
        <v>7.9591487863313404</v>
      </c>
      <c r="G4" s="129">
        <f>50*E4/B4</f>
        <v>24.68035841190002</v>
      </c>
    </row>
    <row r="5" spans="1:7" x14ac:dyDescent="0.3">
      <c r="A5" s="66" t="s">
        <v>4967</v>
      </c>
      <c r="B5" s="67">
        <v>0.126</v>
      </c>
      <c r="C5" s="67">
        <v>0.40383000874500002</v>
      </c>
      <c r="D5" s="67">
        <v>0.47016999125499997</v>
      </c>
      <c r="E5" s="67">
        <v>0.20199999213200001</v>
      </c>
      <c r="F5" s="129">
        <f t="shared" ref="F5:F7" si="0">5*D5/B5</f>
        <v>18.657539335515871</v>
      </c>
      <c r="G5" s="129">
        <f t="shared" ref="G5:G7" si="1">50*E5/B5</f>
        <v>80.158727036507941</v>
      </c>
    </row>
    <row r="6" spans="1:7" x14ac:dyDescent="0.3">
      <c r="A6" s="66" t="s">
        <v>4968</v>
      </c>
      <c r="B6" s="67">
        <v>9.3591433634240245E-2</v>
      </c>
      <c r="C6" s="67">
        <v>0.2662169317545553</v>
      </c>
      <c r="D6" s="67">
        <v>0.64019163461120443</v>
      </c>
      <c r="E6" s="67">
        <v>0.30203929902777149</v>
      </c>
      <c r="F6" s="129">
        <f t="shared" si="0"/>
        <v>34.201401226158346</v>
      </c>
      <c r="G6" s="129">
        <f t="shared" si="1"/>
        <v>161.36054727409956</v>
      </c>
    </row>
    <row r="7" spans="1:7" x14ac:dyDescent="0.3">
      <c r="A7" s="66" t="s">
        <v>4969</v>
      </c>
      <c r="B7" s="67">
        <v>0.14899999999999999</v>
      </c>
      <c r="C7" s="67">
        <v>0.437</v>
      </c>
      <c r="D7" s="67">
        <v>0.41399999999999998</v>
      </c>
      <c r="E7" s="67">
        <v>0.13800000000000001</v>
      </c>
      <c r="F7" s="129">
        <f t="shared" si="0"/>
        <v>13.89261744966443</v>
      </c>
      <c r="G7" s="129">
        <f t="shared" si="1"/>
        <v>46.308724832214772</v>
      </c>
    </row>
    <row r="9" spans="1:7" x14ac:dyDescent="0.3">
      <c r="A9" s="66" t="s">
        <v>4896</v>
      </c>
    </row>
    <row r="10" spans="1:7" x14ac:dyDescent="0.3">
      <c r="A10" s="66" t="s">
        <v>4942</v>
      </c>
    </row>
    <row r="11" spans="1:7" x14ac:dyDescent="0.3">
      <c r="A11" s="66" t="s">
        <v>4908</v>
      </c>
    </row>
    <row r="13" spans="1:7" ht="30.6" x14ac:dyDescent="0.3">
      <c r="B13" s="79" t="s">
        <v>4895</v>
      </c>
      <c r="C13" s="79" t="s">
        <v>4894</v>
      </c>
      <c r="D13" s="79" t="s">
        <v>4893</v>
      </c>
      <c r="E13" s="79" t="s">
        <v>4892</v>
      </c>
      <c r="F13" s="128" t="s">
        <v>4939</v>
      </c>
      <c r="G13" s="128" t="s">
        <v>4938</v>
      </c>
    </row>
    <row r="14" spans="1:7" x14ac:dyDescent="0.3">
      <c r="A14" s="66" t="s">
        <v>4897</v>
      </c>
      <c r="B14" s="67">
        <v>0.21069965830267956</v>
      </c>
      <c r="C14" s="67">
        <v>0.43915387541763529</v>
      </c>
      <c r="D14" s="67">
        <v>0.35014646627968515</v>
      </c>
      <c r="E14" s="67">
        <v>0.11245054425064921</v>
      </c>
      <c r="F14" s="129">
        <f>5*D14/B14</f>
        <v>8.3091370223459009</v>
      </c>
      <c r="G14" s="129">
        <f>50*E14/B14</f>
        <v>26.685032419252654</v>
      </c>
    </row>
    <row r="15" spans="1:7" x14ac:dyDescent="0.3">
      <c r="A15" s="66" t="s">
        <v>10</v>
      </c>
      <c r="B15" s="67">
        <v>0.14899999999999999</v>
      </c>
      <c r="C15" s="67">
        <v>0.437</v>
      </c>
      <c r="D15" s="67">
        <v>0.41399999999999998</v>
      </c>
      <c r="E15" s="67">
        <v>0.13800000000000001</v>
      </c>
      <c r="F15" s="129">
        <f t="shared" ref="F15:F17" si="2">5*D15/B15</f>
        <v>13.89261744966443</v>
      </c>
      <c r="G15" s="129">
        <f t="shared" ref="G15:G17" si="3">50*E15/B15</f>
        <v>46.308724832214772</v>
      </c>
    </row>
    <row r="16" spans="1:7" x14ac:dyDescent="0.3">
      <c r="A16" s="66" t="s">
        <v>44</v>
      </c>
      <c r="B16" s="67">
        <v>0.126</v>
      </c>
      <c r="C16" s="67">
        <v>0.40383000874500002</v>
      </c>
      <c r="D16" s="67">
        <v>0.47016999125499997</v>
      </c>
      <c r="E16" s="67">
        <v>0.20199999213200001</v>
      </c>
      <c r="F16" s="129">
        <f t="shared" si="2"/>
        <v>18.657539335515871</v>
      </c>
      <c r="G16" s="129">
        <f t="shared" si="3"/>
        <v>80.158727036507941</v>
      </c>
    </row>
    <row r="17" spans="1:7" x14ac:dyDescent="0.3">
      <c r="A17" s="66" t="s">
        <v>4966</v>
      </c>
      <c r="B17" s="67">
        <v>9.3591433634240245E-2</v>
      </c>
      <c r="C17" s="67">
        <v>0.2662169317545553</v>
      </c>
      <c r="D17" s="67">
        <v>0.64019163461120443</v>
      </c>
      <c r="E17" s="67">
        <v>0.30203929902777149</v>
      </c>
      <c r="F17" s="129">
        <f t="shared" si="2"/>
        <v>34.201401226158346</v>
      </c>
      <c r="G17" s="129">
        <f t="shared" si="3"/>
        <v>161.36054727409956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baseColWidth="10" defaultColWidth="10.77734375" defaultRowHeight="15.6" x14ac:dyDescent="0.3"/>
  <cols>
    <col min="1" max="1" width="30.6640625" style="65" customWidth="1"/>
    <col min="2" max="2" width="22.44140625" style="65" customWidth="1"/>
    <col min="3" max="3" width="21.44140625" style="65" customWidth="1"/>
    <col min="4" max="4" width="22" style="65" customWidth="1"/>
    <col min="5" max="5" width="20.109375" style="65" customWidth="1"/>
    <col min="6" max="16384" width="10.77734375" style="65"/>
  </cols>
  <sheetData>
    <row r="1" spans="1:5" x14ac:dyDescent="0.3">
      <c r="A1" s="2" t="s">
        <v>4909</v>
      </c>
    </row>
    <row r="2" spans="1:5" x14ac:dyDescent="0.3">
      <c r="A2" s="1" t="s">
        <v>0</v>
      </c>
    </row>
    <row r="4" spans="1:5" ht="45.6" x14ac:dyDescent="0.3">
      <c r="B4" s="79" t="s">
        <v>4910</v>
      </c>
      <c r="C4" s="79" t="s">
        <v>4911</v>
      </c>
      <c r="D4" s="79" t="s">
        <v>4912</v>
      </c>
      <c r="E4" s="79" t="s">
        <v>4913</v>
      </c>
    </row>
    <row r="5" spans="1:5" x14ac:dyDescent="0.3">
      <c r="A5" s="66" t="s">
        <v>4970</v>
      </c>
      <c r="B5" s="67">
        <v>0.21199999999999999</v>
      </c>
      <c r="C5" s="67">
        <v>0.35699999999999998</v>
      </c>
      <c r="D5" s="67">
        <v>0.46200000000000002</v>
      </c>
      <c r="E5" s="67">
        <v>0.57299999999999995</v>
      </c>
    </row>
    <row r="6" spans="1:5" x14ac:dyDescent="0.3">
      <c r="A6" s="66" t="s">
        <v>4897</v>
      </c>
      <c r="B6" s="67">
        <v>0.16400000000000001</v>
      </c>
      <c r="C6" s="67">
        <v>0.2</v>
      </c>
      <c r="D6" s="67">
        <v>0.156</v>
      </c>
      <c r="E6" s="67">
        <v>0.14799999999999999</v>
      </c>
    </row>
    <row r="7" spans="1:5" x14ac:dyDescent="0.3">
      <c r="A7" s="66" t="s">
        <v>10</v>
      </c>
      <c r="B7" s="67">
        <v>0.215</v>
      </c>
      <c r="C7" s="67">
        <v>0.151</v>
      </c>
      <c r="D7" s="67">
        <v>0.11600000000000001</v>
      </c>
      <c r="E7" s="67">
        <v>5.7000000000000002E-2</v>
      </c>
    </row>
    <row r="8" spans="1:5" x14ac:dyDescent="0.3">
      <c r="A8" s="66" t="s">
        <v>4971</v>
      </c>
      <c r="B8" s="67">
        <f>1-B5-B6-B7</f>
        <v>0.40900000000000003</v>
      </c>
      <c r="C8" s="67">
        <f t="shared" ref="C8:E8" si="0">1-C5-C6-C7</f>
        <v>0.29200000000000004</v>
      </c>
      <c r="D8" s="67">
        <f t="shared" si="0"/>
        <v>0.26600000000000001</v>
      </c>
      <c r="E8" s="67">
        <f t="shared" si="0"/>
        <v>0.22200000000000003</v>
      </c>
    </row>
    <row r="10" spans="1:5" x14ac:dyDescent="0.3">
      <c r="A10" s="66" t="s">
        <v>4914</v>
      </c>
    </row>
    <row r="11" spans="1:5" x14ac:dyDescent="0.3">
      <c r="A11" s="66" t="s">
        <v>4915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06"/>
  <sheetViews>
    <sheetView workbookViewId="0">
      <pane xSplit="1" ySplit="5" topLeftCell="B10" activePane="bottomRight" state="frozen"/>
      <selection pane="topRight"/>
      <selection pane="bottomLeft"/>
      <selection pane="bottomRight"/>
    </sheetView>
  </sheetViews>
  <sheetFormatPr baseColWidth="10" defaultColWidth="10.77734375" defaultRowHeight="13.2" x14ac:dyDescent="0.25"/>
  <cols>
    <col min="1" max="30" width="12.77734375" style="40" customWidth="1"/>
    <col min="31" max="16384" width="10.77734375" style="40"/>
  </cols>
  <sheetData>
    <row r="1" spans="1:30" ht="15.6" x14ac:dyDescent="0.3">
      <c r="A1" s="2" t="s">
        <v>4882</v>
      </c>
      <c r="V1" s="42" t="s">
        <v>4880</v>
      </c>
    </row>
    <row r="2" spans="1:30" ht="15" x14ac:dyDescent="0.25">
      <c r="A2" s="1" t="s">
        <v>0</v>
      </c>
    </row>
    <row r="3" spans="1:30" ht="15.6" thickBot="1" x14ac:dyDescent="0.3">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row>
    <row r="4" spans="1:30" ht="34.799999999999997" customHeight="1" thickTop="1" thickBot="1" x14ac:dyDescent="0.3">
      <c r="A4" s="58"/>
      <c r="B4" s="151" t="s">
        <v>4881</v>
      </c>
      <c r="C4" s="152"/>
      <c r="D4" s="152"/>
      <c r="E4" s="152"/>
      <c r="F4" s="152"/>
      <c r="G4" s="152"/>
      <c r="H4" s="152"/>
      <c r="I4" s="152"/>
      <c r="J4" s="152"/>
      <c r="K4" s="152"/>
      <c r="L4" s="152"/>
      <c r="M4" s="152"/>
      <c r="N4" s="152"/>
      <c r="O4" s="152"/>
      <c r="P4" s="152"/>
      <c r="Q4" s="153"/>
      <c r="R4" s="55"/>
      <c r="S4" s="55"/>
      <c r="T4" s="55"/>
      <c r="U4" s="41"/>
      <c r="V4" s="1" t="s">
        <v>4879</v>
      </c>
      <c r="W4" s="41"/>
      <c r="X4" s="41"/>
      <c r="Y4" s="41"/>
      <c r="Z4" s="41"/>
      <c r="AA4" s="41"/>
      <c r="AB4" s="41"/>
      <c r="AC4" s="41"/>
      <c r="AD4" s="41"/>
    </row>
    <row r="5" spans="1:30" ht="60" customHeight="1" thickTop="1" x14ac:dyDescent="0.3">
      <c r="A5" s="57"/>
      <c r="B5" s="56" t="s">
        <v>4878</v>
      </c>
      <c r="C5" s="56" t="s">
        <v>4877</v>
      </c>
      <c r="D5" s="56" t="s">
        <v>4883</v>
      </c>
      <c r="E5" s="56" t="s">
        <v>4884</v>
      </c>
      <c r="F5" s="56" t="s">
        <v>4885</v>
      </c>
      <c r="G5" s="56" t="s">
        <v>4886</v>
      </c>
      <c r="H5" s="56" t="s">
        <v>4887</v>
      </c>
      <c r="I5" s="56" t="s">
        <v>4888</v>
      </c>
      <c r="J5" s="56" t="s">
        <v>4876</v>
      </c>
      <c r="K5" s="56" t="s">
        <v>4875</v>
      </c>
      <c r="L5" s="56" t="s">
        <v>4874</v>
      </c>
      <c r="M5" s="56" t="s">
        <v>4873</v>
      </c>
      <c r="N5" s="56" t="s">
        <v>4872</v>
      </c>
      <c r="O5" s="56" t="s">
        <v>4871</v>
      </c>
      <c r="P5" s="56" t="s">
        <v>4870</v>
      </c>
      <c r="Q5" s="56" t="s">
        <v>4869</v>
      </c>
      <c r="R5" s="55"/>
      <c r="S5" s="55"/>
      <c r="T5" s="55"/>
      <c r="U5" s="41"/>
      <c r="V5" s="54" t="s">
        <v>4868</v>
      </c>
      <c r="W5" s="54" t="s">
        <v>4867</v>
      </c>
      <c r="X5" s="41"/>
      <c r="Y5" s="41"/>
      <c r="Z5" s="41"/>
      <c r="AA5" s="41"/>
      <c r="AB5" s="41"/>
      <c r="AC5" s="41"/>
      <c r="AD5" s="41"/>
    </row>
    <row r="6" spans="1:30" ht="15" x14ac:dyDescent="0.25">
      <c r="A6" s="53">
        <v>1900</v>
      </c>
      <c r="B6" s="50">
        <v>0.76</v>
      </c>
      <c r="C6" s="50">
        <v>0.42</v>
      </c>
      <c r="D6" s="50"/>
      <c r="E6" s="50"/>
      <c r="F6" s="50"/>
      <c r="G6" s="50"/>
      <c r="H6" s="50"/>
      <c r="I6" s="50"/>
      <c r="J6" s="50">
        <f>AVERAGE(N6,L6,P6)</f>
        <v>0.88225086560258326</v>
      </c>
      <c r="K6" s="50">
        <f>AVERAGE(O6,M6,Q6)</f>
        <v>0.59377321162233343</v>
      </c>
      <c r="L6" s="51">
        <v>0.84557470679299995</v>
      </c>
      <c r="M6" s="51">
        <v>0.53362980485</v>
      </c>
      <c r="N6" s="50">
        <v>0.92460289001474993</v>
      </c>
      <c r="O6" s="50">
        <v>0.65586483001700002</v>
      </c>
      <c r="P6" s="50">
        <v>0.87657499999999999</v>
      </c>
      <c r="Q6" s="50">
        <v>0.59182500000000005</v>
      </c>
      <c r="R6" s="44"/>
      <c r="S6" s="44"/>
      <c r="T6" s="44"/>
      <c r="U6" s="41"/>
      <c r="V6" s="41"/>
      <c r="W6" s="41"/>
      <c r="X6" s="41"/>
      <c r="Y6" s="41"/>
      <c r="Z6" s="41"/>
      <c r="AA6" s="41"/>
      <c r="AB6" s="41"/>
      <c r="AC6" s="41"/>
      <c r="AD6" s="41"/>
    </row>
    <row r="7" spans="1:30" ht="15" x14ac:dyDescent="0.25">
      <c r="A7" s="53">
        <f t="shared" ref="A7:A38" si="0">A6+1</f>
        <v>1901</v>
      </c>
      <c r="B7" s="52"/>
      <c r="C7" s="52"/>
      <c r="D7" s="52"/>
      <c r="E7" s="52"/>
      <c r="F7" s="52"/>
      <c r="G7" s="52"/>
      <c r="H7" s="52"/>
      <c r="I7" s="52"/>
      <c r="J7" s="52"/>
      <c r="K7" s="52"/>
      <c r="L7" s="51"/>
      <c r="M7" s="51"/>
      <c r="N7" s="50"/>
      <c r="O7" s="50"/>
      <c r="P7" s="50"/>
      <c r="Q7" s="50"/>
      <c r="R7" s="44"/>
      <c r="S7" s="44"/>
      <c r="T7" s="44"/>
      <c r="U7" s="41"/>
      <c r="V7" s="41"/>
      <c r="W7" s="41"/>
      <c r="X7" s="41"/>
      <c r="Y7" s="41"/>
      <c r="Z7" s="41"/>
      <c r="AA7" s="41"/>
      <c r="AB7" s="41"/>
      <c r="AC7" s="41"/>
      <c r="AD7" s="41"/>
    </row>
    <row r="8" spans="1:30" ht="15" x14ac:dyDescent="0.25">
      <c r="A8" s="53">
        <f t="shared" si="0"/>
        <v>1902</v>
      </c>
      <c r="B8" s="52"/>
      <c r="C8" s="52"/>
      <c r="D8" s="52"/>
      <c r="E8" s="52"/>
      <c r="F8" s="52"/>
      <c r="G8" s="52"/>
      <c r="H8" s="52"/>
      <c r="I8" s="52"/>
      <c r="J8" s="52"/>
      <c r="K8" s="52"/>
      <c r="L8" s="51"/>
      <c r="M8" s="51"/>
      <c r="N8" s="50"/>
      <c r="O8" s="50"/>
      <c r="P8" s="50"/>
      <c r="Q8" s="50"/>
      <c r="R8" s="44"/>
      <c r="S8" s="44"/>
      <c r="T8" s="44"/>
      <c r="U8" s="41"/>
      <c r="V8" s="41"/>
      <c r="W8" s="41"/>
      <c r="X8" s="41"/>
      <c r="Y8" s="41"/>
      <c r="Z8" s="41"/>
      <c r="AA8" s="41"/>
      <c r="AB8" s="41"/>
      <c r="AC8" s="41"/>
      <c r="AD8" s="41"/>
    </row>
    <row r="9" spans="1:30" ht="15" x14ac:dyDescent="0.25">
      <c r="A9" s="53">
        <f t="shared" si="0"/>
        <v>1903</v>
      </c>
      <c r="B9" s="52"/>
      <c r="C9" s="52"/>
      <c r="D9" s="52"/>
      <c r="E9" s="52"/>
      <c r="F9" s="52"/>
      <c r="G9" s="52"/>
      <c r="H9" s="52"/>
      <c r="I9" s="52"/>
      <c r="J9" s="52"/>
      <c r="K9" s="52"/>
      <c r="L9" s="51"/>
      <c r="M9" s="51"/>
      <c r="N9" s="50"/>
      <c r="O9" s="50"/>
      <c r="P9" s="50"/>
      <c r="Q9" s="50"/>
      <c r="R9" s="44"/>
      <c r="S9" s="44"/>
      <c r="T9" s="44"/>
      <c r="U9" s="41"/>
      <c r="V9" s="41"/>
      <c r="W9" s="41"/>
      <c r="X9" s="41"/>
      <c r="Y9" s="41"/>
      <c r="Z9" s="41"/>
      <c r="AA9" s="41"/>
      <c r="AB9" s="41"/>
      <c r="AC9" s="41"/>
      <c r="AD9" s="41"/>
    </row>
    <row r="10" spans="1:30" ht="15" x14ac:dyDescent="0.25">
      <c r="A10" s="53">
        <f t="shared" si="0"/>
        <v>1904</v>
      </c>
      <c r="B10" s="52"/>
      <c r="C10" s="52"/>
      <c r="D10" s="52"/>
      <c r="E10" s="52"/>
      <c r="F10" s="52"/>
      <c r="G10" s="52"/>
      <c r="H10" s="52"/>
      <c r="I10" s="52"/>
      <c r="J10" s="52"/>
      <c r="K10" s="52"/>
      <c r="L10" s="51"/>
      <c r="M10" s="51"/>
      <c r="N10" s="50"/>
      <c r="O10" s="50"/>
      <c r="P10" s="50"/>
      <c r="Q10" s="50"/>
      <c r="R10" s="44"/>
      <c r="S10" s="44"/>
      <c r="T10" s="44"/>
      <c r="U10" s="41"/>
      <c r="V10" s="41"/>
      <c r="W10" s="41"/>
      <c r="X10" s="41"/>
      <c r="Y10" s="41"/>
      <c r="Z10" s="41"/>
      <c r="AA10" s="41"/>
      <c r="AB10" s="41"/>
      <c r="AC10" s="41"/>
      <c r="AD10" s="41"/>
    </row>
    <row r="11" spans="1:30" ht="15" x14ac:dyDescent="0.25">
      <c r="A11" s="53">
        <f t="shared" si="0"/>
        <v>1905</v>
      </c>
      <c r="B11" s="52"/>
      <c r="C11" s="52"/>
      <c r="D11" s="52"/>
      <c r="E11" s="52"/>
      <c r="F11" s="52"/>
      <c r="G11" s="52"/>
      <c r="H11" s="52"/>
      <c r="I11" s="52"/>
      <c r="J11" s="52"/>
      <c r="K11" s="52"/>
      <c r="L11" s="51"/>
      <c r="M11" s="51"/>
      <c r="N11" s="50"/>
      <c r="O11" s="50"/>
      <c r="P11" s="50"/>
      <c r="Q11" s="50"/>
      <c r="R11" s="44"/>
      <c r="S11" s="44"/>
      <c r="T11" s="44"/>
      <c r="U11" s="41"/>
      <c r="V11" s="41"/>
      <c r="W11" s="41"/>
      <c r="X11" s="41"/>
      <c r="Y11" s="41"/>
      <c r="Z11" s="41"/>
      <c r="AA11" s="41"/>
      <c r="AB11" s="41"/>
      <c r="AC11" s="41"/>
      <c r="AD11" s="41"/>
    </row>
    <row r="12" spans="1:30" ht="15" x14ac:dyDescent="0.25">
      <c r="A12" s="53">
        <f t="shared" si="0"/>
        <v>1906</v>
      </c>
      <c r="B12" s="52"/>
      <c r="C12" s="52"/>
      <c r="D12" s="52"/>
      <c r="E12" s="52"/>
      <c r="F12" s="52"/>
      <c r="G12" s="52"/>
      <c r="H12" s="52"/>
      <c r="I12" s="52"/>
      <c r="J12" s="52"/>
      <c r="K12" s="52"/>
      <c r="L12" s="51"/>
      <c r="M12" s="51"/>
      <c r="N12" s="50"/>
      <c r="O12" s="50"/>
      <c r="P12" s="50"/>
      <c r="Q12" s="50"/>
      <c r="R12" s="44"/>
      <c r="S12" s="44"/>
      <c r="T12" s="44"/>
      <c r="U12" s="41"/>
      <c r="V12" s="41"/>
      <c r="W12" s="41"/>
      <c r="X12" s="41"/>
      <c r="Y12" s="41"/>
      <c r="Z12" s="41"/>
      <c r="AA12" s="41"/>
      <c r="AB12" s="41"/>
      <c r="AC12" s="41"/>
      <c r="AD12" s="41"/>
    </row>
    <row r="13" spans="1:30" ht="15" x14ac:dyDescent="0.25">
      <c r="A13" s="53">
        <f t="shared" si="0"/>
        <v>1907</v>
      </c>
      <c r="B13" s="52"/>
      <c r="C13" s="52"/>
      <c r="D13" s="52"/>
      <c r="E13" s="52"/>
      <c r="F13" s="52"/>
      <c r="G13" s="52"/>
      <c r="H13" s="52"/>
      <c r="I13" s="52"/>
      <c r="J13" s="52"/>
      <c r="K13" s="52"/>
      <c r="L13" s="51"/>
      <c r="M13" s="51"/>
      <c r="N13" s="50"/>
      <c r="O13" s="50"/>
      <c r="P13" s="50"/>
      <c r="Q13" s="50"/>
      <c r="R13" s="44"/>
      <c r="S13" s="44"/>
      <c r="T13" s="44"/>
      <c r="U13" s="41"/>
      <c r="V13" s="41"/>
      <c r="W13" s="41"/>
      <c r="X13" s="41"/>
      <c r="Y13" s="41"/>
      <c r="Z13" s="41"/>
      <c r="AA13" s="41"/>
      <c r="AB13" s="41"/>
      <c r="AC13" s="41"/>
      <c r="AD13" s="41"/>
    </row>
    <row r="14" spans="1:30" ht="15" x14ac:dyDescent="0.25">
      <c r="A14" s="53">
        <f t="shared" si="0"/>
        <v>1908</v>
      </c>
      <c r="B14" s="52"/>
      <c r="C14" s="52"/>
      <c r="D14" s="52"/>
      <c r="E14" s="52"/>
      <c r="F14" s="52"/>
      <c r="G14" s="52"/>
      <c r="H14" s="52"/>
      <c r="I14" s="52"/>
      <c r="J14" s="52"/>
      <c r="K14" s="52"/>
      <c r="L14" s="51"/>
      <c r="M14" s="51"/>
      <c r="N14" s="50"/>
      <c r="O14" s="50"/>
      <c r="P14" s="50"/>
      <c r="Q14" s="50"/>
      <c r="R14" s="44"/>
      <c r="S14" s="44"/>
      <c r="T14" s="44"/>
      <c r="U14" s="41"/>
      <c r="V14" s="41"/>
      <c r="W14" s="41"/>
      <c r="X14" s="41"/>
      <c r="Y14" s="41"/>
      <c r="Z14" s="41"/>
      <c r="AA14" s="41"/>
      <c r="AB14" s="41"/>
      <c r="AC14" s="41"/>
      <c r="AD14" s="41"/>
    </row>
    <row r="15" spans="1:30" ht="15" x14ac:dyDescent="0.25">
      <c r="A15" s="53">
        <f t="shared" si="0"/>
        <v>1909</v>
      </c>
      <c r="B15" s="52"/>
      <c r="C15" s="52"/>
      <c r="D15" s="52"/>
      <c r="E15" s="52"/>
      <c r="F15" s="52"/>
      <c r="G15" s="52"/>
      <c r="H15" s="52"/>
      <c r="I15" s="52"/>
      <c r="J15" s="52"/>
      <c r="K15" s="52"/>
      <c r="L15" s="51"/>
      <c r="M15" s="51"/>
      <c r="N15" s="50"/>
      <c r="O15" s="50"/>
      <c r="P15" s="50"/>
      <c r="Q15" s="50"/>
      <c r="R15" s="44"/>
      <c r="S15" s="44"/>
      <c r="T15" s="44"/>
      <c r="U15" s="41"/>
      <c r="V15" s="41"/>
      <c r="W15" s="41"/>
      <c r="X15" s="41"/>
      <c r="Y15" s="41"/>
      <c r="Z15" s="41"/>
      <c r="AA15" s="41"/>
      <c r="AB15" s="41"/>
      <c r="AC15" s="41"/>
      <c r="AD15" s="41"/>
    </row>
    <row r="16" spans="1:30" ht="15" x14ac:dyDescent="0.25">
      <c r="A16" s="53">
        <f t="shared" si="0"/>
        <v>1910</v>
      </c>
      <c r="B16" s="50"/>
      <c r="C16" s="50"/>
      <c r="D16" s="50"/>
      <c r="E16" s="50"/>
      <c r="F16" s="50"/>
      <c r="G16" s="50"/>
      <c r="H16" s="50"/>
      <c r="I16" s="50"/>
      <c r="J16" s="50"/>
      <c r="K16" s="50"/>
      <c r="L16" s="51"/>
      <c r="M16" s="51"/>
      <c r="N16" s="50"/>
      <c r="O16" s="50"/>
      <c r="P16" s="50"/>
      <c r="Q16" s="50"/>
      <c r="R16" s="44"/>
      <c r="S16" s="44"/>
      <c r="T16" s="44"/>
      <c r="U16" s="41"/>
      <c r="V16" s="41"/>
      <c r="W16" s="41"/>
      <c r="X16" s="41"/>
      <c r="Y16" s="41"/>
      <c r="Z16" s="41"/>
      <c r="AA16" s="41"/>
      <c r="AB16" s="41"/>
      <c r="AC16" s="41"/>
      <c r="AD16" s="41"/>
    </row>
    <row r="17" spans="1:30" ht="15" x14ac:dyDescent="0.25">
      <c r="A17" s="53">
        <f t="shared" si="0"/>
        <v>1911</v>
      </c>
      <c r="B17" s="52"/>
      <c r="C17" s="52"/>
      <c r="D17" s="52"/>
      <c r="E17" s="52"/>
      <c r="F17" s="52"/>
      <c r="G17" s="52"/>
      <c r="H17" s="52"/>
      <c r="I17" s="52"/>
      <c r="J17" s="52"/>
      <c r="K17" s="52"/>
      <c r="L17" s="51"/>
      <c r="M17" s="51"/>
      <c r="N17" s="50"/>
      <c r="O17" s="50"/>
      <c r="P17" s="50"/>
      <c r="Q17" s="50"/>
      <c r="R17" s="44"/>
      <c r="S17" s="44"/>
      <c r="T17" s="44"/>
      <c r="U17" s="41"/>
      <c r="V17" s="41"/>
      <c r="W17" s="41"/>
      <c r="X17" s="41"/>
      <c r="Y17" s="41"/>
      <c r="Z17" s="41"/>
      <c r="AA17" s="41"/>
      <c r="AB17" s="41"/>
      <c r="AC17" s="41"/>
      <c r="AD17" s="41"/>
    </row>
    <row r="18" spans="1:30" ht="15" x14ac:dyDescent="0.25">
      <c r="A18" s="53">
        <f t="shared" si="0"/>
        <v>1912</v>
      </c>
      <c r="B18" s="52"/>
      <c r="C18" s="52"/>
      <c r="D18" s="52"/>
      <c r="E18" s="52"/>
      <c r="F18" s="52"/>
      <c r="G18" s="52"/>
      <c r="H18" s="52"/>
      <c r="I18" s="52"/>
      <c r="J18" s="52"/>
      <c r="K18" s="52"/>
      <c r="L18" s="51"/>
      <c r="M18" s="51"/>
      <c r="N18" s="50"/>
      <c r="O18" s="50"/>
      <c r="P18" s="50"/>
      <c r="Q18" s="50"/>
      <c r="R18" s="44"/>
      <c r="S18" s="44"/>
      <c r="T18" s="44"/>
      <c r="U18" s="41"/>
      <c r="V18" s="41"/>
      <c r="W18" s="41"/>
      <c r="X18" s="41"/>
      <c r="Y18" s="41"/>
      <c r="Z18" s="41"/>
      <c r="AA18" s="41"/>
      <c r="AB18" s="41"/>
      <c r="AC18" s="41"/>
      <c r="AD18" s="41"/>
    </row>
    <row r="19" spans="1:30" ht="15" x14ac:dyDescent="0.25">
      <c r="A19" s="53">
        <f t="shared" si="0"/>
        <v>1913</v>
      </c>
      <c r="B19" s="50">
        <v>0.78443655062732798</v>
      </c>
      <c r="C19" s="4">
        <v>0.45115955230864102</v>
      </c>
      <c r="D19" s="60"/>
      <c r="E19" s="60"/>
      <c r="F19" s="60"/>
      <c r="G19" s="60"/>
      <c r="H19" s="60"/>
      <c r="I19" s="60"/>
      <c r="J19" s="50">
        <f>AVERAGE(N19,L19,P19)</f>
        <v>0.88542092482096368</v>
      </c>
      <c r="K19" s="50">
        <f>AVERAGE(O19,M19,Q19)</f>
        <v>0.60748521193196603</v>
      </c>
      <c r="L19" s="51">
        <v>0.84903019999999996</v>
      </c>
      <c r="M19" s="51">
        <v>0.54561006999999995</v>
      </c>
      <c r="N19" s="50">
        <v>0.92573257446289103</v>
      </c>
      <c r="O19" s="4">
        <v>0.66584556579589804</v>
      </c>
      <c r="P19" s="50">
        <v>0.88149999999999995</v>
      </c>
      <c r="Q19" s="50">
        <v>0.61099999999999999</v>
      </c>
      <c r="R19" s="44"/>
      <c r="S19" s="44"/>
      <c r="T19" s="44"/>
      <c r="U19" s="41"/>
      <c r="V19" s="49">
        <f>W19+(V$23-W$23)</f>
        <v>0.82890153400000011</v>
      </c>
      <c r="W19" s="48">
        <v>0.45115955229999999</v>
      </c>
      <c r="X19" s="41"/>
      <c r="Y19" s="41"/>
      <c r="Z19" s="41"/>
      <c r="AA19" s="41"/>
      <c r="AB19" s="41"/>
      <c r="AC19" s="41"/>
      <c r="AD19" s="41"/>
    </row>
    <row r="20" spans="1:30" ht="15" x14ac:dyDescent="0.25">
      <c r="A20" s="53">
        <f t="shared" si="0"/>
        <v>1914</v>
      </c>
      <c r="B20" s="50">
        <v>0.78329371932034597</v>
      </c>
      <c r="C20" s="4">
        <v>0.445876857854067</v>
      </c>
      <c r="D20" s="60"/>
      <c r="E20" s="60"/>
      <c r="F20" s="60"/>
      <c r="G20" s="60"/>
      <c r="H20" s="60"/>
      <c r="I20" s="60"/>
      <c r="J20" s="52"/>
      <c r="K20" s="52"/>
      <c r="L20" s="51">
        <v>0.84907359000000004</v>
      </c>
      <c r="M20" s="51">
        <v>0.54563921999999998</v>
      </c>
      <c r="N20" s="50">
        <v>0.92965545654296899</v>
      </c>
      <c r="O20" s="4">
        <v>0.67214042663574203</v>
      </c>
      <c r="P20" s="50"/>
      <c r="Q20" s="50"/>
      <c r="R20" s="44"/>
      <c r="S20" s="44"/>
      <c r="T20" s="44"/>
      <c r="U20" s="41"/>
      <c r="V20" s="49">
        <f>W20+(V$23-W$23)</f>
        <v>0.82361883960000004</v>
      </c>
      <c r="W20" s="48">
        <v>0.44587685789999998</v>
      </c>
      <c r="X20" s="41"/>
      <c r="Y20" s="41"/>
      <c r="Z20" s="41"/>
      <c r="AA20" s="41"/>
      <c r="AB20" s="41"/>
      <c r="AC20" s="41"/>
      <c r="AD20" s="41"/>
    </row>
    <row r="21" spans="1:30" ht="15" x14ac:dyDescent="0.25">
      <c r="A21" s="53">
        <f t="shared" si="0"/>
        <v>1915</v>
      </c>
      <c r="B21" s="50">
        <v>0.77967494492095302</v>
      </c>
      <c r="C21" s="4">
        <v>0.446417293373428</v>
      </c>
      <c r="D21" s="60"/>
      <c r="E21" s="60"/>
      <c r="F21" s="60"/>
      <c r="G21" s="60"/>
      <c r="H21" s="60"/>
      <c r="I21" s="60"/>
      <c r="J21" s="50"/>
      <c r="K21" s="50"/>
      <c r="L21" s="51">
        <v>0.84342866999999999</v>
      </c>
      <c r="M21" s="51">
        <v>0.54002081999999996</v>
      </c>
      <c r="N21" s="50"/>
      <c r="O21" s="4"/>
      <c r="P21" s="50"/>
      <c r="Q21" s="50"/>
      <c r="R21" s="44"/>
      <c r="S21" s="44"/>
      <c r="T21" s="44"/>
      <c r="U21" s="41"/>
      <c r="V21" s="49">
        <f>W21+(V$23-W$23)</f>
        <v>0.82415927510000009</v>
      </c>
      <c r="W21" s="48">
        <v>0.44641729340000003</v>
      </c>
      <c r="X21" s="41"/>
      <c r="Y21" s="41"/>
      <c r="Z21" s="41"/>
      <c r="AA21" s="41"/>
      <c r="AB21" s="41"/>
      <c r="AC21" s="41"/>
      <c r="AD21" s="41"/>
    </row>
    <row r="22" spans="1:30" ht="15" x14ac:dyDescent="0.25">
      <c r="A22" s="53">
        <f t="shared" si="0"/>
        <v>1916</v>
      </c>
      <c r="B22" s="50">
        <v>0.78218139836912204</v>
      </c>
      <c r="C22" s="4">
        <v>0.43302390827082898</v>
      </c>
      <c r="D22" s="60"/>
      <c r="E22" s="60"/>
      <c r="F22" s="60"/>
      <c r="G22" s="60"/>
      <c r="H22" s="60"/>
      <c r="I22" s="60"/>
      <c r="J22" s="52"/>
      <c r="K22" s="52"/>
      <c r="L22" s="51">
        <v>0.84303671000000002</v>
      </c>
      <c r="M22" s="51">
        <v>0.53761017</v>
      </c>
      <c r="N22" s="50"/>
      <c r="O22" s="4"/>
      <c r="P22" s="50"/>
      <c r="Q22" s="50"/>
      <c r="R22" s="44"/>
      <c r="S22" s="44"/>
      <c r="T22" s="44"/>
      <c r="U22" s="41"/>
      <c r="V22" s="49">
        <f>W22+(V$23-W$23)</f>
        <v>0.8107658900000001</v>
      </c>
      <c r="W22" s="48">
        <v>0.43302390829999998</v>
      </c>
      <c r="X22" s="41"/>
      <c r="Y22" s="41"/>
      <c r="Z22" s="41"/>
      <c r="AA22" s="41"/>
      <c r="AB22" s="41"/>
      <c r="AC22" s="41"/>
      <c r="AD22" s="41"/>
    </row>
    <row r="23" spans="1:30" ht="15" x14ac:dyDescent="0.25">
      <c r="A23" s="53">
        <f t="shared" si="0"/>
        <v>1917</v>
      </c>
      <c r="B23" s="50">
        <v>0.78306176266180305</v>
      </c>
      <c r="C23" s="4">
        <v>0.40531978095313997</v>
      </c>
      <c r="D23" s="60"/>
      <c r="E23" s="60"/>
      <c r="F23" s="60"/>
      <c r="G23" s="60"/>
      <c r="H23" s="60"/>
      <c r="I23" s="60"/>
      <c r="J23" s="52"/>
      <c r="K23" s="52"/>
      <c r="L23" s="51">
        <v>0.84225178000000001</v>
      </c>
      <c r="M23" s="51">
        <v>0.53486591999999999</v>
      </c>
      <c r="N23" s="50"/>
      <c r="O23" s="4"/>
      <c r="P23" s="50"/>
      <c r="Q23" s="50"/>
      <c r="R23" s="44"/>
      <c r="S23" s="44"/>
      <c r="T23" s="44"/>
      <c r="U23" s="41"/>
      <c r="V23" s="49">
        <v>0.78306176270000005</v>
      </c>
      <c r="W23" s="48">
        <v>0.40531978099999999</v>
      </c>
      <c r="X23" s="41"/>
      <c r="Y23" s="41"/>
      <c r="Z23" s="41"/>
      <c r="AA23" s="41"/>
      <c r="AB23" s="41"/>
      <c r="AC23" s="41"/>
      <c r="AD23" s="41"/>
    </row>
    <row r="24" spans="1:30" ht="15" x14ac:dyDescent="0.25">
      <c r="A24" s="53">
        <f t="shared" si="0"/>
        <v>1918</v>
      </c>
      <c r="B24" s="50">
        <v>0.78569529102396296</v>
      </c>
      <c r="C24" s="4">
        <v>0.37048515159729301</v>
      </c>
      <c r="D24" s="60"/>
      <c r="E24" s="60"/>
      <c r="F24" s="60"/>
      <c r="G24" s="60"/>
      <c r="H24" s="60"/>
      <c r="I24" s="60"/>
      <c r="J24" s="52"/>
      <c r="K24" s="52"/>
      <c r="L24" s="51">
        <v>0.83841341999999996</v>
      </c>
      <c r="M24" s="51">
        <v>0.52808487000000004</v>
      </c>
      <c r="N24" s="50"/>
      <c r="O24" s="4"/>
      <c r="P24" s="50"/>
      <c r="Q24" s="50"/>
      <c r="R24" s="44"/>
      <c r="S24" s="44"/>
      <c r="T24" s="44"/>
      <c r="U24" s="41"/>
      <c r="V24" s="49">
        <v>0.78569529100000002</v>
      </c>
      <c r="W24" s="48">
        <v>0.37048515160000001</v>
      </c>
      <c r="X24" s="41"/>
      <c r="Y24" s="41"/>
      <c r="Z24" s="41"/>
      <c r="AA24" s="41"/>
      <c r="AB24" s="41"/>
      <c r="AC24" s="41"/>
      <c r="AD24" s="41"/>
    </row>
    <row r="25" spans="1:30" ht="15" x14ac:dyDescent="0.25">
      <c r="A25" s="53">
        <f t="shared" si="0"/>
        <v>1919</v>
      </c>
      <c r="B25" s="50">
        <v>0.80078314648385795</v>
      </c>
      <c r="C25" s="4">
        <v>0.40008204858115198</v>
      </c>
      <c r="D25" s="60"/>
      <c r="E25" s="60"/>
      <c r="F25" s="60"/>
      <c r="G25" s="60"/>
      <c r="H25" s="60"/>
      <c r="I25" s="60"/>
      <c r="J25" s="52"/>
      <c r="K25" s="52"/>
      <c r="L25" s="51">
        <v>0.83334118000000001</v>
      </c>
      <c r="M25" s="51">
        <v>0.52001339000000002</v>
      </c>
      <c r="N25" s="50">
        <v>0.88534126281738301</v>
      </c>
      <c r="O25" s="4">
        <v>0.62550647735595699</v>
      </c>
      <c r="P25" s="50"/>
      <c r="Q25" s="50"/>
      <c r="R25" s="44"/>
      <c r="S25" s="44"/>
      <c r="T25" s="44"/>
      <c r="U25" s="41"/>
      <c r="V25" s="49">
        <v>0.80078314650000004</v>
      </c>
      <c r="W25" s="48">
        <v>0.40008204860000002</v>
      </c>
      <c r="X25" s="41"/>
      <c r="Y25" s="41"/>
      <c r="Z25" s="41"/>
      <c r="AA25" s="41"/>
      <c r="AB25" s="41"/>
      <c r="AC25" s="41"/>
      <c r="AD25" s="41"/>
    </row>
    <row r="26" spans="1:30" ht="15" x14ac:dyDescent="0.25">
      <c r="A26" s="53">
        <f t="shared" si="0"/>
        <v>1920</v>
      </c>
      <c r="B26" s="50">
        <v>0.78098062411596003</v>
      </c>
      <c r="C26" s="4">
        <v>0.356744076840456</v>
      </c>
      <c r="D26" s="60"/>
      <c r="E26" s="60"/>
      <c r="F26" s="60"/>
      <c r="G26" s="60"/>
      <c r="H26" s="60"/>
      <c r="I26" s="60"/>
      <c r="J26" s="50">
        <f>AVERAGE(N26,L26,P26)</f>
        <v>0.85652352811848964</v>
      </c>
      <c r="K26" s="50">
        <f>AVERAGE(O26,M26,Q26)</f>
        <v>0.53854493641276024</v>
      </c>
      <c r="L26" s="51">
        <v>0.82293212000000004</v>
      </c>
      <c r="M26" s="51">
        <v>0.50458508999999996</v>
      </c>
      <c r="N26" s="50">
        <v>0.87973846435546899</v>
      </c>
      <c r="O26" s="4">
        <v>0.57314971923828095</v>
      </c>
      <c r="P26" s="50">
        <v>0.8669</v>
      </c>
      <c r="Q26" s="50">
        <v>0.53790000000000004</v>
      </c>
      <c r="R26" s="44"/>
      <c r="S26" s="44"/>
      <c r="T26" s="44"/>
      <c r="U26" s="41"/>
      <c r="V26" s="49">
        <v>0.78098062410000002</v>
      </c>
      <c r="W26" s="48">
        <v>0.35674407679999998</v>
      </c>
      <c r="X26" s="41"/>
      <c r="Y26" s="41"/>
      <c r="Z26" s="41"/>
      <c r="AA26" s="41"/>
      <c r="AB26" s="41"/>
      <c r="AC26" s="41"/>
      <c r="AD26" s="41"/>
    </row>
    <row r="27" spans="1:30" ht="15" x14ac:dyDescent="0.25">
      <c r="A27" s="53">
        <f t="shared" si="0"/>
        <v>1921</v>
      </c>
      <c r="B27" s="50">
        <v>0.77989838268579803</v>
      </c>
      <c r="C27" s="4">
        <v>0.36797410784044998</v>
      </c>
      <c r="D27" s="60"/>
      <c r="E27" s="60"/>
      <c r="F27" s="60"/>
      <c r="G27" s="60"/>
      <c r="H27" s="60"/>
      <c r="I27" s="60"/>
      <c r="J27" s="52"/>
      <c r="K27" s="52"/>
      <c r="L27" s="51">
        <v>0.81569588000000004</v>
      </c>
      <c r="M27" s="51">
        <v>0.49396041000000002</v>
      </c>
      <c r="N27" s="50">
        <v>0.88178054809570305</v>
      </c>
      <c r="O27" s="4">
        <v>0.60537918090820297</v>
      </c>
      <c r="P27" s="50"/>
      <c r="Q27" s="50"/>
      <c r="R27" s="44"/>
      <c r="S27" s="44"/>
      <c r="T27" s="44"/>
      <c r="U27" s="41"/>
      <c r="V27" s="49">
        <v>0.7798983827</v>
      </c>
      <c r="W27" s="48">
        <v>0.36797410780000001</v>
      </c>
      <c r="X27" s="41"/>
      <c r="Y27" s="41"/>
      <c r="Z27" s="41"/>
      <c r="AA27" s="41"/>
      <c r="AB27" s="41"/>
      <c r="AC27" s="41"/>
      <c r="AD27" s="41"/>
    </row>
    <row r="28" spans="1:30" ht="15" x14ac:dyDescent="0.25">
      <c r="A28" s="53">
        <f t="shared" si="0"/>
        <v>1922</v>
      </c>
      <c r="B28" s="50">
        <v>0.79238395352867097</v>
      </c>
      <c r="C28" s="4">
        <v>0.39974697617865301</v>
      </c>
      <c r="D28" s="60"/>
      <c r="E28" s="60"/>
      <c r="F28" s="60"/>
      <c r="G28" s="60"/>
      <c r="H28" s="60"/>
      <c r="I28" s="60"/>
      <c r="J28" s="52"/>
      <c r="K28" s="52"/>
      <c r="L28" s="51">
        <v>0.80957168000000002</v>
      </c>
      <c r="M28" s="51">
        <v>0.48459899000000001</v>
      </c>
      <c r="N28" s="50">
        <v>0.88824607849121096</v>
      </c>
      <c r="O28" s="4">
        <v>0.617354927062988</v>
      </c>
      <c r="P28" s="50"/>
      <c r="Q28" s="50"/>
      <c r="R28" s="44"/>
      <c r="S28" s="44"/>
      <c r="T28" s="44"/>
      <c r="U28" s="41"/>
      <c r="V28" s="49">
        <v>0.79238395350000002</v>
      </c>
      <c r="W28" s="48">
        <v>0.39974697619999999</v>
      </c>
      <c r="X28" s="41"/>
      <c r="Y28" s="41"/>
      <c r="Z28" s="41"/>
      <c r="AA28" s="41"/>
      <c r="AB28" s="41"/>
      <c r="AC28" s="41"/>
      <c r="AD28" s="41"/>
    </row>
    <row r="29" spans="1:30" ht="15" x14ac:dyDescent="0.25">
      <c r="A29" s="53">
        <f t="shared" si="0"/>
        <v>1923</v>
      </c>
      <c r="B29" s="50">
        <v>0.79670310411995104</v>
      </c>
      <c r="C29" s="4">
        <v>0.353841833419408</v>
      </c>
      <c r="D29" s="60"/>
      <c r="E29" s="60"/>
      <c r="F29" s="60"/>
      <c r="G29" s="60"/>
      <c r="H29" s="60"/>
      <c r="I29" s="60"/>
      <c r="J29" s="52"/>
      <c r="K29" s="52"/>
      <c r="L29" s="51">
        <v>0.80484407999999996</v>
      </c>
      <c r="M29" s="51">
        <v>0.47731238999999998</v>
      </c>
      <c r="N29" s="50">
        <v>0.88330375671386696</v>
      </c>
      <c r="O29" s="4">
        <v>0.60244586944580103</v>
      </c>
      <c r="P29" s="50"/>
      <c r="Q29" s="50"/>
      <c r="R29" s="44"/>
      <c r="S29" s="44"/>
      <c r="T29" s="44"/>
      <c r="U29" s="41"/>
      <c r="V29" s="49">
        <v>0.7967031041</v>
      </c>
      <c r="W29" s="48">
        <v>0.35384183340000003</v>
      </c>
      <c r="X29" s="41"/>
      <c r="Y29" s="41"/>
      <c r="Z29" s="41"/>
      <c r="AA29" s="41"/>
      <c r="AB29" s="41"/>
      <c r="AC29" s="41"/>
      <c r="AD29" s="41"/>
    </row>
    <row r="30" spans="1:30" ht="15" x14ac:dyDescent="0.25">
      <c r="A30" s="53">
        <f t="shared" si="0"/>
        <v>1924</v>
      </c>
      <c r="B30" s="50">
        <v>0.81136844143264797</v>
      </c>
      <c r="C30" s="4">
        <v>0.374622143541048</v>
      </c>
      <c r="D30" s="60"/>
      <c r="E30" s="60"/>
      <c r="F30" s="60"/>
      <c r="G30" s="60"/>
      <c r="H30" s="60"/>
      <c r="I30" s="60"/>
      <c r="J30" s="52"/>
      <c r="K30" s="52"/>
      <c r="L30" s="51">
        <v>0.80336010000000002</v>
      </c>
      <c r="M30" s="51">
        <v>0.47426939000000001</v>
      </c>
      <c r="N30" s="50">
        <v>0.87929267883300799</v>
      </c>
      <c r="O30" s="4">
        <v>0.59464096069335903</v>
      </c>
      <c r="P30" s="50"/>
      <c r="Q30" s="50"/>
      <c r="R30" s="44"/>
      <c r="S30" s="44"/>
      <c r="T30" s="44"/>
      <c r="U30" s="41"/>
      <c r="V30" s="49">
        <v>0.81136844139999997</v>
      </c>
      <c r="W30" s="48">
        <v>0.3746221435</v>
      </c>
      <c r="X30" s="41"/>
      <c r="Y30" s="41"/>
      <c r="Z30" s="41"/>
      <c r="AA30" s="41"/>
      <c r="AB30" s="41"/>
      <c r="AC30" s="41"/>
      <c r="AD30" s="41"/>
    </row>
    <row r="31" spans="1:30" ht="15" x14ac:dyDescent="0.25">
      <c r="A31" s="53">
        <f t="shared" si="0"/>
        <v>1925</v>
      </c>
      <c r="B31" s="50">
        <v>0.82219273367651402</v>
      </c>
      <c r="C31" s="4">
        <v>0.40917686322521901</v>
      </c>
      <c r="D31" s="60"/>
      <c r="E31" s="60"/>
      <c r="F31" s="60"/>
      <c r="G31" s="60"/>
      <c r="H31" s="60"/>
      <c r="I31" s="60"/>
      <c r="J31" s="50">
        <f>AVERAGE(N31,L31,P31)</f>
        <v>0.83989311344563788</v>
      </c>
      <c r="K31" s="50">
        <f>AVERAGE(O31,M31,Q31)</f>
        <v>0.51082907139811207</v>
      </c>
      <c r="L31" s="51">
        <v>0.78683161999999995</v>
      </c>
      <c r="M31" s="51">
        <v>0.44698679000000002</v>
      </c>
      <c r="N31" s="50">
        <v>0.88164772033691396</v>
      </c>
      <c r="O31" s="4">
        <v>0.602700424194336</v>
      </c>
      <c r="P31" s="50">
        <v>0.85119999999999996</v>
      </c>
      <c r="Q31" s="50">
        <v>0.48280000000000001</v>
      </c>
      <c r="R31" s="44"/>
      <c r="S31" s="44"/>
      <c r="T31" s="44"/>
      <c r="U31" s="41"/>
      <c r="V31" s="49">
        <v>0.82219273370000001</v>
      </c>
      <c r="W31" s="48">
        <v>0.40917686320000002</v>
      </c>
      <c r="X31" s="41"/>
      <c r="Y31" s="41"/>
      <c r="Z31" s="41"/>
      <c r="AA31" s="41"/>
      <c r="AB31" s="41"/>
      <c r="AC31" s="41"/>
      <c r="AD31" s="41"/>
    </row>
    <row r="32" spans="1:30" ht="15" x14ac:dyDescent="0.25">
      <c r="A32" s="53">
        <f t="shared" si="0"/>
        <v>1926</v>
      </c>
      <c r="B32" s="50">
        <v>0.83162446571498405</v>
      </c>
      <c r="C32" s="4">
        <v>0.42581875282826798</v>
      </c>
      <c r="D32" s="60"/>
      <c r="E32" s="60"/>
      <c r="F32" s="60"/>
      <c r="G32" s="60"/>
      <c r="H32" s="60"/>
      <c r="I32" s="60"/>
      <c r="J32" s="52"/>
      <c r="K32" s="52"/>
      <c r="L32" s="51">
        <v>0.78708880999999997</v>
      </c>
      <c r="M32" s="51">
        <v>0.45357438999999999</v>
      </c>
      <c r="N32" s="50">
        <v>0.87211715698242198</v>
      </c>
      <c r="O32" s="4">
        <v>0.56887580871582</v>
      </c>
      <c r="P32" s="50"/>
      <c r="Q32" s="50"/>
      <c r="R32" s="44"/>
      <c r="S32" s="44"/>
      <c r="T32" s="44"/>
      <c r="U32" s="41"/>
      <c r="V32" s="49">
        <v>0.83162446570000004</v>
      </c>
      <c r="W32" s="48">
        <v>0.42581875279999998</v>
      </c>
      <c r="X32" s="41"/>
      <c r="Y32" s="41"/>
      <c r="Z32" s="41"/>
      <c r="AA32" s="41"/>
      <c r="AB32" s="41"/>
      <c r="AC32" s="41"/>
      <c r="AD32" s="41"/>
    </row>
    <row r="33" spans="1:30" ht="15" x14ac:dyDescent="0.25">
      <c r="A33" s="53">
        <f t="shared" si="0"/>
        <v>1927</v>
      </c>
      <c r="B33" s="50">
        <v>0.84176299873330995</v>
      </c>
      <c r="C33" s="4">
        <v>0.44919394855535999</v>
      </c>
      <c r="D33" s="60"/>
      <c r="E33" s="60"/>
      <c r="F33" s="60"/>
      <c r="G33" s="60"/>
      <c r="H33" s="60"/>
      <c r="I33" s="60"/>
      <c r="J33" s="52"/>
      <c r="K33" s="52"/>
      <c r="L33" s="51">
        <v>0.79804896999999997</v>
      </c>
      <c r="M33" s="51">
        <v>0.47740780999999999</v>
      </c>
      <c r="N33" s="50">
        <v>0.87982826232910205</v>
      </c>
      <c r="O33" s="4">
        <v>0.59110424041748</v>
      </c>
      <c r="P33" s="50"/>
      <c r="Q33" s="50"/>
      <c r="R33" s="44"/>
      <c r="S33" s="44"/>
      <c r="T33" s="44"/>
      <c r="U33" s="41"/>
      <c r="V33" s="49">
        <v>0.84176299870000004</v>
      </c>
      <c r="W33" s="48">
        <v>0.4491939486</v>
      </c>
      <c r="X33" s="41"/>
      <c r="Y33" s="41"/>
      <c r="Z33" s="41"/>
      <c r="AA33" s="41"/>
      <c r="AB33" s="41"/>
      <c r="AC33" s="41"/>
      <c r="AD33" s="41"/>
    </row>
    <row r="34" spans="1:30" ht="15" x14ac:dyDescent="0.25">
      <c r="A34" s="53">
        <f t="shared" si="0"/>
        <v>1928</v>
      </c>
      <c r="B34" s="50">
        <v>0.84457980485883</v>
      </c>
      <c r="C34" s="4">
        <v>0.47822189084829803</v>
      </c>
      <c r="D34" s="60"/>
      <c r="E34" s="60"/>
      <c r="F34" s="60"/>
      <c r="G34" s="60"/>
      <c r="H34" s="60"/>
      <c r="I34" s="60"/>
      <c r="J34" s="52"/>
      <c r="K34" s="52"/>
      <c r="L34" s="51"/>
      <c r="M34" s="51"/>
      <c r="N34" s="50">
        <v>0.86682701110839799</v>
      </c>
      <c r="O34" s="4">
        <v>0.56459617614746105</v>
      </c>
      <c r="P34" s="50"/>
      <c r="Q34" s="50"/>
      <c r="R34" s="44"/>
      <c r="S34" s="44"/>
      <c r="T34" s="44"/>
      <c r="U34" s="41"/>
      <c r="V34" s="49">
        <v>0.84457980489999995</v>
      </c>
      <c r="W34" s="48">
        <v>0.47822189079999999</v>
      </c>
      <c r="X34" s="41"/>
      <c r="Y34" s="41"/>
      <c r="Z34" s="41"/>
      <c r="AA34" s="41"/>
      <c r="AB34" s="41"/>
      <c r="AC34" s="41"/>
      <c r="AD34" s="41"/>
    </row>
    <row r="35" spans="1:30" ht="15" x14ac:dyDescent="0.25">
      <c r="A35" s="53">
        <f t="shared" si="0"/>
        <v>1929</v>
      </c>
      <c r="B35" s="50">
        <v>0.84398510338056598</v>
      </c>
      <c r="C35" s="4">
        <v>0.47986960912475601</v>
      </c>
      <c r="D35" s="60"/>
      <c r="E35" s="60"/>
      <c r="F35" s="60"/>
      <c r="G35" s="60"/>
      <c r="H35" s="60"/>
      <c r="I35" s="60"/>
      <c r="J35" s="52"/>
      <c r="K35" s="52"/>
      <c r="L35" s="51">
        <v>0.80265682999999999</v>
      </c>
      <c r="M35" s="51">
        <v>0.4907321</v>
      </c>
      <c r="N35" s="50">
        <v>0.87070228576660202</v>
      </c>
      <c r="O35" s="4">
        <v>0.56322406768798805</v>
      </c>
      <c r="P35" s="50"/>
      <c r="Q35" s="50"/>
      <c r="R35" s="44"/>
      <c r="S35" s="44"/>
      <c r="T35" s="44"/>
      <c r="U35" s="41"/>
      <c r="V35" s="49">
        <v>0.84398510339999999</v>
      </c>
      <c r="W35" s="48">
        <v>0.47986960909999998</v>
      </c>
      <c r="X35" s="41"/>
      <c r="Y35" s="41"/>
      <c r="Z35" s="41"/>
      <c r="AA35" s="41"/>
      <c r="AB35" s="41"/>
      <c r="AC35" s="41"/>
      <c r="AD35" s="41"/>
    </row>
    <row r="36" spans="1:30" ht="15" x14ac:dyDescent="0.25">
      <c r="A36" s="53">
        <f t="shared" si="0"/>
        <v>1930</v>
      </c>
      <c r="B36" s="50">
        <v>0.84590846131714703</v>
      </c>
      <c r="C36" s="4">
        <v>0.43371326161594098</v>
      </c>
      <c r="D36" s="60"/>
      <c r="E36" s="60"/>
      <c r="F36" s="60"/>
      <c r="G36" s="60"/>
      <c r="H36" s="60"/>
      <c r="I36" s="60"/>
      <c r="J36" s="50">
        <f>AVERAGE(N36,L36,P36)</f>
        <v>0.83302212913085938</v>
      </c>
      <c r="K36" s="50">
        <f>AVERAGE(O36,M36,Q36)</f>
        <v>0.49771441268391931</v>
      </c>
      <c r="L36" s="51">
        <v>0.80225581000000001</v>
      </c>
      <c r="M36" s="51">
        <v>0.49606510999999998</v>
      </c>
      <c r="N36" s="50">
        <v>0.86131057739257799</v>
      </c>
      <c r="O36" s="4">
        <v>0.56937812805175803</v>
      </c>
      <c r="P36" s="50">
        <v>0.83550000000000002</v>
      </c>
      <c r="Q36" s="50">
        <v>0.42770000000000002</v>
      </c>
      <c r="R36" s="44"/>
      <c r="S36" s="44"/>
      <c r="T36" s="44"/>
      <c r="U36" s="41"/>
      <c r="V36" s="49">
        <v>0.84590846129999997</v>
      </c>
      <c r="W36" s="48">
        <v>0.43371326160000001</v>
      </c>
      <c r="X36" s="41"/>
      <c r="Y36" s="41"/>
      <c r="Z36" s="41"/>
      <c r="AA36" s="41"/>
      <c r="AB36" s="41"/>
      <c r="AC36" s="41"/>
      <c r="AD36" s="41"/>
    </row>
    <row r="37" spans="1:30" ht="15" x14ac:dyDescent="0.25">
      <c r="A37" s="53">
        <f t="shared" si="0"/>
        <v>1931</v>
      </c>
      <c r="B37" s="50">
        <v>0.84357943841275895</v>
      </c>
      <c r="C37" s="4">
        <v>0.38623882874418403</v>
      </c>
      <c r="D37" s="60"/>
      <c r="E37" s="60"/>
      <c r="F37" s="60"/>
      <c r="G37" s="60"/>
      <c r="H37" s="60"/>
      <c r="I37" s="60"/>
      <c r="J37" s="52"/>
      <c r="K37" s="52"/>
      <c r="L37" s="51">
        <v>0.78757292000000001</v>
      </c>
      <c r="M37" s="51">
        <v>0.46331969000000001</v>
      </c>
      <c r="N37" s="50">
        <v>0.85807365417480497</v>
      </c>
      <c r="O37" s="4">
        <v>0.53110935211181598</v>
      </c>
      <c r="P37" s="50"/>
      <c r="Q37" s="50"/>
      <c r="R37" s="44"/>
      <c r="S37" s="44"/>
      <c r="T37" s="44"/>
      <c r="U37" s="41"/>
      <c r="V37" s="49">
        <v>0.84357943840000005</v>
      </c>
      <c r="W37" s="48">
        <v>0.38623882869999998</v>
      </c>
      <c r="X37" s="41"/>
      <c r="Y37" s="41"/>
      <c r="Z37" s="41"/>
      <c r="AA37" s="41"/>
      <c r="AB37" s="41"/>
      <c r="AC37" s="41"/>
      <c r="AD37" s="41"/>
    </row>
    <row r="38" spans="1:30" ht="15" x14ac:dyDescent="0.25">
      <c r="A38" s="53">
        <f t="shared" si="0"/>
        <v>1932</v>
      </c>
      <c r="B38" s="50">
        <v>0.84800623394128105</v>
      </c>
      <c r="C38" s="4">
        <v>0.380964378624082</v>
      </c>
      <c r="D38" s="60"/>
      <c r="E38" s="60"/>
      <c r="F38" s="60"/>
      <c r="G38" s="60"/>
      <c r="H38" s="60"/>
      <c r="I38" s="60"/>
      <c r="J38" s="52"/>
      <c r="K38" s="52"/>
      <c r="L38" s="51">
        <v>0.7796554</v>
      </c>
      <c r="M38" s="51">
        <v>0.44795600000000002</v>
      </c>
      <c r="N38" s="50">
        <v>0.85741775512695295</v>
      </c>
      <c r="O38" s="4">
        <v>0.54318572998046899</v>
      </c>
      <c r="P38" s="50"/>
      <c r="Q38" s="50"/>
      <c r="R38" s="44"/>
      <c r="S38" s="44"/>
      <c r="T38" s="44"/>
      <c r="U38" s="41"/>
      <c r="V38" s="49">
        <v>0.84800623389999996</v>
      </c>
      <c r="W38" s="48">
        <v>0.38096437859999999</v>
      </c>
      <c r="X38" s="41"/>
      <c r="Y38" s="41"/>
      <c r="Z38" s="41"/>
      <c r="AA38" s="41"/>
      <c r="AB38" s="41"/>
      <c r="AC38" s="41"/>
      <c r="AD38" s="41"/>
    </row>
    <row r="39" spans="1:30" ht="15" x14ac:dyDescent="0.25">
      <c r="A39" s="53">
        <f t="shared" ref="A39:A70" si="1">A38+1</f>
        <v>1933</v>
      </c>
      <c r="B39" s="50">
        <v>0.845589857459497</v>
      </c>
      <c r="C39" s="4">
        <v>0.40337144876905101</v>
      </c>
      <c r="D39" s="60"/>
      <c r="E39" s="60"/>
      <c r="F39" s="60"/>
      <c r="G39" s="60"/>
      <c r="H39" s="60"/>
      <c r="I39" s="60"/>
      <c r="J39" s="52"/>
      <c r="K39" s="52"/>
      <c r="L39" s="51">
        <v>0.78115528999999995</v>
      </c>
      <c r="M39" s="51">
        <v>0.44593450000000001</v>
      </c>
      <c r="N39" s="50">
        <v>0.864070663452148</v>
      </c>
      <c r="O39" s="4">
        <v>0.559488868713379</v>
      </c>
      <c r="P39" s="50"/>
      <c r="Q39" s="50"/>
      <c r="R39" s="44"/>
      <c r="S39" s="44"/>
      <c r="T39" s="44"/>
      <c r="U39" s="41"/>
      <c r="V39" s="49">
        <v>0.84558985750000004</v>
      </c>
      <c r="W39" s="48">
        <v>0.40337144879999998</v>
      </c>
      <c r="X39" s="41"/>
      <c r="Y39" s="41"/>
      <c r="Z39" s="41"/>
      <c r="AA39" s="41"/>
      <c r="AB39" s="41"/>
      <c r="AC39" s="41"/>
      <c r="AD39" s="41"/>
    </row>
    <row r="40" spans="1:30" ht="15" x14ac:dyDescent="0.25">
      <c r="A40" s="53">
        <f t="shared" si="1"/>
        <v>1934</v>
      </c>
      <c r="B40" s="50">
        <v>0.83025886394551396</v>
      </c>
      <c r="C40" s="4">
        <v>0.40985220161364799</v>
      </c>
      <c r="D40" s="60"/>
      <c r="E40" s="60"/>
      <c r="F40" s="60"/>
      <c r="G40" s="60"/>
      <c r="H40" s="60"/>
      <c r="I40" s="60"/>
      <c r="J40" s="52"/>
      <c r="K40" s="52"/>
      <c r="L40" s="51"/>
      <c r="M40" s="51"/>
      <c r="N40" s="50">
        <v>0.861165924072266</v>
      </c>
      <c r="O40" s="4">
        <v>0.53795265197753905</v>
      </c>
      <c r="P40" s="50"/>
      <c r="Q40" s="50"/>
      <c r="R40" s="44"/>
      <c r="S40" s="44"/>
      <c r="T40" s="44"/>
      <c r="U40" s="41"/>
      <c r="V40" s="49">
        <v>0.83025886390000003</v>
      </c>
      <c r="W40" s="48">
        <v>0.40985220160000002</v>
      </c>
      <c r="X40" s="41"/>
      <c r="Y40" s="41"/>
      <c r="Z40" s="41"/>
      <c r="AA40" s="41"/>
      <c r="AB40" s="41"/>
      <c r="AC40" s="41"/>
      <c r="AD40" s="41"/>
    </row>
    <row r="41" spans="1:30" ht="15" x14ac:dyDescent="0.25">
      <c r="A41" s="53">
        <f t="shared" si="1"/>
        <v>1935</v>
      </c>
      <c r="B41" s="50">
        <v>0.816811947387594</v>
      </c>
      <c r="C41" s="4">
        <v>0.40484510103869698</v>
      </c>
      <c r="D41" s="60"/>
      <c r="E41" s="60"/>
      <c r="F41" s="60"/>
      <c r="G41" s="60"/>
      <c r="H41" s="60"/>
      <c r="I41" s="60"/>
      <c r="J41" s="50">
        <f>AVERAGE(N41,L41,P41)</f>
        <v>0.82152298650553401</v>
      </c>
      <c r="K41" s="50">
        <f>AVERAGE(O41,M41,Q41)</f>
        <v>0.45983913304036461</v>
      </c>
      <c r="L41" s="51">
        <v>0.77223933</v>
      </c>
      <c r="M41" s="51">
        <v>0.43745329999999999</v>
      </c>
      <c r="N41" s="50">
        <v>0.85872962951660203</v>
      </c>
      <c r="O41" s="4">
        <v>0.53976409912109402</v>
      </c>
      <c r="P41" s="50">
        <v>0.83360000000000001</v>
      </c>
      <c r="Q41" s="50">
        <v>0.40229999999999999</v>
      </c>
      <c r="R41" s="44"/>
      <c r="S41" s="44"/>
      <c r="T41" s="44"/>
      <c r="U41" s="41"/>
      <c r="V41" s="49">
        <v>0.81681194739999996</v>
      </c>
      <c r="W41" s="48">
        <v>0.40484510099999999</v>
      </c>
      <c r="X41" s="41"/>
      <c r="Y41" s="41"/>
      <c r="Z41" s="41"/>
      <c r="AA41" s="41"/>
      <c r="AB41" s="41"/>
      <c r="AC41" s="41"/>
      <c r="AD41" s="41"/>
    </row>
    <row r="42" spans="1:30" ht="15" x14ac:dyDescent="0.25">
      <c r="A42" s="53">
        <f t="shared" si="1"/>
        <v>1936</v>
      </c>
      <c r="B42" s="50">
        <v>0.82176710289627397</v>
      </c>
      <c r="C42" s="4">
        <v>0.42988059508654503</v>
      </c>
      <c r="D42" s="60"/>
      <c r="E42" s="60"/>
      <c r="F42" s="60"/>
      <c r="G42" s="60"/>
      <c r="H42" s="60"/>
      <c r="I42" s="60"/>
      <c r="J42" s="52"/>
      <c r="K42" s="52"/>
      <c r="L42" s="51">
        <v>0.76686728000000004</v>
      </c>
      <c r="M42" s="51">
        <v>0.43266690000000002</v>
      </c>
      <c r="N42" s="50">
        <v>0.85163200378418003</v>
      </c>
      <c r="O42" s="4">
        <v>0.53426807403564502</v>
      </c>
      <c r="P42" s="50"/>
      <c r="Q42" s="50"/>
      <c r="R42" s="44"/>
      <c r="S42" s="44"/>
      <c r="T42" s="44"/>
      <c r="U42" s="41"/>
      <c r="V42" s="49">
        <v>0.82176710289999999</v>
      </c>
      <c r="W42" s="48">
        <v>0.42988059509999998</v>
      </c>
      <c r="X42" s="41"/>
      <c r="Y42" s="41"/>
      <c r="Z42" s="41"/>
      <c r="AA42" s="41"/>
      <c r="AB42" s="41"/>
      <c r="AC42" s="41"/>
      <c r="AD42" s="41"/>
    </row>
    <row r="43" spans="1:30" ht="15" x14ac:dyDescent="0.25">
      <c r="A43" s="53">
        <f t="shared" si="1"/>
        <v>1937</v>
      </c>
      <c r="B43" s="50">
        <v>0.80291582689654195</v>
      </c>
      <c r="C43" s="4">
        <v>0.43663302502055201</v>
      </c>
      <c r="D43" s="60"/>
      <c r="E43" s="60"/>
      <c r="F43" s="60"/>
      <c r="G43" s="60"/>
      <c r="H43" s="60"/>
      <c r="I43" s="60"/>
      <c r="J43" s="52"/>
      <c r="K43" s="52"/>
      <c r="L43" s="51">
        <v>0.76381259999999995</v>
      </c>
      <c r="M43" s="51">
        <v>0.42636779000000002</v>
      </c>
      <c r="N43" s="50">
        <v>0.85470039367675799</v>
      </c>
      <c r="O43" s="4">
        <v>0.53131061553955095</v>
      </c>
      <c r="P43" s="50"/>
      <c r="Q43" s="50"/>
      <c r="R43" s="44"/>
      <c r="S43" s="44"/>
      <c r="T43" s="44"/>
      <c r="U43" s="41"/>
      <c r="V43" s="49">
        <v>0.80291582689999996</v>
      </c>
      <c r="W43" s="48">
        <v>0.43663302500000001</v>
      </c>
      <c r="X43" s="41"/>
      <c r="Y43" s="41"/>
      <c r="Z43" s="41"/>
      <c r="AA43" s="41"/>
      <c r="AB43" s="41"/>
      <c r="AC43" s="41"/>
      <c r="AD43" s="41"/>
    </row>
    <row r="44" spans="1:30" ht="15" x14ac:dyDescent="0.25">
      <c r="A44" s="53">
        <f t="shared" si="1"/>
        <v>1938</v>
      </c>
      <c r="B44" s="50">
        <v>0.79947371460188799</v>
      </c>
      <c r="C44" s="4">
        <v>0.39761154943932198</v>
      </c>
      <c r="D44" s="60"/>
      <c r="E44" s="60"/>
      <c r="F44" s="60"/>
      <c r="G44" s="60"/>
      <c r="H44" s="60"/>
      <c r="I44" s="60"/>
      <c r="J44" s="52"/>
      <c r="K44" s="52"/>
      <c r="L44" s="51">
        <v>0.74733388000000001</v>
      </c>
      <c r="M44" s="51">
        <v>0.39694228999999998</v>
      </c>
      <c r="N44" s="50">
        <v>0.85012535095214803</v>
      </c>
      <c r="O44" s="4">
        <v>0.54071914672851595</v>
      </c>
      <c r="P44" s="50"/>
      <c r="Q44" s="50"/>
      <c r="R44" s="44"/>
      <c r="S44" s="44"/>
      <c r="T44" s="44"/>
      <c r="U44" s="41"/>
      <c r="V44" s="49">
        <v>0.79947371460000005</v>
      </c>
      <c r="W44" s="48">
        <v>0.39761154939999999</v>
      </c>
      <c r="X44" s="41"/>
      <c r="Y44" s="41"/>
      <c r="Z44" s="41"/>
      <c r="AA44" s="41"/>
      <c r="AB44" s="41"/>
      <c r="AC44" s="41"/>
      <c r="AD44" s="41"/>
    </row>
    <row r="45" spans="1:30" ht="15" x14ac:dyDescent="0.25">
      <c r="A45" s="53">
        <f t="shared" si="1"/>
        <v>1939</v>
      </c>
      <c r="B45" s="50">
        <v>0.80275661832552503</v>
      </c>
      <c r="C45" s="4">
        <v>0.40815852139653902</v>
      </c>
      <c r="D45" s="60"/>
      <c r="E45" s="60"/>
      <c r="F45" s="60"/>
      <c r="G45" s="60"/>
      <c r="H45" s="60"/>
      <c r="I45" s="60"/>
      <c r="J45" s="52"/>
      <c r="K45" s="52"/>
      <c r="L45" s="51">
        <v>0.75572771000000005</v>
      </c>
      <c r="M45" s="51">
        <v>0.39993488999999999</v>
      </c>
      <c r="N45" s="50">
        <v>0.84289375305175795</v>
      </c>
      <c r="O45" s="4">
        <v>0.51188774108886703</v>
      </c>
      <c r="P45" s="50"/>
      <c r="Q45" s="50"/>
      <c r="R45" s="44"/>
      <c r="S45" s="44"/>
      <c r="T45" s="44"/>
      <c r="U45" s="41"/>
      <c r="V45" s="49">
        <v>0.8027566183</v>
      </c>
      <c r="W45" s="48">
        <v>0.40815852139999997</v>
      </c>
      <c r="X45" s="41"/>
      <c r="Y45" s="41"/>
      <c r="Z45" s="41"/>
      <c r="AA45" s="41"/>
      <c r="AB45" s="41"/>
      <c r="AC45" s="41"/>
      <c r="AD45" s="41"/>
    </row>
    <row r="46" spans="1:30" ht="15" x14ac:dyDescent="0.25">
      <c r="A46" s="53">
        <f t="shared" si="1"/>
        <v>1940</v>
      </c>
      <c r="B46" s="50">
        <v>0.77125337865381705</v>
      </c>
      <c r="C46" s="4">
        <v>0.376684166044433</v>
      </c>
      <c r="D46" s="60"/>
      <c r="E46" s="60"/>
      <c r="F46" s="60"/>
      <c r="G46" s="60"/>
      <c r="H46" s="60"/>
      <c r="I46" s="60"/>
      <c r="J46" s="50">
        <f>AVERAGE(N46,L46,P46)</f>
        <v>0.79796494639973969</v>
      </c>
      <c r="K46" s="50">
        <f>AVERAGE(O46,M46,Q46)</f>
        <v>0.41150859960123704</v>
      </c>
      <c r="L46" s="51">
        <v>0.72407991000000005</v>
      </c>
      <c r="M46" s="51">
        <v>0.34785139999999998</v>
      </c>
      <c r="N46" s="50">
        <v>0.83811492919921904</v>
      </c>
      <c r="O46" s="4">
        <v>0.509774398803711</v>
      </c>
      <c r="P46" s="50">
        <v>0.83169999999999999</v>
      </c>
      <c r="Q46" s="50">
        <v>0.37690000000000001</v>
      </c>
      <c r="R46" s="44"/>
      <c r="S46" s="44"/>
      <c r="T46" s="44"/>
      <c r="U46" s="41"/>
      <c r="V46" s="49">
        <v>0.77125337869999999</v>
      </c>
      <c r="W46" s="48">
        <v>0.37668416599999999</v>
      </c>
      <c r="X46" s="41"/>
      <c r="Y46" s="41"/>
      <c r="Z46" s="41"/>
      <c r="AA46" s="41"/>
      <c r="AB46" s="41"/>
      <c r="AC46" s="41"/>
      <c r="AD46" s="41"/>
    </row>
    <row r="47" spans="1:30" ht="15" x14ac:dyDescent="0.25">
      <c r="A47" s="53">
        <f t="shared" si="1"/>
        <v>1941</v>
      </c>
      <c r="B47" s="50">
        <v>0.74628234058078902</v>
      </c>
      <c r="C47" s="4">
        <v>0.34566941124554101</v>
      </c>
      <c r="D47" s="60"/>
      <c r="E47" s="60"/>
      <c r="F47" s="60"/>
      <c r="G47" s="60"/>
      <c r="H47" s="60"/>
      <c r="I47" s="60"/>
      <c r="J47" s="52"/>
      <c r="K47" s="52"/>
      <c r="L47" s="51">
        <v>0.73235296999999999</v>
      </c>
      <c r="M47" s="51">
        <v>0.34842631000000002</v>
      </c>
      <c r="N47" s="50">
        <v>0.82855720520019505</v>
      </c>
      <c r="O47" s="4">
        <v>0.49850311279296899</v>
      </c>
      <c r="P47" s="50"/>
      <c r="Q47" s="50"/>
      <c r="R47" s="44"/>
      <c r="S47" s="44"/>
      <c r="T47" s="44"/>
      <c r="U47" s="41"/>
      <c r="V47" s="49">
        <v>0.74628234059999998</v>
      </c>
      <c r="W47" s="48">
        <v>0.3456694112</v>
      </c>
      <c r="X47" s="41"/>
      <c r="Y47" s="41"/>
      <c r="Z47" s="41"/>
      <c r="AA47" s="41"/>
      <c r="AB47" s="41"/>
      <c r="AC47" s="41"/>
      <c r="AD47" s="41"/>
    </row>
    <row r="48" spans="1:30" ht="15" x14ac:dyDescent="0.25">
      <c r="A48" s="53">
        <f t="shared" si="1"/>
        <v>1942</v>
      </c>
      <c r="B48" s="50">
        <v>0.72875994016322398</v>
      </c>
      <c r="C48" s="4">
        <v>0.34112288989005601</v>
      </c>
      <c r="D48" s="60"/>
      <c r="E48" s="60"/>
      <c r="F48" s="60"/>
      <c r="G48" s="60"/>
      <c r="H48" s="60"/>
      <c r="I48" s="60"/>
      <c r="J48" s="52"/>
      <c r="K48" s="52"/>
      <c r="L48" s="51">
        <v>0.74343872</v>
      </c>
      <c r="M48" s="51">
        <v>0.36246979000000001</v>
      </c>
      <c r="N48" s="50"/>
      <c r="O48" s="4"/>
      <c r="P48" s="50"/>
      <c r="Q48" s="50"/>
      <c r="R48" s="44"/>
      <c r="S48" s="44"/>
      <c r="T48" s="44"/>
      <c r="U48" s="41"/>
      <c r="V48" s="49">
        <v>0.72875994020000001</v>
      </c>
      <c r="W48" s="48">
        <v>0.3411228899</v>
      </c>
      <c r="X48" s="41"/>
      <c r="Y48" s="41"/>
      <c r="Z48" s="41"/>
      <c r="AA48" s="41"/>
      <c r="AB48" s="41"/>
      <c r="AC48" s="41"/>
      <c r="AD48" s="41"/>
    </row>
    <row r="49" spans="1:30" ht="15" x14ac:dyDescent="0.25">
      <c r="A49" s="53">
        <f t="shared" si="1"/>
        <v>1943</v>
      </c>
      <c r="B49" s="50">
        <v>0.73340488561392703</v>
      </c>
      <c r="C49" s="4">
        <v>0.34379977373035903</v>
      </c>
      <c r="D49" s="60"/>
      <c r="E49" s="60"/>
      <c r="F49" s="60"/>
      <c r="G49" s="60"/>
      <c r="H49" s="60"/>
      <c r="I49" s="60"/>
      <c r="J49" s="52"/>
      <c r="K49" s="52"/>
      <c r="L49" s="51">
        <v>0.76392221000000005</v>
      </c>
      <c r="M49" s="51">
        <v>0.38055071000000001</v>
      </c>
      <c r="N49" s="50"/>
      <c r="O49" s="4"/>
      <c r="P49" s="50"/>
      <c r="Q49" s="50"/>
      <c r="R49" s="44"/>
      <c r="S49" s="44"/>
      <c r="T49" s="44"/>
      <c r="U49" s="41"/>
      <c r="V49" s="49">
        <v>0.73340488559999995</v>
      </c>
      <c r="W49" s="48">
        <v>0.34379977369999998</v>
      </c>
      <c r="X49" s="41"/>
      <c r="Y49" s="41"/>
      <c r="Z49" s="41"/>
      <c r="AA49" s="41"/>
      <c r="AB49" s="41"/>
      <c r="AC49" s="41"/>
      <c r="AD49" s="41"/>
    </row>
    <row r="50" spans="1:30" ht="15" x14ac:dyDescent="0.25">
      <c r="A50" s="53">
        <f t="shared" si="1"/>
        <v>1944</v>
      </c>
      <c r="B50" s="50">
        <v>0.71073595826619396</v>
      </c>
      <c r="C50" s="4">
        <v>0.31838033187307502</v>
      </c>
      <c r="D50" s="60"/>
      <c r="E50" s="60"/>
      <c r="F50" s="60"/>
      <c r="G50" s="60"/>
      <c r="H50" s="60"/>
      <c r="I50" s="60"/>
      <c r="J50" s="52"/>
      <c r="K50" s="52"/>
      <c r="L50" s="51">
        <v>0.75842827999999995</v>
      </c>
      <c r="M50" s="51">
        <v>0.37837939999999998</v>
      </c>
      <c r="N50" s="50"/>
      <c r="O50" s="4"/>
      <c r="P50" s="50"/>
      <c r="Q50" s="50"/>
      <c r="R50" s="44"/>
      <c r="S50" s="44"/>
      <c r="T50" s="44"/>
      <c r="U50" s="41"/>
      <c r="V50" s="49">
        <v>0.71073595830000003</v>
      </c>
      <c r="W50" s="48">
        <v>0.31838033189999998</v>
      </c>
      <c r="X50" s="41"/>
      <c r="Y50" s="41"/>
      <c r="Z50" s="41"/>
      <c r="AA50" s="41"/>
      <c r="AB50" s="41"/>
      <c r="AC50" s="41"/>
      <c r="AD50" s="41"/>
    </row>
    <row r="51" spans="1:30" ht="15" x14ac:dyDescent="0.25">
      <c r="A51" s="53">
        <f t="shared" si="1"/>
        <v>1945</v>
      </c>
      <c r="B51" s="50">
        <v>0.71766972695540898</v>
      </c>
      <c r="C51" s="4">
        <v>0.32099926563075998</v>
      </c>
      <c r="D51" s="60"/>
      <c r="E51" s="60"/>
      <c r="F51" s="60"/>
      <c r="G51" s="60"/>
      <c r="H51" s="60"/>
      <c r="I51" s="60"/>
      <c r="J51" s="50">
        <f>AVERAGE(N51,L51,P51)</f>
        <v>0.76987771500000002</v>
      </c>
      <c r="K51" s="50">
        <f>AVERAGE(O51,M51,Q51)</f>
        <v>0.35211104500000001</v>
      </c>
      <c r="L51" s="51">
        <v>0.73745543000000002</v>
      </c>
      <c r="M51" s="51">
        <v>0.35172208999999999</v>
      </c>
      <c r="N51" s="50"/>
      <c r="O51" s="4"/>
      <c r="P51" s="50">
        <v>0.80230000000000001</v>
      </c>
      <c r="Q51" s="50">
        <v>0.35250000000000004</v>
      </c>
      <c r="R51" s="44"/>
      <c r="S51" s="44"/>
      <c r="T51" s="44"/>
      <c r="U51" s="41"/>
      <c r="V51" s="49">
        <v>0.71766972699999998</v>
      </c>
      <c r="W51" s="48">
        <v>0.32099926560000003</v>
      </c>
      <c r="X51" s="41"/>
      <c r="Y51" s="41"/>
      <c r="Z51" s="41"/>
      <c r="AA51" s="41"/>
      <c r="AB51" s="41"/>
      <c r="AC51" s="41"/>
      <c r="AD51" s="41"/>
    </row>
    <row r="52" spans="1:30" ht="15" x14ac:dyDescent="0.25">
      <c r="A52" s="53">
        <f t="shared" si="1"/>
        <v>1946</v>
      </c>
      <c r="B52" s="50">
        <v>0.714942537363222</v>
      </c>
      <c r="C52" s="4">
        <v>0.29928776132010698</v>
      </c>
      <c r="D52" s="60"/>
      <c r="E52" s="60"/>
      <c r="F52" s="60"/>
      <c r="G52" s="60"/>
      <c r="H52" s="60"/>
      <c r="I52" s="60"/>
      <c r="J52" s="52"/>
      <c r="K52" s="52"/>
      <c r="L52" s="51">
        <v>0.69750392000000005</v>
      </c>
      <c r="M52" s="51">
        <v>0.30701699999999998</v>
      </c>
      <c r="N52" s="50">
        <v>0.83511634826660197</v>
      </c>
      <c r="O52" s="4">
        <v>0.46076438903808598</v>
      </c>
      <c r="P52" s="50"/>
      <c r="Q52" s="50"/>
      <c r="R52" s="44"/>
      <c r="S52" s="44"/>
      <c r="T52" s="44"/>
      <c r="U52" s="41"/>
      <c r="V52" s="49">
        <v>0.71494253740000002</v>
      </c>
      <c r="W52" s="48">
        <v>0.29928776130000001</v>
      </c>
      <c r="X52" s="41"/>
      <c r="Y52" s="41"/>
      <c r="Z52" s="41"/>
      <c r="AA52" s="41"/>
      <c r="AB52" s="41"/>
      <c r="AC52" s="41"/>
      <c r="AD52" s="41"/>
    </row>
    <row r="53" spans="1:30" ht="15" x14ac:dyDescent="0.25">
      <c r="A53" s="53">
        <f t="shared" si="1"/>
        <v>1947</v>
      </c>
      <c r="B53" s="50">
        <v>0.70119983976082101</v>
      </c>
      <c r="C53" s="4">
        <v>0.28684010791068698</v>
      </c>
      <c r="D53" s="60"/>
      <c r="E53" s="60"/>
      <c r="F53" s="60"/>
      <c r="G53" s="60"/>
      <c r="H53" s="60"/>
      <c r="I53" s="60"/>
      <c r="J53" s="52"/>
      <c r="K53" s="52"/>
      <c r="L53" s="51">
        <v>0.68819582000000001</v>
      </c>
      <c r="M53" s="51">
        <v>0.30239081000000001</v>
      </c>
      <c r="N53" s="50">
        <v>0.829775314331055</v>
      </c>
      <c r="O53" s="4">
        <v>0.44949310302734402</v>
      </c>
      <c r="P53" s="50"/>
      <c r="Q53" s="50"/>
      <c r="R53" s="44"/>
      <c r="S53" s="44"/>
      <c r="T53" s="44"/>
      <c r="U53" s="41"/>
      <c r="V53" s="49">
        <v>0.7011998398</v>
      </c>
      <c r="W53" s="48">
        <v>0.28684010789999997</v>
      </c>
      <c r="X53" s="41"/>
      <c r="Y53" s="41"/>
      <c r="Z53" s="41"/>
      <c r="AA53" s="41"/>
      <c r="AB53" s="41"/>
      <c r="AC53" s="41"/>
      <c r="AD53" s="41"/>
    </row>
    <row r="54" spans="1:30" ht="15" x14ac:dyDescent="0.25">
      <c r="A54" s="53">
        <f t="shared" si="1"/>
        <v>1948</v>
      </c>
      <c r="B54" s="50">
        <v>0.68680177781249097</v>
      </c>
      <c r="C54" s="4">
        <v>0.28068916567097102</v>
      </c>
      <c r="D54" s="60"/>
      <c r="E54" s="60"/>
      <c r="F54" s="60"/>
      <c r="G54" s="60"/>
      <c r="H54" s="60"/>
      <c r="I54" s="60"/>
      <c r="J54" s="52"/>
      <c r="K54" s="52"/>
      <c r="L54" s="51">
        <v>0.69914359000000004</v>
      </c>
      <c r="M54" s="51">
        <v>0.30566769999999999</v>
      </c>
      <c r="N54" s="50">
        <v>0.83099349975585901</v>
      </c>
      <c r="O54" s="4">
        <v>0.44385742187499999</v>
      </c>
      <c r="P54" s="50"/>
      <c r="Q54" s="50"/>
      <c r="R54" s="44"/>
      <c r="S54" s="44"/>
      <c r="T54" s="44"/>
      <c r="U54" s="41"/>
      <c r="V54" s="49">
        <v>0.68680177779999996</v>
      </c>
      <c r="W54" s="48">
        <v>0.28068916570000002</v>
      </c>
      <c r="X54" s="41"/>
      <c r="Y54" s="41"/>
      <c r="Z54" s="41"/>
      <c r="AA54" s="41"/>
      <c r="AB54" s="41"/>
      <c r="AC54" s="41"/>
      <c r="AD54" s="41"/>
    </row>
    <row r="55" spans="1:30" ht="15" x14ac:dyDescent="0.25">
      <c r="A55" s="53">
        <f t="shared" si="1"/>
        <v>1949</v>
      </c>
      <c r="B55" s="50">
        <v>0.67864322967450796</v>
      </c>
      <c r="C55" s="4">
        <v>0.27191803334313402</v>
      </c>
      <c r="D55" s="60"/>
      <c r="E55" s="60"/>
      <c r="F55" s="60"/>
      <c r="G55" s="60"/>
      <c r="H55" s="60"/>
      <c r="I55" s="60"/>
      <c r="J55" s="52"/>
      <c r="K55" s="52"/>
      <c r="L55" s="51">
        <v>0.71519737999999999</v>
      </c>
      <c r="M55" s="51">
        <v>0.33264631</v>
      </c>
      <c r="N55" s="50">
        <v>0.81768768310546902</v>
      </c>
      <c r="O55" s="4">
        <v>0.43379375457763703</v>
      </c>
      <c r="P55" s="50"/>
      <c r="Q55" s="50"/>
      <c r="R55" s="44"/>
      <c r="S55" s="44"/>
      <c r="T55" s="44"/>
      <c r="U55" s="41"/>
      <c r="V55" s="49">
        <v>0.67864322970000002</v>
      </c>
      <c r="W55" s="48">
        <v>0.27191803329999997</v>
      </c>
      <c r="X55" s="41"/>
      <c r="Y55" s="41"/>
      <c r="Z55" s="41"/>
      <c r="AA55" s="41"/>
      <c r="AB55" s="41"/>
      <c r="AC55" s="41"/>
      <c r="AD55" s="41"/>
    </row>
    <row r="56" spans="1:30" ht="15" x14ac:dyDescent="0.25">
      <c r="A56" s="53">
        <f t="shared" si="1"/>
        <v>1950</v>
      </c>
      <c r="B56" s="50">
        <v>0.68267514104172999</v>
      </c>
      <c r="C56" s="4">
        <v>0.28529444742756899</v>
      </c>
      <c r="D56" s="60"/>
      <c r="E56" s="60"/>
      <c r="F56" s="60"/>
      <c r="G56" s="60"/>
      <c r="H56" s="60"/>
      <c r="I56" s="60"/>
      <c r="J56" s="50">
        <f>AVERAGE(N56,L56,P56)</f>
        <v>0.76490406069498695</v>
      </c>
      <c r="K56" s="50">
        <f>AVERAGE(O56,M56,Q56)</f>
        <v>0.36409652782389329</v>
      </c>
      <c r="L56" s="51">
        <v>0.72239666999999996</v>
      </c>
      <c r="M56" s="51">
        <v>0.3337734</v>
      </c>
      <c r="N56" s="50">
        <v>0.79941551208496098</v>
      </c>
      <c r="O56" s="4">
        <v>0.43041618347167998</v>
      </c>
      <c r="P56" s="50">
        <v>0.77290000000000003</v>
      </c>
      <c r="Q56" s="50">
        <v>0.3281</v>
      </c>
      <c r="R56" s="44"/>
      <c r="S56" s="44"/>
      <c r="T56" s="44"/>
      <c r="U56" s="41"/>
      <c r="V56" s="49">
        <v>0.68267514100000004</v>
      </c>
      <c r="W56" s="48">
        <v>0.28529444739999998</v>
      </c>
      <c r="X56" s="41"/>
      <c r="Y56" s="41"/>
      <c r="Z56" s="41"/>
      <c r="AA56" s="41"/>
      <c r="AB56" s="41"/>
      <c r="AC56" s="41"/>
      <c r="AD56" s="41"/>
    </row>
    <row r="57" spans="1:30" ht="15" x14ac:dyDescent="0.25">
      <c r="A57" s="53">
        <f t="shared" si="1"/>
        <v>1951</v>
      </c>
      <c r="B57" s="50">
        <v>0.68270254338983005</v>
      </c>
      <c r="C57" s="4">
        <v>0.28101525357559798</v>
      </c>
      <c r="D57" s="60"/>
      <c r="E57" s="60"/>
      <c r="F57" s="60"/>
      <c r="G57" s="60"/>
      <c r="H57" s="60"/>
      <c r="I57" s="60"/>
      <c r="J57" s="52"/>
      <c r="K57" s="52"/>
      <c r="L57" s="51">
        <v>0.69978081999999997</v>
      </c>
      <c r="M57" s="51">
        <v>0.32724379999999997</v>
      </c>
      <c r="N57" s="50">
        <v>0.78301742553710896</v>
      </c>
      <c r="O57" s="4">
        <v>0.41852638244628898</v>
      </c>
      <c r="P57" s="50"/>
      <c r="Q57" s="50"/>
      <c r="R57" s="44"/>
      <c r="S57" s="44"/>
      <c r="T57" s="44"/>
      <c r="U57" s="41"/>
      <c r="V57" s="49">
        <v>0.68270254340000003</v>
      </c>
      <c r="W57" s="48">
        <v>0.28101525360000001</v>
      </c>
      <c r="X57" s="41"/>
      <c r="Y57" s="41"/>
      <c r="Z57" s="41"/>
      <c r="AA57" s="41"/>
      <c r="AB57" s="41"/>
      <c r="AC57" s="41"/>
      <c r="AD57" s="41"/>
    </row>
    <row r="58" spans="1:30" ht="15" x14ac:dyDescent="0.25">
      <c r="A58" s="53">
        <f t="shared" si="1"/>
        <v>1952</v>
      </c>
      <c r="B58" s="50">
        <v>0.679559793873176</v>
      </c>
      <c r="C58" s="4">
        <v>0.27767801997673103</v>
      </c>
      <c r="D58" s="60"/>
      <c r="E58" s="60"/>
      <c r="F58" s="60"/>
      <c r="G58" s="60"/>
      <c r="H58" s="60"/>
      <c r="I58" s="60"/>
      <c r="J58" s="52"/>
      <c r="K58" s="52"/>
      <c r="L58" s="51">
        <v>0.72326051999999996</v>
      </c>
      <c r="M58" s="51">
        <v>0.32055101000000003</v>
      </c>
      <c r="N58" s="50">
        <v>0.77486534118652295</v>
      </c>
      <c r="O58" s="4">
        <v>0.387755584716797</v>
      </c>
      <c r="P58" s="50"/>
      <c r="Q58" s="50"/>
      <c r="R58" s="44"/>
      <c r="S58" s="44"/>
      <c r="T58" s="44"/>
      <c r="U58" s="41"/>
      <c r="V58" s="49">
        <v>0.67955979389999999</v>
      </c>
      <c r="W58" s="48">
        <v>0.27767802000000003</v>
      </c>
      <c r="X58" s="41"/>
      <c r="Y58" s="41"/>
      <c r="Z58" s="41"/>
      <c r="AA58" s="41"/>
      <c r="AB58" s="41"/>
      <c r="AC58" s="41"/>
      <c r="AD58" s="41"/>
    </row>
    <row r="59" spans="1:30" ht="15" x14ac:dyDescent="0.25">
      <c r="A59" s="53">
        <f t="shared" si="1"/>
        <v>1953</v>
      </c>
      <c r="B59" s="50">
        <v>0.67280158117943101</v>
      </c>
      <c r="C59" s="4">
        <v>0.265440818477782</v>
      </c>
      <c r="D59" s="60"/>
      <c r="E59" s="60"/>
      <c r="F59" s="60"/>
      <c r="G59" s="60"/>
      <c r="H59" s="60"/>
      <c r="I59" s="60"/>
      <c r="J59" s="52"/>
      <c r="K59" s="52"/>
      <c r="L59" s="51">
        <v>0.72844237000000001</v>
      </c>
      <c r="M59" s="51">
        <v>0.31898128999999997</v>
      </c>
      <c r="N59" s="50">
        <v>0.76933677673339795</v>
      </c>
      <c r="O59" s="4">
        <v>0.38887145996093803</v>
      </c>
      <c r="P59" s="50"/>
      <c r="Q59" s="50"/>
      <c r="R59" s="44"/>
      <c r="S59" s="44"/>
      <c r="T59" s="44"/>
      <c r="U59" s="41"/>
      <c r="V59" s="49">
        <v>0.6728015812</v>
      </c>
      <c r="W59" s="48">
        <v>0.26544081850000001</v>
      </c>
      <c r="X59" s="41"/>
      <c r="Y59" s="41"/>
      <c r="Z59" s="41"/>
      <c r="AA59" s="41"/>
      <c r="AB59" s="41"/>
      <c r="AC59" s="41"/>
      <c r="AD59" s="41"/>
    </row>
    <row r="60" spans="1:30" ht="15" x14ac:dyDescent="0.25">
      <c r="A60" s="53">
        <f t="shared" si="1"/>
        <v>1954</v>
      </c>
      <c r="B60" s="50">
        <v>0.67748253014174398</v>
      </c>
      <c r="C60" s="4">
        <v>0.27236170314705299</v>
      </c>
      <c r="D60" s="60"/>
      <c r="E60" s="60"/>
      <c r="F60" s="60"/>
      <c r="G60" s="60"/>
      <c r="H60" s="60"/>
      <c r="I60" s="60"/>
      <c r="J60" s="52"/>
      <c r="K60" s="52"/>
      <c r="L60" s="51">
        <v>0.70854229000000002</v>
      </c>
      <c r="M60" s="51">
        <v>0.30430740000000001</v>
      </c>
      <c r="N60" s="50">
        <v>0.76624458312988297</v>
      </c>
      <c r="O60" s="4">
        <v>0.40930950164794899</v>
      </c>
      <c r="P60" s="50"/>
      <c r="Q60" s="50"/>
      <c r="R60" s="44"/>
      <c r="S60" s="44"/>
      <c r="T60" s="44"/>
      <c r="U60" s="41"/>
      <c r="V60" s="49">
        <v>0.67748253010000004</v>
      </c>
      <c r="W60" s="48">
        <v>0.27236170310000002</v>
      </c>
      <c r="X60" s="41"/>
      <c r="Y60" s="41"/>
      <c r="Z60" s="41"/>
      <c r="AA60" s="41"/>
      <c r="AB60" s="41"/>
      <c r="AC60" s="41"/>
      <c r="AD60" s="41"/>
    </row>
    <row r="61" spans="1:30" ht="15" x14ac:dyDescent="0.25">
      <c r="A61" s="53">
        <f t="shared" si="1"/>
        <v>1955</v>
      </c>
      <c r="B61" s="50">
        <v>0.681361295641839</v>
      </c>
      <c r="C61" s="4">
        <v>0.27540458799353801</v>
      </c>
      <c r="D61" s="60"/>
      <c r="E61" s="60"/>
      <c r="F61" s="60"/>
      <c r="G61" s="60"/>
      <c r="H61" s="60"/>
      <c r="I61" s="60"/>
      <c r="J61" s="50">
        <f>AVERAGE(N61,L61,P61)</f>
        <v>0.72051765112467425</v>
      </c>
      <c r="K61" s="50">
        <f>AVERAGE(O61,M61,Q61)</f>
        <v>0.32351616142903633</v>
      </c>
      <c r="L61" s="51">
        <v>0.70573311999999999</v>
      </c>
      <c r="M61" s="51">
        <v>0.31082558999999998</v>
      </c>
      <c r="N61" s="50">
        <v>0.75321983337402298</v>
      </c>
      <c r="O61" s="4">
        <v>0.37862289428710899</v>
      </c>
      <c r="P61" s="50">
        <v>0.7026</v>
      </c>
      <c r="Q61" s="50">
        <v>0.28110000000000002</v>
      </c>
      <c r="R61" s="44"/>
      <c r="S61" s="44"/>
      <c r="T61" s="44"/>
      <c r="U61" s="41"/>
      <c r="V61" s="49">
        <v>0.68136129560000003</v>
      </c>
      <c r="W61" s="48">
        <v>0.27540458800000001</v>
      </c>
      <c r="X61" s="41"/>
      <c r="Y61" s="41"/>
      <c r="Z61" s="41"/>
      <c r="AA61" s="41"/>
      <c r="AB61" s="41"/>
      <c r="AC61" s="41"/>
      <c r="AD61" s="41"/>
    </row>
    <row r="62" spans="1:30" ht="15" x14ac:dyDescent="0.25">
      <c r="A62" s="53">
        <f t="shared" si="1"/>
        <v>1956</v>
      </c>
      <c r="B62" s="50">
        <v>0.68531605006488205</v>
      </c>
      <c r="C62" s="4">
        <v>0.27896922289359899</v>
      </c>
      <c r="D62" s="60"/>
      <c r="E62" s="60"/>
      <c r="F62" s="60"/>
      <c r="G62" s="60"/>
      <c r="H62" s="60"/>
      <c r="I62" s="60"/>
      <c r="J62" s="52"/>
      <c r="K62" s="52"/>
      <c r="L62" s="51">
        <v>0.69950873000000002</v>
      </c>
      <c r="M62" s="51">
        <v>0.31331270999999999</v>
      </c>
      <c r="N62" s="50">
        <v>0.73953918457031298</v>
      </c>
      <c r="O62" s="4">
        <v>0.37906074523925798</v>
      </c>
      <c r="P62" s="50"/>
      <c r="Q62" s="50"/>
      <c r="R62" s="44"/>
      <c r="S62" s="44"/>
      <c r="T62" s="44"/>
      <c r="U62" s="41"/>
      <c r="V62" s="49">
        <v>0.68531605009999996</v>
      </c>
      <c r="W62" s="48">
        <v>0.27896922289999998</v>
      </c>
      <c r="X62" s="41"/>
      <c r="Y62" s="41"/>
      <c r="Z62" s="41"/>
      <c r="AA62" s="41"/>
      <c r="AB62" s="41"/>
      <c r="AC62" s="41"/>
      <c r="AD62" s="41"/>
    </row>
    <row r="63" spans="1:30" ht="15" x14ac:dyDescent="0.25">
      <c r="A63" s="53">
        <f t="shared" si="1"/>
        <v>1957</v>
      </c>
      <c r="B63" s="50">
        <v>0.689294269671055</v>
      </c>
      <c r="C63" s="4">
        <v>0.27529954276278401</v>
      </c>
      <c r="D63" s="60"/>
      <c r="E63" s="60"/>
      <c r="F63" s="60"/>
      <c r="G63" s="60"/>
      <c r="H63" s="60"/>
      <c r="I63" s="60"/>
      <c r="J63" s="52"/>
      <c r="K63" s="52"/>
      <c r="L63" s="51">
        <v>0.70624231999999998</v>
      </c>
      <c r="M63" s="51">
        <v>0.33243439000000002</v>
      </c>
      <c r="N63" s="50">
        <v>0.72417190551757804</v>
      </c>
      <c r="O63" s="4">
        <v>0.36568984985351599</v>
      </c>
      <c r="P63" s="50"/>
      <c r="Q63" s="50"/>
      <c r="R63" s="44"/>
      <c r="S63" s="44"/>
      <c r="T63" s="44"/>
      <c r="U63" s="41"/>
      <c r="V63" s="49">
        <v>0.68929426969999996</v>
      </c>
      <c r="W63" s="48">
        <v>0.27529954280000002</v>
      </c>
      <c r="X63" s="41"/>
      <c r="Y63" s="41"/>
      <c r="Z63" s="41"/>
      <c r="AA63" s="41"/>
      <c r="AB63" s="41"/>
      <c r="AC63" s="41"/>
      <c r="AD63" s="41"/>
    </row>
    <row r="64" spans="1:30" ht="15" x14ac:dyDescent="0.25">
      <c r="A64" s="53">
        <f t="shared" si="1"/>
        <v>1958</v>
      </c>
      <c r="B64" s="50">
        <v>0.68817161579505703</v>
      </c>
      <c r="C64" s="4">
        <v>0.27115770043055498</v>
      </c>
      <c r="D64" s="60"/>
      <c r="E64" s="60"/>
      <c r="F64" s="60"/>
      <c r="G64" s="60"/>
      <c r="H64" s="60"/>
      <c r="I64" s="60"/>
      <c r="J64" s="52"/>
      <c r="K64" s="52"/>
      <c r="L64" s="51">
        <v>0.69166218999999995</v>
      </c>
      <c r="M64" s="51">
        <v>0.31122329999999998</v>
      </c>
      <c r="N64" s="50">
        <v>0.72042373657226599</v>
      </c>
      <c r="O64" s="4">
        <v>0.35279254913330099</v>
      </c>
      <c r="P64" s="50"/>
      <c r="Q64" s="50"/>
      <c r="R64" s="44"/>
      <c r="S64" s="44"/>
      <c r="T64" s="44"/>
      <c r="U64" s="41"/>
      <c r="V64" s="49">
        <v>0.68817161579999997</v>
      </c>
      <c r="W64" s="48">
        <v>0.27115770039999998</v>
      </c>
      <c r="X64" s="41"/>
      <c r="Y64" s="41"/>
      <c r="Z64" s="41"/>
      <c r="AA64" s="41"/>
      <c r="AB64" s="41"/>
      <c r="AC64" s="41"/>
      <c r="AD64" s="41"/>
    </row>
    <row r="65" spans="1:30" ht="15" x14ac:dyDescent="0.25">
      <c r="A65" s="53">
        <f t="shared" si="1"/>
        <v>1959</v>
      </c>
      <c r="B65" s="50">
        <v>0.69568071880084004</v>
      </c>
      <c r="C65" s="4">
        <v>0.27765629178759998</v>
      </c>
      <c r="D65" s="60"/>
      <c r="E65" s="60"/>
      <c r="F65" s="60"/>
      <c r="G65" s="60"/>
      <c r="H65" s="60"/>
      <c r="I65" s="60"/>
      <c r="J65" s="52"/>
      <c r="K65" s="52"/>
      <c r="L65" s="51">
        <v>0.70720601000000005</v>
      </c>
      <c r="M65" s="51">
        <v>0.32563250999999999</v>
      </c>
      <c r="N65" s="50">
        <v>0.71639450073242195</v>
      </c>
      <c r="O65" s="4">
        <v>0.36094085693359401</v>
      </c>
      <c r="P65" s="50"/>
      <c r="Q65" s="50"/>
      <c r="R65" s="44"/>
      <c r="S65" s="44"/>
      <c r="T65" s="44"/>
      <c r="U65" s="41"/>
      <c r="V65" s="49">
        <v>0.69568071880000004</v>
      </c>
      <c r="W65" s="48">
        <v>0.27765629180000001</v>
      </c>
      <c r="X65" s="41"/>
      <c r="Y65" s="41"/>
      <c r="Z65" s="41"/>
      <c r="AA65" s="41"/>
      <c r="AB65" s="41"/>
      <c r="AC65" s="41"/>
      <c r="AD65" s="41"/>
    </row>
    <row r="66" spans="1:30" ht="15" x14ac:dyDescent="0.25">
      <c r="A66" s="53">
        <f t="shared" si="1"/>
        <v>1960</v>
      </c>
      <c r="B66" s="50">
        <v>0.69851887146645697</v>
      </c>
      <c r="C66" s="4">
        <v>0.27765945093684902</v>
      </c>
      <c r="D66" s="60"/>
      <c r="E66" s="60"/>
      <c r="F66" s="60"/>
      <c r="G66" s="60"/>
      <c r="H66" s="60"/>
      <c r="I66" s="60"/>
      <c r="J66" s="50">
        <f>AVERAGE(N66,L66,P66)</f>
        <v>0.68289510488444005</v>
      </c>
      <c r="K66" s="50">
        <f>AVERAGE(O66,M66,Q66)</f>
        <v>0.29963003880533862</v>
      </c>
      <c r="L66" s="51">
        <v>0.71097142000000002</v>
      </c>
      <c r="M66" s="51">
        <v>0.31434929</v>
      </c>
      <c r="N66" s="50">
        <v>0.70541389465332005</v>
      </c>
      <c r="O66" s="4">
        <v>0.35044082641601598</v>
      </c>
      <c r="P66" s="50">
        <v>0.63229999999999997</v>
      </c>
      <c r="Q66" s="50">
        <v>0.2341</v>
      </c>
      <c r="R66" s="44"/>
      <c r="S66" s="44"/>
      <c r="T66" s="44"/>
      <c r="U66" s="41"/>
      <c r="V66" s="49">
        <v>0.69851887150000003</v>
      </c>
      <c r="W66" s="48">
        <v>0.27765945089999999</v>
      </c>
      <c r="X66" s="41"/>
      <c r="Y66" s="41"/>
      <c r="Z66" s="41"/>
      <c r="AA66" s="41"/>
      <c r="AB66" s="41"/>
      <c r="AC66" s="41"/>
      <c r="AD66" s="41"/>
    </row>
    <row r="67" spans="1:30" ht="15" x14ac:dyDescent="0.25">
      <c r="A67" s="53">
        <f t="shared" si="1"/>
        <v>1961</v>
      </c>
      <c r="B67" s="50">
        <v>0.70078054438683701</v>
      </c>
      <c r="C67" s="4">
        <v>0.27963986193665702</v>
      </c>
      <c r="D67" s="60"/>
      <c r="E67" s="60"/>
      <c r="F67" s="60"/>
      <c r="G67" s="60"/>
      <c r="H67" s="60">
        <v>0.43183713689999997</v>
      </c>
      <c r="I67" s="60">
        <v>0.11871063799999999</v>
      </c>
      <c r="J67" s="52"/>
      <c r="K67" s="52"/>
      <c r="L67" s="51"/>
      <c r="M67" s="51"/>
      <c r="N67" s="50">
        <v>0.69359962463378899</v>
      </c>
      <c r="O67" s="4">
        <v>0.340330848693848</v>
      </c>
      <c r="P67" s="50"/>
      <c r="Q67" s="50"/>
      <c r="R67" s="44"/>
      <c r="S67" s="44"/>
      <c r="T67" s="44"/>
      <c r="U67" s="41"/>
      <c r="V67" s="49">
        <v>0.70078054440000004</v>
      </c>
      <c r="W67" s="48">
        <v>0.27963986190000001</v>
      </c>
      <c r="X67" s="41"/>
      <c r="Y67" s="41"/>
      <c r="Z67" s="41"/>
      <c r="AA67" s="41"/>
      <c r="AB67" s="41"/>
      <c r="AC67" s="41"/>
      <c r="AD67" s="41"/>
    </row>
    <row r="68" spans="1:30" ht="15" x14ac:dyDescent="0.25">
      <c r="A68" s="53">
        <f t="shared" si="1"/>
        <v>1962</v>
      </c>
      <c r="B68" s="50">
        <v>0.70635253190994296</v>
      </c>
      <c r="C68" s="4">
        <v>0.28103443980217002</v>
      </c>
      <c r="D68" s="60"/>
      <c r="E68" s="60"/>
      <c r="F68" s="60"/>
      <c r="G68" s="60"/>
      <c r="H68" s="60"/>
      <c r="I68" s="60"/>
      <c r="J68" s="52"/>
      <c r="K68" s="52"/>
      <c r="L68" s="51">
        <v>0.70599358999999995</v>
      </c>
      <c r="M68" s="51">
        <v>0.32007349000000002</v>
      </c>
      <c r="N68" s="50">
        <v>0.67349678039550798</v>
      </c>
      <c r="O68" s="4">
        <v>0.327640266418457</v>
      </c>
      <c r="P68" s="50"/>
      <c r="Q68" s="50"/>
      <c r="R68" s="44"/>
      <c r="S68" s="44"/>
      <c r="T68" s="44"/>
      <c r="U68" s="41"/>
      <c r="V68" s="49">
        <v>0.70635253190000002</v>
      </c>
      <c r="W68" s="48">
        <v>0.28103443890000002</v>
      </c>
      <c r="X68" s="41"/>
      <c r="Y68" s="41"/>
      <c r="Z68" s="41"/>
      <c r="AA68" s="41"/>
      <c r="AB68" s="41"/>
      <c r="AC68" s="41"/>
      <c r="AD68" s="41"/>
    </row>
    <row r="69" spans="1:30" ht="15" x14ac:dyDescent="0.25">
      <c r="A69" s="53">
        <f t="shared" si="1"/>
        <v>1963</v>
      </c>
      <c r="B69" s="50">
        <v>0.70526880025863603</v>
      </c>
      <c r="C69" s="4">
        <v>0.27616612613201102</v>
      </c>
      <c r="D69" s="60"/>
      <c r="E69" s="60"/>
      <c r="F69" s="60"/>
      <c r="G69" s="60"/>
      <c r="H69" s="60"/>
      <c r="I69" s="60"/>
      <c r="J69" s="52"/>
      <c r="K69" s="52"/>
      <c r="L69" s="51"/>
      <c r="M69" s="51"/>
      <c r="N69" s="50">
        <v>0.67945976257324203</v>
      </c>
      <c r="O69" s="4">
        <v>0.32382762908935497</v>
      </c>
      <c r="P69" s="50"/>
      <c r="Q69" s="50"/>
      <c r="R69" s="44"/>
      <c r="S69" s="44"/>
      <c r="T69" s="44"/>
      <c r="U69" s="41"/>
      <c r="V69" s="49">
        <v>0.70526880030000005</v>
      </c>
      <c r="W69" s="48">
        <v>0.27616612610000002</v>
      </c>
      <c r="X69" s="41"/>
      <c r="Y69" s="41"/>
      <c r="Z69" s="41"/>
      <c r="AA69" s="41"/>
      <c r="AB69" s="41"/>
      <c r="AC69" s="41"/>
      <c r="AD69" s="41"/>
    </row>
    <row r="70" spans="1:30" ht="15" x14ac:dyDescent="0.25">
      <c r="A70" s="53">
        <f t="shared" si="1"/>
        <v>1964</v>
      </c>
      <c r="B70" s="50">
        <v>0.70418506860732999</v>
      </c>
      <c r="C70" s="4">
        <v>0.27129781246185303</v>
      </c>
      <c r="D70" s="60"/>
      <c r="E70" s="60"/>
      <c r="F70" s="60"/>
      <c r="G70" s="60"/>
      <c r="H70" s="60"/>
      <c r="I70" s="60"/>
      <c r="J70" s="52"/>
      <c r="K70" s="52"/>
      <c r="L70" s="51">
        <v>0.72894281000000005</v>
      </c>
      <c r="M70" s="51">
        <v>0.32549840000000002</v>
      </c>
      <c r="N70" s="50">
        <v>0.68493743896484405</v>
      </c>
      <c r="O70" s="4">
        <v>0.320717658996582</v>
      </c>
      <c r="P70" s="50"/>
      <c r="Q70" s="50"/>
      <c r="R70" s="44"/>
      <c r="S70" s="44"/>
      <c r="T70" s="44"/>
      <c r="U70" s="41"/>
      <c r="V70" s="49">
        <v>0.70418505880000004</v>
      </c>
      <c r="W70" s="48">
        <v>0.2712978097</v>
      </c>
      <c r="X70" s="41"/>
      <c r="Y70" s="41"/>
      <c r="Z70" s="41"/>
      <c r="AA70" s="41"/>
      <c r="AB70" s="41"/>
      <c r="AC70" s="41"/>
      <c r="AD70" s="41"/>
    </row>
    <row r="71" spans="1:30" ht="15" x14ac:dyDescent="0.25">
      <c r="A71" s="53">
        <f t="shared" ref="A71:A102" si="2">A70+1</f>
        <v>1965</v>
      </c>
      <c r="B71" s="50">
        <v>0.69842571020126298</v>
      </c>
      <c r="C71" s="4">
        <v>0.26870743930339802</v>
      </c>
      <c r="D71" s="60"/>
      <c r="E71" s="60"/>
      <c r="F71" s="60"/>
      <c r="G71" s="60"/>
      <c r="H71" s="60"/>
      <c r="I71" s="60"/>
      <c r="J71" s="50">
        <f>AVERAGE(N71,L71,P71)</f>
        <v>0.66233755450683607</v>
      </c>
      <c r="K71" s="50">
        <f>AVERAGE(O71,M71,Q71)</f>
        <v>0.27784225076578767</v>
      </c>
      <c r="L71" s="51">
        <v>0.71577018000000003</v>
      </c>
      <c r="M71" s="51">
        <v>0.31861621000000001</v>
      </c>
      <c r="N71" s="50">
        <v>0.68159248352050805</v>
      </c>
      <c r="O71" s="4">
        <v>0.30936054229736298</v>
      </c>
      <c r="P71" s="50">
        <v>0.58965000000000001</v>
      </c>
      <c r="Q71" s="50">
        <v>0.20555000000000001</v>
      </c>
      <c r="R71" s="44"/>
      <c r="S71" s="44"/>
      <c r="T71" s="44"/>
      <c r="U71" s="41"/>
      <c r="V71" s="49">
        <v>0.69842571019999999</v>
      </c>
      <c r="W71" s="48">
        <v>0.26870743930000002</v>
      </c>
      <c r="X71" s="41"/>
      <c r="Y71" s="41"/>
      <c r="Z71" s="41"/>
      <c r="AA71" s="41"/>
      <c r="AB71" s="41"/>
      <c r="AC71" s="41"/>
      <c r="AD71" s="41"/>
    </row>
    <row r="72" spans="1:30" ht="15" x14ac:dyDescent="0.25">
      <c r="A72" s="53">
        <f t="shared" si="2"/>
        <v>1966</v>
      </c>
      <c r="B72" s="50">
        <v>0.69266635179519698</v>
      </c>
      <c r="C72" s="4">
        <v>0.26611706614494302</v>
      </c>
      <c r="D72" s="60"/>
      <c r="E72" s="60"/>
      <c r="F72" s="60"/>
      <c r="G72" s="60"/>
      <c r="H72" s="60"/>
      <c r="I72" s="60"/>
      <c r="J72" s="52"/>
      <c r="K72" s="52"/>
      <c r="L72" s="51">
        <v>0.69428778000000002</v>
      </c>
      <c r="M72" s="51">
        <v>0.30487608999999999</v>
      </c>
      <c r="N72" s="50">
        <v>0.66289489746093799</v>
      </c>
      <c r="O72" s="4">
        <v>0.29270679473876898</v>
      </c>
      <c r="P72" s="50"/>
      <c r="Q72" s="50"/>
      <c r="R72" s="44"/>
      <c r="S72" s="44"/>
      <c r="T72" s="44"/>
      <c r="U72" s="41"/>
      <c r="V72" s="49">
        <v>0.71251999050000003</v>
      </c>
      <c r="W72" s="48">
        <v>0.29015000000000002</v>
      </c>
      <c r="X72" s="41"/>
      <c r="Y72" s="41"/>
      <c r="Z72" s="41"/>
      <c r="AA72" s="41"/>
      <c r="AB72" s="41"/>
      <c r="AC72" s="41"/>
      <c r="AD72" s="41"/>
    </row>
    <row r="73" spans="1:30" ht="15" x14ac:dyDescent="0.25">
      <c r="A73" s="53">
        <f t="shared" si="2"/>
        <v>1967</v>
      </c>
      <c r="B73" s="50">
        <v>0.68818885274231401</v>
      </c>
      <c r="C73" s="4">
        <v>0.26518388278782401</v>
      </c>
      <c r="D73" s="60"/>
      <c r="E73" s="60"/>
      <c r="F73" s="60"/>
      <c r="G73" s="60"/>
      <c r="H73" s="60"/>
      <c r="I73" s="60"/>
      <c r="J73" s="52"/>
      <c r="K73" s="52"/>
      <c r="L73" s="51">
        <v>0.67285490000000003</v>
      </c>
      <c r="M73" s="51">
        <v>0.29204959000000003</v>
      </c>
      <c r="N73" s="50">
        <v>0.66712905883789098</v>
      </c>
      <c r="O73" s="4">
        <v>0.29912342071533199</v>
      </c>
      <c r="P73" s="50"/>
      <c r="Q73" s="50"/>
      <c r="R73" s="44"/>
      <c r="S73" s="44"/>
      <c r="T73" s="44"/>
      <c r="U73" s="41"/>
      <c r="V73" s="49">
        <v>0.70301000170000005</v>
      </c>
      <c r="W73" s="48">
        <v>0.28652999880000002</v>
      </c>
      <c r="X73" s="41"/>
      <c r="Y73" s="41"/>
      <c r="Z73" s="41"/>
      <c r="AA73" s="41"/>
      <c r="AB73" s="41"/>
      <c r="AC73" s="41"/>
      <c r="AD73" s="41"/>
    </row>
    <row r="74" spans="1:30" ht="15" x14ac:dyDescent="0.25">
      <c r="A74" s="53">
        <f t="shared" si="2"/>
        <v>1968</v>
      </c>
      <c r="B74" s="50">
        <v>0.68873071298003197</v>
      </c>
      <c r="C74" s="4">
        <v>0.26832216605544101</v>
      </c>
      <c r="D74" s="60"/>
      <c r="E74" s="60"/>
      <c r="F74" s="60"/>
      <c r="G74" s="60"/>
      <c r="H74" s="60"/>
      <c r="I74" s="60"/>
      <c r="J74" s="52"/>
      <c r="K74" s="52"/>
      <c r="L74" s="51">
        <v>0.62462388999999996</v>
      </c>
      <c r="M74" s="51">
        <v>0.25710728999999999</v>
      </c>
      <c r="N74" s="50">
        <v>0.67358558654785206</v>
      </c>
      <c r="O74" s="4">
        <v>0.30529533386230501</v>
      </c>
      <c r="P74" s="50"/>
      <c r="Q74" s="50"/>
      <c r="R74" s="44"/>
      <c r="S74" s="44"/>
      <c r="T74" s="44"/>
      <c r="U74" s="41"/>
      <c r="V74" s="49">
        <v>0.71687999899999999</v>
      </c>
      <c r="W74" s="48">
        <v>0.30496000099999998</v>
      </c>
      <c r="X74" s="41"/>
      <c r="Y74" s="41"/>
      <c r="Z74" s="41"/>
      <c r="AA74" s="41"/>
      <c r="AB74" s="41"/>
      <c r="AC74" s="41"/>
      <c r="AD74" s="41"/>
    </row>
    <row r="75" spans="1:30" ht="15" x14ac:dyDescent="0.25">
      <c r="A75" s="53">
        <f t="shared" si="2"/>
        <v>1969</v>
      </c>
      <c r="B75" s="50">
        <v>0.68108213506639004</v>
      </c>
      <c r="C75" s="4">
        <v>0.26199769601225797</v>
      </c>
      <c r="D75" s="60"/>
      <c r="E75" s="60"/>
      <c r="F75" s="60"/>
      <c r="G75" s="60"/>
      <c r="H75" s="60"/>
      <c r="I75" s="60"/>
      <c r="J75" s="52"/>
      <c r="K75" s="52"/>
      <c r="L75" s="51">
        <v>0.58759450999999996</v>
      </c>
      <c r="M75" s="51">
        <v>0.23332299000000001</v>
      </c>
      <c r="N75" s="50">
        <v>0.64605384826660195</v>
      </c>
      <c r="O75" s="4">
        <v>0.276011428833008</v>
      </c>
      <c r="P75" s="50"/>
      <c r="Q75" s="50"/>
      <c r="R75" s="44"/>
      <c r="S75" s="44"/>
      <c r="T75" s="44"/>
      <c r="U75" s="41"/>
      <c r="V75" s="49">
        <v>0.69331999659999999</v>
      </c>
      <c r="W75" s="48">
        <v>0.26199768829999998</v>
      </c>
      <c r="X75" s="41"/>
      <c r="Y75" s="41"/>
      <c r="Z75" s="41"/>
      <c r="AA75" s="41"/>
      <c r="AB75" s="41"/>
      <c r="AC75" s="41"/>
      <c r="AD75" s="41"/>
    </row>
    <row r="76" spans="1:30" ht="15" x14ac:dyDescent="0.25">
      <c r="A76" s="53">
        <f t="shared" si="2"/>
        <v>1970</v>
      </c>
      <c r="B76" s="50">
        <v>0.68337176763452601</v>
      </c>
      <c r="C76" s="4">
        <v>0.25857626670040201</v>
      </c>
      <c r="D76" s="60"/>
      <c r="E76" s="60"/>
      <c r="F76" s="60"/>
      <c r="G76" s="60"/>
      <c r="H76" s="60"/>
      <c r="I76" s="60"/>
      <c r="J76" s="50">
        <f>AVERAGE(N76,L76,P76)</f>
        <v>0.59108809777994809</v>
      </c>
      <c r="K76" s="50">
        <f>AVERAGE(O76,M76,Q76)</f>
        <v>0.21804443706868501</v>
      </c>
      <c r="L76" s="51">
        <v>0.58164912000000002</v>
      </c>
      <c r="M76" s="51">
        <v>0.20326620000000001</v>
      </c>
      <c r="N76" s="50">
        <v>0.64461517333984397</v>
      </c>
      <c r="O76" s="4">
        <v>0.273867111206055</v>
      </c>
      <c r="P76" s="50">
        <v>0.54700000000000004</v>
      </c>
      <c r="Q76" s="50">
        <v>0.17699999999999999</v>
      </c>
      <c r="R76" s="44"/>
      <c r="S76" s="44"/>
      <c r="T76" s="44"/>
      <c r="U76" s="41"/>
      <c r="V76" s="49">
        <v>0.70730999530000005</v>
      </c>
      <c r="W76" s="48">
        <v>0.2809100007</v>
      </c>
      <c r="X76" s="41"/>
      <c r="Y76" s="41"/>
      <c r="Z76" s="41"/>
      <c r="AA76" s="41"/>
      <c r="AB76" s="41"/>
      <c r="AC76" s="41"/>
      <c r="AD76" s="41"/>
    </row>
    <row r="77" spans="1:30" ht="15" x14ac:dyDescent="0.25">
      <c r="A77" s="53">
        <f t="shared" si="2"/>
        <v>1971</v>
      </c>
      <c r="B77" s="50">
        <v>0.67701507755555201</v>
      </c>
      <c r="C77" s="4">
        <v>0.254217773908749</v>
      </c>
      <c r="D77" s="60"/>
      <c r="E77" s="60"/>
      <c r="F77" s="60"/>
      <c r="G77" s="60"/>
      <c r="H77" s="60">
        <v>0.42248031190000002</v>
      </c>
      <c r="I77" s="60">
        <v>0.11232163639999999</v>
      </c>
      <c r="J77" s="52"/>
      <c r="K77" s="52"/>
      <c r="L77" s="51">
        <v>0.57295191000000001</v>
      </c>
      <c r="M77" s="51">
        <v>0.198403</v>
      </c>
      <c r="N77" s="50">
        <v>0.63398857116699203</v>
      </c>
      <c r="O77" s="4">
        <v>0.26727466583252002</v>
      </c>
      <c r="P77" s="50"/>
      <c r="Q77" s="50"/>
      <c r="R77" s="44"/>
      <c r="S77" s="44"/>
      <c r="T77" s="44"/>
      <c r="U77" s="41"/>
      <c r="V77" s="49">
        <v>0.67701508030000002</v>
      </c>
      <c r="W77" s="48">
        <v>0.25421777579999999</v>
      </c>
      <c r="X77" s="41"/>
      <c r="Y77" s="41"/>
      <c r="Z77" s="41"/>
      <c r="AA77" s="41"/>
      <c r="AB77" s="41"/>
      <c r="AC77" s="41"/>
      <c r="AD77" s="41"/>
    </row>
    <row r="78" spans="1:30" ht="15" x14ac:dyDescent="0.25">
      <c r="A78" s="53">
        <f t="shared" si="2"/>
        <v>1972</v>
      </c>
      <c r="B78" s="50">
        <v>0.67645288724452302</v>
      </c>
      <c r="C78" s="4">
        <v>0.24716145731508701</v>
      </c>
      <c r="D78" s="60"/>
      <c r="E78" s="60"/>
      <c r="F78" s="60"/>
      <c r="G78" s="60"/>
      <c r="H78" s="60"/>
      <c r="I78" s="60"/>
      <c r="J78" s="52"/>
      <c r="K78" s="52"/>
      <c r="L78" s="51">
        <v>0.57104421000000005</v>
      </c>
      <c r="M78" s="51">
        <v>0.19785</v>
      </c>
      <c r="N78" s="50">
        <v>0.65987777709960904</v>
      </c>
      <c r="O78" s="4">
        <v>0.28352386474609398</v>
      </c>
      <c r="P78" s="50"/>
      <c r="Q78" s="50"/>
      <c r="R78" s="44"/>
      <c r="S78" s="44"/>
      <c r="T78" s="44"/>
      <c r="U78" s="41"/>
      <c r="V78" s="49">
        <v>0.70127999259999996</v>
      </c>
      <c r="W78" s="48">
        <v>0.24716145950000001</v>
      </c>
      <c r="X78" s="41"/>
      <c r="Y78" s="41"/>
      <c r="Z78" s="41"/>
      <c r="AA78" s="41"/>
      <c r="AB78" s="41"/>
      <c r="AC78" s="41"/>
      <c r="AD78" s="41"/>
    </row>
    <row r="79" spans="1:30" ht="15" x14ac:dyDescent="0.25">
      <c r="A79" s="53">
        <f t="shared" si="2"/>
        <v>1973</v>
      </c>
      <c r="B79" s="50">
        <v>0.66858103231061194</v>
      </c>
      <c r="C79" s="4">
        <v>0.23851282719988401</v>
      </c>
      <c r="D79" s="60"/>
      <c r="E79" s="60"/>
      <c r="F79" s="60"/>
      <c r="G79" s="60"/>
      <c r="H79" s="60"/>
      <c r="I79" s="60"/>
      <c r="J79" s="52"/>
      <c r="K79" s="52"/>
      <c r="L79" s="51">
        <v>0.56873631000000002</v>
      </c>
      <c r="M79" s="51">
        <v>0.19778589999999999</v>
      </c>
      <c r="N79" s="50">
        <v>0.63403190612793003</v>
      </c>
      <c r="O79" s="4">
        <v>0.26665752410888699</v>
      </c>
      <c r="P79" s="50"/>
      <c r="Q79" s="50"/>
      <c r="R79" s="44"/>
      <c r="S79" s="44"/>
      <c r="T79" s="44"/>
      <c r="U79" s="41"/>
      <c r="V79" s="49">
        <v>0.68908999800000004</v>
      </c>
      <c r="W79" s="48">
        <v>0.23851282460000001</v>
      </c>
      <c r="X79" s="41"/>
      <c r="Y79" s="41"/>
      <c r="Z79" s="41"/>
      <c r="AA79" s="41"/>
      <c r="AB79" s="41"/>
      <c r="AC79" s="41"/>
      <c r="AD79" s="41"/>
    </row>
    <row r="80" spans="1:30" ht="15" x14ac:dyDescent="0.25">
      <c r="A80" s="53">
        <f t="shared" si="2"/>
        <v>1974</v>
      </c>
      <c r="B80" s="50">
        <v>0.66298972349613905</v>
      </c>
      <c r="C80" s="4">
        <v>0.23420097399503001</v>
      </c>
      <c r="D80" s="60"/>
      <c r="E80" s="60"/>
      <c r="F80" s="60"/>
      <c r="G80" s="60"/>
      <c r="H80" s="60"/>
      <c r="I80" s="60"/>
      <c r="J80" s="52"/>
      <c r="K80" s="52"/>
      <c r="L80" s="51">
        <v>0.55738418999999995</v>
      </c>
      <c r="M80" s="51">
        <v>0.19133059999999999</v>
      </c>
      <c r="N80" s="50">
        <v>0.61041164398193404</v>
      </c>
      <c r="O80" s="4">
        <v>0.23667243957519499</v>
      </c>
      <c r="P80" s="50"/>
      <c r="Q80" s="50"/>
      <c r="R80" s="44"/>
      <c r="S80" s="44"/>
      <c r="T80" s="44"/>
      <c r="U80" s="41"/>
      <c r="V80" s="49">
        <v>0.67178000370000002</v>
      </c>
      <c r="W80" s="48">
        <v>0.23420097540000001</v>
      </c>
      <c r="X80" s="41"/>
      <c r="Y80" s="41"/>
      <c r="Z80" s="41"/>
      <c r="AA80" s="41"/>
      <c r="AB80" s="41"/>
      <c r="AC80" s="41"/>
      <c r="AD80" s="41"/>
    </row>
    <row r="81" spans="1:30" ht="15" x14ac:dyDescent="0.25">
      <c r="A81" s="53">
        <f t="shared" si="2"/>
        <v>1975</v>
      </c>
      <c r="B81" s="50">
        <v>0.65878696460276798</v>
      </c>
      <c r="C81" s="4">
        <v>0.22803448140621199</v>
      </c>
      <c r="D81" s="60"/>
      <c r="E81" s="60"/>
      <c r="F81" s="60"/>
      <c r="G81" s="60"/>
      <c r="H81" s="60"/>
      <c r="I81" s="60"/>
      <c r="J81" s="50">
        <f>AVERAGE(N81,L81,P81)</f>
        <v>0.55699948137288402</v>
      </c>
      <c r="K81" s="50">
        <f>AVERAGE(O81,M81,Q81)</f>
        <v>0.19302499196044934</v>
      </c>
      <c r="L81" s="51">
        <v>0.54928940999999998</v>
      </c>
      <c r="M81" s="51">
        <v>0.18681150999999999</v>
      </c>
      <c r="N81" s="50">
        <v>0.586549034118652</v>
      </c>
      <c r="O81" s="4">
        <v>0.22126346588134799</v>
      </c>
      <c r="P81" s="50">
        <v>0.53516000000000008</v>
      </c>
      <c r="Q81" s="50">
        <v>0.17099999999999999</v>
      </c>
      <c r="R81" s="44"/>
      <c r="S81" s="44"/>
      <c r="T81" s="44"/>
      <c r="U81" s="41"/>
      <c r="V81" s="49">
        <v>0.67293999520000003</v>
      </c>
      <c r="W81" s="48">
        <v>0.2280344832</v>
      </c>
      <c r="X81" s="41"/>
      <c r="Y81" s="41"/>
      <c r="Z81" s="41"/>
      <c r="AA81" s="41"/>
      <c r="AB81" s="41"/>
      <c r="AC81" s="41"/>
      <c r="AD81" s="41"/>
    </row>
    <row r="82" spans="1:30" ht="15" x14ac:dyDescent="0.25">
      <c r="A82" s="53">
        <f t="shared" si="2"/>
        <v>1976</v>
      </c>
      <c r="B82" s="50">
        <v>0.65054206596687403</v>
      </c>
      <c r="C82" s="4">
        <v>0.221440088469535</v>
      </c>
      <c r="D82" s="60"/>
      <c r="E82" s="60"/>
      <c r="F82" s="60"/>
      <c r="G82" s="60"/>
      <c r="H82" s="60"/>
      <c r="I82" s="60"/>
      <c r="J82" s="52"/>
      <c r="K82" s="52"/>
      <c r="L82" s="51">
        <v>0.54128361000000003</v>
      </c>
      <c r="M82" s="51">
        <v>0.18303040000000001</v>
      </c>
      <c r="N82" s="50">
        <v>0.60951808929443396</v>
      </c>
      <c r="O82" s="4">
        <v>0.230811309814453</v>
      </c>
      <c r="P82" s="50"/>
      <c r="Q82" s="50"/>
      <c r="R82" s="44"/>
      <c r="S82" s="44"/>
      <c r="T82" s="44"/>
      <c r="U82" s="41"/>
      <c r="V82" s="49">
        <v>0.65749999240000001</v>
      </c>
      <c r="W82" s="48">
        <v>0.22144008909999999</v>
      </c>
      <c r="X82" s="41"/>
      <c r="Y82" s="41"/>
      <c r="Z82" s="41"/>
      <c r="AA82" s="41"/>
      <c r="AB82" s="41"/>
      <c r="AC82" s="41"/>
      <c r="AD82" s="41"/>
    </row>
    <row r="83" spans="1:30" ht="15" x14ac:dyDescent="0.25">
      <c r="A83" s="53">
        <f t="shared" si="2"/>
        <v>1977</v>
      </c>
      <c r="B83" s="50">
        <v>0.64704281359445304</v>
      </c>
      <c r="C83" s="4">
        <v>0.21869720879476501</v>
      </c>
      <c r="D83" s="60"/>
      <c r="E83" s="60"/>
      <c r="F83" s="60"/>
      <c r="G83" s="60"/>
      <c r="H83" s="60"/>
      <c r="I83" s="60"/>
      <c r="J83" s="52"/>
      <c r="K83" s="52"/>
      <c r="L83" s="51">
        <v>0.53241466999999998</v>
      </c>
      <c r="M83" s="51">
        <v>0.17867009</v>
      </c>
      <c r="N83" s="50">
        <v>0.57665588378906296</v>
      </c>
      <c r="O83" s="4">
        <v>0.206281089782715</v>
      </c>
      <c r="P83" s="50"/>
      <c r="Q83" s="50"/>
      <c r="R83" s="44"/>
      <c r="S83" s="44"/>
      <c r="T83" s="44"/>
      <c r="U83" s="41"/>
      <c r="V83" s="49">
        <v>0.66356999589999999</v>
      </c>
      <c r="W83" s="48">
        <v>0.21869720870000001</v>
      </c>
      <c r="X83" s="41"/>
      <c r="Y83" s="41"/>
      <c r="Z83" s="41"/>
      <c r="AA83" s="41"/>
      <c r="AB83" s="41"/>
      <c r="AC83" s="41"/>
      <c r="AD83" s="41"/>
    </row>
    <row r="84" spans="1:30" ht="15" x14ac:dyDescent="0.25">
      <c r="A84" s="53">
        <f t="shared" si="2"/>
        <v>1978</v>
      </c>
      <c r="B84" s="50">
        <v>0.63908534901565905</v>
      </c>
      <c r="C84" s="4">
        <v>0.21655270861810999</v>
      </c>
      <c r="D84" s="60"/>
      <c r="E84" s="60"/>
      <c r="F84" s="60"/>
      <c r="G84" s="60"/>
      <c r="H84" s="60"/>
      <c r="I84" s="60"/>
      <c r="J84" s="52"/>
      <c r="K84" s="52"/>
      <c r="L84" s="51">
        <v>0.52465581999999999</v>
      </c>
      <c r="M84" s="51">
        <v>0.17602010000000001</v>
      </c>
      <c r="N84" s="50">
        <v>0.58840881347656204</v>
      </c>
      <c r="O84" s="4">
        <v>0.211547393798828</v>
      </c>
      <c r="P84" s="50"/>
      <c r="Q84" s="50"/>
      <c r="R84" s="44"/>
      <c r="S84" s="44"/>
      <c r="T84" s="44"/>
      <c r="U84" s="41"/>
      <c r="V84" s="49">
        <v>0.63908535300000002</v>
      </c>
      <c r="W84" s="48">
        <v>0.2165527089</v>
      </c>
      <c r="X84" s="41"/>
      <c r="Y84" s="41"/>
      <c r="Z84" s="41"/>
      <c r="AA84" s="41"/>
      <c r="AB84" s="41"/>
      <c r="AC84" s="41"/>
      <c r="AD84" s="41"/>
    </row>
    <row r="85" spans="1:30" ht="15" x14ac:dyDescent="0.25">
      <c r="A85" s="53">
        <f t="shared" si="2"/>
        <v>1979</v>
      </c>
      <c r="B85" s="50">
        <v>0.64490252733230602</v>
      </c>
      <c r="C85" s="4">
        <v>0.22401690483093301</v>
      </c>
      <c r="D85" s="60"/>
      <c r="E85" s="60"/>
      <c r="F85" s="60"/>
      <c r="G85" s="60"/>
      <c r="H85" s="60"/>
      <c r="I85" s="60"/>
      <c r="J85" s="52"/>
      <c r="K85" s="52"/>
      <c r="L85" s="51">
        <v>0.51912581999999996</v>
      </c>
      <c r="M85" s="51">
        <v>0.17435539999999999</v>
      </c>
      <c r="N85" s="50">
        <v>0.54024837493896505</v>
      </c>
      <c r="O85" s="4">
        <v>0.18525869369506801</v>
      </c>
      <c r="P85" s="50"/>
      <c r="Q85" s="50"/>
      <c r="R85" s="44"/>
      <c r="S85" s="44"/>
      <c r="T85" s="44"/>
      <c r="U85" s="41"/>
      <c r="V85" s="49">
        <v>0.65289000139999998</v>
      </c>
      <c r="W85" s="48">
        <v>0.22401690390000001</v>
      </c>
      <c r="X85" s="41"/>
      <c r="Y85" s="41"/>
      <c r="Z85" s="41"/>
      <c r="AA85" s="41"/>
      <c r="AB85" s="41"/>
      <c r="AC85" s="41"/>
      <c r="AD85" s="41"/>
    </row>
    <row r="86" spans="1:30" ht="15" x14ac:dyDescent="0.25">
      <c r="A86" s="53">
        <f t="shared" si="2"/>
        <v>1980</v>
      </c>
      <c r="B86" s="50">
        <v>0.64208322763443004</v>
      </c>
      <c r="C86" s="4">
        <v>0.22544974088668801</v>
      </c>
      <c r="D86" s="60"/>
      <c r="E86" s="60"/>
      <c r="F86" s="60"/>
      <c r="G86" s="60"/>
      <c r="H86" s="60"/>
      <c r="I86" s="60"/>
      <c r="J86" s="50">
        <f>AVERAGE(N86,L86,P86)</f>
        <v>0.52026931966552736</v>
      </c>
      <c r="K86" s="50">
        <f>AVERAGE(O86,M86,Q86)</f>
        <v>0.17487138040771499</v>
      </c>
      <c r="L86" s="51">
        <v>0.51645779999999997</v>
      </c>
      <c r="M86" s="51">
        <v>0.17206969999999999</v>
      </c>
      <c r="N86" s="50">
        <v>0.521030158996582</v>
      </c>
      <c r="O86" s="4">
        <v>0.18754444122314501</v>
      </c>
      <c r="P86" s="50">
        <v>0.52332000000000001</v>
      </c>
      <c r="Q86" s="50">
        <v>0.16500000000000001</v>
      </c>
      <c r="R86" s="44"/>
      <c r="S86" s="44"/>
      <c r="T86" s="44"/>
      <c r="U86" s="41"/>
      <c r="V86" s="49">
        <v>0.65102000390000003</v>
      </c>
      <c r="W86" s="48">
        <v>0.22544974139999999</v>
      </c>
      <c r="X86" s="41"/>
      <c r="Y86" s="41"/>
      <c r="Z86" s="41"/>
      <c r="AA86" s="41"/>
      <c r="AB86" s="41"/>
      <c r="AC86" s="41"/>
      <c r="AD86" s="41"/>
    </row>
    <row r="87" spans="1:30" ht="15" x14ac:dyDescent="0.25">
      <c r="A87" s="53">
        <f t="shared" si="2"/>
        <v>1981</v>
      </c>
      <c r="B87" s="50">
        <v>0.63910394906997703</v>
      </c>
      <c r="C87" s="4">
        <v>0.23364903032779699</v>
      </c>
      <c r="D87" s="60"/>
      <c r="E87" s="60"/>
      <c r="F87" s="60"/>
      <c r="G87" s="60"/>
      <c r="H87" s="60">
        <v>0.45004628289999998</v>
      </c>
      <c r="I87" s="60">
        <v>0.12496381130000001</v>
      </c>
      <c r="J87" s="52"/>
      <c r="K87" s="52"/>
      <c r="L87" s="51">
        <v>0.50909048000000001</v>
      </c>
      <c r="M87" s="51">
        <v>0.1667469</v>
      </c>
      <c r="N87" s="50">
        <v>0.53165088653564496</v>
      </c>
      <c r="O87" s="4">
        <v>0.17385614395141599</v>
      </c>
      <c r="P87" s="50"/>
      <c r="Q87" s="50"/>
      <c r="R87" s="44"/>
      <c r="S87" s="44"/>
      <c r="T87" s="44"/>
      <c r="U87" s="41"/>
      <c r="V87" s="49">
        <v>0.63910394879999999</v>
      </c>
      <c r="W87" s="48">
        <v>0.2441699987</v>
      </c>
      <c r="X87" s="41"/>
      <c r="Y87" s="41"/>
      <c r="Z87" s="41"/>
      <c r="AA87" s="41"/>
      <c r="AB87" s="41"/>
      <c r="AC87" s="41"/>
      <c r="AD87" s="41"/>
    </row>
    <row r="88" spans="1:30" ht="15" x14ac:dyDescent="0.25">
      <c r="A88" s="53">
        <f t="shared" si="2"/>
        <v>1982</v>
      </c>
      <c r="B88" s="50">
        <v>0.62862390279769897</v>
      </c>
      <c r="C88" s="4">
        <v>0.23772262036800401</v>
      </c>
      <c r="D88" s="60"/>
      <c r="E88" s="60"/>
      <c r="F88" s="60"/>
      <c r="G88" s="60"/>
      <c r="H88" s="60"/>
      <c r="I88" s="60"/>
      <c r="J88" s="52"/>
      <c r="K88" s="52"/>
      <c r="L88" s="51">
        <v>0.50245392</v>
      </c>
      <c r="M88" s="51">
        <v>0.16178770000000001</v>
      </c>
      <c r="N88" s="50">
        <v>0.51228263854980505</v>
      </c>
      <c r="O88" s="4">
        <v>0.172027168273926</v>
      </c>
      <c r="P88" s="50"/>
      <c r="Q88" s="50"/>
      <c r="R88" s="44"/>
      <c r="S88" s="44"/>
      <c r="T88" s="44"/>
      <c r="U88" s="41"/>
      <c r="V88" s="49">
        <v>0.63526999510000004</v>
      </c>
      <c r="W88" s="48">
        <v>0.24689999709999999</v>
      </c>
      <c r="X88" s="41"/>
      <c r="Y88" s="41"/>
      <c r="Z88" s="41"/>
      <c r="AA88" s="41"/>
      <c r="AB88" s="41"/>
      <c r="AC88" s="41"/>
      <c r="AD88" s="41"/>
    </row>
    <row r="89" spans="1:30" ht="15" x14ac:dyDescent="0.25">
      <c r="A89" s="53">
        <f t="shared" si="2"/>
        <v>1983</v>
      </c>
      <c r="B89" s="50">
        <v>0.61933428049087502</v>
      </c>
      <c r="C89" s="4">
        <v>0.22698803246021301</v>
      </c>
      <c r="D89" s="60"/>
      <c r="E89" s="60"/>
      <c r="F89" s="60"/>
      <c r="G89" s="60"/>
      <c r="H89" s="60"/>
      <c r="I89" s="60"/>
      <c r="J89" s="52"/>
      <c r="K89" s="52"/>
      <c r="L89" s="51">
        <v>0.50010191999999998</v>
      </c>
      <c r="M89" s="51">
        <v>0.15927659999999999</v>
      </c>
      <c r="N89" s="50">
        <v>0.506638832092285</v>
      </c>
      <c r="O89" s="4">
        <v>0.174615592956543</v>
      </c>
      <c r="P89" s="50"/>
      <c r="Q89" s="50"/>
      <c r="R89" s="44"/>
      <c r="S89" s="44"/>
      <c r="T89" s="44"/>
      <c r="U89" s="41"/>
      <c r="V89" s="49">
        <v>0.62687000449999997</v>
      </c>
      <c r="W89" s="48">
        <v>0.22698803249999999</v>
      </c>
      <c r="X89" s="41"/>
      <c r="Y89" s="41"/>
      <c r="Z89" s="41"/>
      <c r="AA89" s="41"/>
      <c r="AB89" s="41"/>
      <c r="AC89" s="41"/>
      <c r="AD89" s="41"/>
    </row>
    <row r="90" spans="1:30" ht="15" x14ac:dyDescent="0.25">
      <c r="A90" s="53">
        <f t="shared" si="2"/>
        <v>1984</v>
      </c>
      <c r="B90" s="50">
        <v>0.61365437507629395</v>
      </c>
      <c r="C90" s="4">
        <v>0.22933799028396601</v>
      </c>
      <c r="D90" s="60"/>
      <c r="E90" s="60"/>
      <c r="F90" s="60"/>
      <c r="G90" s="60"/>
      <c r="H90" s="60"/>
      <c r="I90" s="60"/>
      <c r="J90" s="52"/>
      <c r="K90" s="52"/>
      <c r="L90" s="51">
        <v>0.49975359000000003</v>
      </c>
      <c r="M90" s="51">
        <v>0.15803719999999999</v>
      </c>
      <c r="N90" s="50">
        <v>0.46705844879150399</v>
      </c>
      <c r="O90" s="4">
        <v>0.152216196060181</v>
      </c>
      <c r="P90" s="50"/>
      <c r="Q90" s="50"/>
      <c r="R90" s="44"/>
      <c r="S90" s="44"/>
      <c r="T90" s="44"/>
      <c r="U90" s="41"/>
      <c r="V90" s="49">
        <v>0.61365437509999998</v>
      </c>
      <c r="W90" s="48">
        <v>0.2386499997</v>
      </c>
      <c r="X90" s="41"/>
      <c r="Y90" s="41"/>
      <c r="Z90" s="41"/>
      <c r="AA90" s="41"/>
      <c r="AB90" s="41"/>
      <c r="AC90" s="41"/>
      <c r="AD90" s="41"/>
    </row>
    <row r="91" spans="1:30" ht="15" x14ac:dyDescent="0.25">
      <c r="A91" s="53">
        <f t="shared" si="2"/>
        <v>1985</v>
      </c>
      <c r="B91" s="50">
        <v>0.60790723562240601</v>
      </c>
      <c r="C91" s="4">
        <v>0.23141743242740601</v>
      </c>
      <c r="D91" s="60"/>
      <c r="E91" s="60"/>
      <c r="F91" s="60"/>
      <c r="G91" s="60"/>
      <c r="H91" s="60"/>
      <c r="I91" s="60"/>
      <c r="J91" s="50">
        <f>AVERAGE(N91,L91,P91)</f>
        <v>0.50737881162516274</v>
      </c>
      <c r="K91" s="50">
        <f>AVERAGE(O91,M91,Q91)</f>
        <v>0.16249682931925469</v>
      </c>
      <c r="L91" s="51">
        <v>0.50137149999999997</v>
      </c>
      <c r="M91" s="51">
        <v>0.16139580000000001</v>
      </c>
      <c r="N91" s="50">
        <v>0.48681293487548799</v>
      </c>
      <c r="O91" s="4">
        <v>0.157824687957764</v>
      </c>
      <c r="P91" s="50">
        <v>0.53395200000000009</v>
      </c>
      <c r="Q91" s="50">
        <v>0.16827</v>
      </c>
      <c r="R91" s="44"/>
      <c r="S91" s="44"/>
      <c r="T91" s="44"/>
      <c r="U91" s="41"/>
      <c r="V91" s="49">
        <v>0.61773499099999996</v>
      </c>
      <c r="W91" s="48">
        <v>0.2428249978</v>
      </c>
      <c r="X91" s="41"/>
      <c r="Y91" s="41"/>
      <c r="Z91" s="41"/>
      <c r="AA91" s="41"/>
      <c r="AB91" s="41"/>
      <c r="AC91" s="41"/>
      <c r="AD91" s="41"/>
    </row>
    <row r="92" spans="1:30" ht="15" x14ac:dyDescent="0.25">
      <c r="A92" s="53">
        <f t="shared" si="2"/>
        <v>1986</v>
      </c>
      <c r="B92" s="50">
        <v>0.60649669170379605</v>
      </c>
      <c r="C92" s="4">
        <v>0.22979703545570401</v>
      </c>
      <c r="D92" s="60"/>
      <c r="E92" s="60"/>
      <c r="F92" s="60"/>
      <c r="G92" s="60"/>
      <c r="H92" s="60"/>
      <c r="I92" s="60"/>
      <c r="J92" s="52"/>
      <c r="K92" s="52"/>
      <c r="L92" s="51">
        <v>0.50565808999999995</v>
      </c>
      <c r="M92" s="51">
        <v>0.16787329000000001</v>
      </c>
      <c r="N92" s="50">
        <v>0.48824001312255899</v>
      </c>
      <c r="O92" s="4">
        <v>0.16300773620605499</v>
      </c>
      <c r="P92" s="50"/>
      <c r="Q92" s="50"/>
      <c r="R92" s="44"/>
      <c r="S92" s="44"/>
      <c r="T92" s="44"/>
      <c r="U92" s="41"/>
      <c r="V92" s="49">
        <v>0.61377999630000002</v>
      </c>
      <c r="W92" s="48">
        <v>0.240620001</v>
      </c>
      <c r="X92" s="41"/>
      <c r="Y92" s="41"/>
      <c r="Z92" s="41"/>
      <c r="AA92" s="41"/>
      <c r="AB92" s="41"/>
      <c r="AC92" s="41"/>
      <c r="AD92" s="41"/>
    </row>
    <row r="93" spans="1:30" ht="15" x14ac:dyDescent="0.25">
      <c r="A93" s="53">
        <f t="shared" si="2"/>
        <v>1987</v>
      </c>
      <c r="B93" s="50">
        <v>0.61578047275543202</v>
      </c>
      <c r="C93" s="4">
        <v>0.24608807265758501</v>
      </c>
      <c r="D93" s="60"/>
      <c r="E93" s="60"/>
      <c r="F93" s="60"/>
      <c r="G93" s="60"/>
      <c r="H93" s="60"/>
      <c r="I93" s="60"/>
      <c r="J93" s="52"/>
      <c r="K93" s="52"/>
      <c r="L93" s="51">
        <v>0.50498860999999995</v>
      </c>
      <c r="M93" s="51">
        <v>0.1705865</v>
      </c>
      <c r="N93" s="50">
        <v>0.50358818054199195</v>
      </c>
      <c r="O93" s="4">
        <v>0.16673263549804701</v>
      </c>
      <c r="P93" s="50"/>
      <c r="Q93" s="50"/>
      <c r="R93" s="44"/>
      <c r="S93" s="44"/>
      <c r="T93" s="44"/>
      <c r="U93" s="41"/>
      <c r="V93" s="49">
        <v>0.62183000190000004</v>
      </c>
      <c r="W93" s="48">
        <v>0.24608807129999999</v>
      </c>
      <c r="X93" s="41"/>
      <c r="Y93" s="41"/>
      <c r="Z93" s="41"/>
      <c r="AA93" s="41"/>
      <c r="AB93" s="41"/>
      <c r="AC93" s="41"/>
      <c r="AD93" s="41"/>
    </row>
    <row r="94" spans="1:30" ht="15" x14ac:dyDescent="0.25">
      <c r="A94" s="53">
        <f t="shared" si="2"/>
        <v>1988</v>
      </c>
      <c r="B94" s="50">
        <v>0.62737601995468095</v>
      </c>
      <c r="C94" s="4">
        <v>0.26496446132659901</v>
      </c>
      <c r="D94" s="60"/>
      <c r="E94" s="60"/>
      <c r="F94" s="60"/>
      <c r="G94" s="60"/>
      <c r="H94" s="60"/>
      <c r="I94" s="60"/>
      <c r="J94" s="52"/>
      <c r="K94" s="52"/>
      <c r="L94" s="51">
        <v>0.50490056999999999</v>
      </c>
      <c r="M94" s="51">
        <v>0.17369789999999999</v>
      </c>
      <c r="N94" s="50">
        <v>0.48185375213623</v>
      </c>
      <c r="O94" s="4">
        <v>0.152034149169922</v>
      </c>
      <c r="P94" s="50"/>
      <c r="Q94" s="50"/>
      <c r="R94" s="44"/>
      <c r="S94" s="44"/>
      <c r="T94" s="44"/>
      <c r="U94" s="41"/>
      <c r="V94" s="49">
        <v>0.63288999300000004</v>
      </c>
      <c r="W94" s="48">
        <v>0.271869998</v>
      </c>
      <c r="X94" s="41"/>
      <c r="Y94" s="41"/>
      <c r="Z94" s="41"/>
      <c r="AA94" s="41"/>
      <c r="AB94" s="41"/>
      <c r="AC94" s="41"/>
      <c r="AD94" s="41"/>
    </row>
    <row r="95" spans="1:30" ht="15" x14ac:dyDescent="0.25">
      <c r="A95" s="53">
        <f t="shared" si="2"/>
        <v>1989</v>
      </c>
      <c r="B95" s="50">
        <v>0.62700736522674605</v>
      </c>
      <c r="C95" s="4">
        <v>0.26571738719940202</v>
      </c>
      <c r="D95" s="60"/>
      <c r="E95" s="60"/>
      <c r="F95" s="60"/>
      <c r="G95" s="60"/>
      <c r="H95" s="60"/>
      <c r="I95" s="60"/>
      <c r="J95" s="52"/>
      <c r="K95" s="52"/>
      <c r="L95" s="51">
        <v>0.50755841000000002</v>
      </c>
      <c r="M95" s="51">
        <v>0.1765921</v>
      </c>
      <c r="N95" s="50">
        <v>0.48526416778564502</v>
      </c>
      <c r="O95" s="4">
        <v>0.165928421020508</v>
      </c>
      <c r="P95" s="50"/>
      <c r="Q95" s="50"/>
      <c r="R95" s="44"/>
      <c r="S95" s="44"/>
      <c r="T95" s="44"/>
      <c r="U95" s="41"/>
      <c r="V95" s="49">
        <v>0.63322999930000001</v>
      </c>
      <c r="W95" s="48">
        <v>0.26571738769999997</v>
      </c>
      <c r="X95" s="41"/>
      <c r="Y95" s="41"/>
      <c r="Z95" s="41"/>
      <c r="AA95" s="41"/>
      <c r="AB95" s="41"/>
      <c r="AC95" s="41"/>
      <c r="AD95" s="41"/>
    </row>
    <row r="96" spans="1:30" ht="15" x14ac:dyDescent="0.25">
      <c r="A96" s="53">
        <f t="shared" si="2"/>
        <v>1990</v>
      </c>
      <c r="B96" s="50">
        <v>0.62883001565933205</v>
      </c>
      <c r="C96" s="4">
        <v>0.26657256484031699</v>
      </c>
      <c r="D96" s="60"/>
      <c r="E96" s="60"/>
      <c r="F96" s="60"/>
      <c r="G96" s="60"/>
      <c r="H96" s="60"/>
      <c r="I96" s="60"/>
      <c r="J96" s="50">
        <f>AVERAGE(N96,L96,P96)</f>
        <v>0.49972812405843109</v>
      </c>
      <c r="K96" s="50">
        <f>AVERAGE(O96,M96,Q96)</f>
        <v>0.17221636697794598</v>
      </c>
      <c r="L96" s="51">
        <v>0.50271708000000004</v>
      </c>
      <c r="M96" s="51">
        <v>0.1718258</v>
      </c>
      <c r="N96" s="50">
        <v>0.45985729217529298</v>
      </c>
      <c r="O96" s="4">
        <v>0.16347330093383799</v>
      </c>
      <c r="P96" s="50">
        <v>0.53661000000000014</v>
      </c>
      <c r="Q96" s="50">
        <v>0.18135000000000001</v>
      </c>
      <c r="R96" s="44"/>
      <c r="S96" s="44"/>
      <c r="T96" s="44"/>
      <c r="U96" s="41"/>
      <c r="V96" s="49">
        <v>0.63550999669999997</v>
      </c>
      <c r="W96" s="48">
        <v>0.2665725639</v>
      </c>
      <c r="X96" s="41"/>
      <c r="Y96" s="41"/>
      <c r="Z96" s="41"/>
      <c r="AA96" s="41"/>
      <c r="AB96" s="41"/>
      <c r="AC96" s="41"/>
      <c r="AD96" s="41"/>
    </row>
    <row r="97" spans="1:30" ht="15" x14ac:dyDescent="0.25">
      <c r="A97" s="53">
        <f t="shared" si="2"/>
        <v>1991</v>
      </c>
      <c r="B97" s="50">
        <v>0.62743532657623302</v>
      </c>
      <c r="C97" s="4">
        <v>0.259941697120667</v>
      </c>
      <c r="D97" s="60"/>
      <c r="E97" s="60"/>
      <c r="F97" s="60"/>
      <c r="G97" s="60"/>
      <c r="H97" s="60">
        <v>0.50539065559999996</v>
      </c>
      <c r="I97" s="60">
        <v>0.16105803699999999</v>
      </c>
      <c r="J97" s="52"/>
      <c r="K97" s="52"/>
      <c r="L97" s="51">
        <v>0.50654237999999996</v>
      </c>
      <c r="M97" s="51">
        <v>0.18091579999999999</v>
      </c>
      <c r="N97" s="50">
        <v>0.45589118957519498</v>
      </c>
      <c r="O97" s="4">
        <v>0.15580317497253399</v>
      </c>
      <c r="P97" s="50"/>
      <c r="Q97" s="50"/>
      <c r="R97" s="44"/>
      <c r="S97" s="44"/>
      <c r="T97" s="44"/>
      <c r="U97" s="41"/>
      <c r="V97" s="49">
        <v>0.63493999570000004</v>
      </c>
      <c r="W97" s="48">
        <v>0.26878999840000001</v>
      </c>
      <c r="X97" s="41"/>
      <c r="Y97" s="41"/>
      <c r="Z97" s="41"/>
      <c r="AA97" s="41"/>
      <c r="AB97" s="41"/>
      <c r="AC97" s="41"/>
      <c r="AD97" s="41"/>
    </row>
    <row r="98" spans="1:30" ht="15" x14ac:dyDescent="0.25">
      <c r="A98" s="53">
        <f t="shared" si="2"/>
        <v>1992</v>
      </c>
      <c r="B98" s="50">
        <v>0.64253735542297397</v>
      </c>
      <c r="C98" s="4">
        <v>0.27566269040107699</v>
      </c>
      <c r="D98" s="60"/>
      <c r="E98" s="60"/>
      <c r="F98" s="60"/>
      <c r="G98" s="60"/>
      <c r="H98" s="60"/>
      <c r="I98" s="60"/>
      <c r="J98" s="52"/>
      <c r="K98" s="52"/>
      <c r="L98" s="51">
        <v>0.51005297999999999</v>
      </c>
      <c r="M98" s="51">
        <v>0.17498089</v>
      </c>
      <c r="N98" s="50">
        <v>0.47995822906494101</v>
      </c>
      <c r="O98" s="4">
        <v>0.16991674423217801</v>
      </c>
      <c r="P98" s="50"/>
      <c r="Q98" s="50"/>
      <c r="R98" s="44"/>
      <c r="S98" s="44"/>
      <c r="T98" s="44"/>
      <c r="U98" s="41"/>
      <c r="V98" s="49">
        <v>0.64253735840000004</v>
      </c>
      <c r="W98" s="48">
        <v>0.28616000740000003</v>
      </c>
      <c r="X98" s="41"/>
      <c r="Y98" s="41"/>
      <c r="Z98" s="41"/>
      <c r="AA98" s="41"/>
      <c r="AB98" s="41"/>
      <c r="AC98" s="41"/>
      <c r="AD98" s="41"/>
    </row>
    <row r="99" spans="1:30" ht="15" x14ac:dyDescent="0.25">
      <c r="A99" s="53">
        <f t="shared" si="2"/>
        <v>1993</v>
      </c>
      <c r="B99" s="50">
        <v>0.64571458101272605</v>
      </c>
      <c r="C99" s="4">
        <v>0.27686855196952798</v>
      </c>
      <c r="D99" s="60"/>
      <c r="E99" s="60"/>
      <c r="F99" s="60"/>
      <c r="G99" s="60"/>
      <c r="H99" s="60"/>
      <c r="I99" s="60"/>
      <c r="J99" s="52"/>
      <c r="K99" s="52"/>
      <c r="L99" s="51">
        <v>0.51213211000000003</v>
      </c>
      <c r="M99" s="51">
        <v>0.18789550999999999</v>
      </c>
      <c r="N99" s="50">
        <v>0.498296165466309</v>
      </c>
      <c r="O99" s="4">
        <v>0.182895431518555</v>
      </c>
      <c r="P99" s="50"/>
      <c r="Q99" s="50"/>
      <c r="R99" s="44"/>
      <c r="S99" s="44"/>
      <c r="T99" s="44"/>
      <c r="U99" s="41"/>
      <c r="V99" s="49">
        <v>0.64571458169999996</v>
      </c>
      <c r="W99" s="48">
        <v>0.28834999890000002</v>
      </c>
      <c r="X99" s="41"/>
      <c r="Y99" s="41"/>
      <c r="Z99" s="41"/>
      <c r="AA99" s="41"/>
      <c r="AB99" s="41"/>
      <c r="AC99" s="41"/>
      <c r="AD99" s="41"/>
    </row>
    <row r="100" spans="1:30" ht="15" x14ac:dyDescent="0.25">
      <c r="A100" s="53">
        <f t="shared" si="2"/>
        <v>1994</v>
      </c>
      <c r="B100" s="50">
        <v>0.646326184272766</v>
      </c>
      <c r="C100" s="4">
        <v>0.27605798840522799</v>
      </c>
      <c r="D100" s="60"/>
      <c r="E100" s="60"/>
      <c r="F100" s="60"/>
      <c r="G100" s="60"/>
      <c r="H100" s="60"/>
      <c r="I100" s="60"/>
      <c r="J100" s="52"/>
      <c r="K100" s="52"/>
      <c r="L100" s="51">
        <v>0.51199359</v>
      </c>
      <c r="M100" s="51">
        <v>0.1932383</v>
      </c>
      <c r="N100" s="50">
        <v>0.49545337677001999</v>
      </c>
      <c r="O100" s="4">
        <v>0.17645088195800801</v>
      </c>
      <c r="P100" s="50"/>
      <c r="Q100" s="50"/>
      <c r="R100" s="44"/>
      <c r="S100" s="44"/>
      <c r="T100" s="44"/>
      <c r="U100" s="41"/>
      <c r="V100" s="49">
        <v>0.65543999480000004</v>
      </c>
      <c r="W100" s="48">
        <v>0.27605798790000002</v>
      </c>
      <c r="X100" s="41"/>
      <c r="Y100" s="41"/>
      <c r="Z100" s="41"/>
      <c r="AA100" s="41"/>
      <c r="AB100" s="41"/>
      <c r="AC100" s="41"/>
      <c r="AD100" s="41"/>
    </row>
    <row r="101" spans="1:30" ht="15" x14ac:dyDescent="0.25">
      <c r="A101" s="53">
        <f t="shared" si="2"/>
        <v>1995</v>
      </c>
      <c r="B101" s="50">
        <v>0.65004730224609397</v>
      </c>
      <c r="C101" s="4">
        <v>0.27918201684951799</v>
      </c>
      <c r="D101" s="60">
        <v>0.40810629729999998</v>
      </c>
      <c r="E101" s="60">
        <v>0.15797249972820299</v>
      </c>
      <c r="F101" s="60">
        <v>0.52553659793920804</v>
      </c>
      <c r="G101" s="60">
        <v>0.21503122081048801</v>
      </c>
      <c r="H101" s="60"/>
      <c r="I101" s="60"/>
      <c r="J101" s="50">
        <f>AVERAGE(N101,L101,P101)</f>
        <v>0.50870975976236965</v>
      </c>
      <c r="K101" s="50">
        <f>AVERAGE(O101,M101,Q101)</f>
        <v>0.18391769744873032</v>
      </c>
      <c r="L101" s="51">
        <v>0.51116651000000002</v>
      </c>
      <c r="M101" s="51">
        <v>0.1964225</v>
      </c>
      <c r="N101" s="50">
        <v>0.46916976928710902</v>
      </c>
      <c r="O101" s="4">
        <v>0.162255592346191</v>
      </c>
      <c r="P101" s="50">
        <v>0.54579300000000008</v>
      </c>
      <c r="Q101" s="50">
        <v>0.193075</v>
      </c>
      <c r="R101" s="44"/>
      <c r="S101" s="44"/>
      <c r="T101" s="44"/>
      <c r="U101" s="41"/>
      <c r="V101" s="49">
        <v>0.65901999919999998</v>
      </c>
      <c r="W101" s="48">
        <v>0.27918201679999999</v>
      </c>
      <c r="X101" s="41"/>
      <c r="Y101" s="41"/>
      <c r="Z101" s="41"/>
      <c r="AA101" s="41"/>
      <c r="AB101" s="41"/>
      <c r="AC101" s="41"/>
      <c r="AD101" s="41"/>
    </row>
    <row r="102" spans="1:30" ht="15" x14ac:dyDescent="0.25">
      <c r="A102" s="53">
        <f t="shared" si="2"/>
        <v>1996</v>
      </c>
      <c r="B102" s="50">
        <v>0.654424488544464</v>
      </c>
      <c r="C102" s="4">
        <v>0.28577533364295998</v>
      </c>
      <c r="D102" s="60">
        <v>0.430038482</v>
      </c>
      <c r="E102" s="60">
        <v>0.17014415562152899</v>
      </c>
      <c r="F102" s="60">
        <v>0.54409099649637904</v>
      </c>
      <c r="G102" s="60">
        <v>0.23424172308296001</v>
      </c>
      <c r="H102" s="60"/>
      <c r="I102" s="60"/>
      <c r="J102" s="52"/>
      <c r="K102" s="52"/>
      <c r="L102" s="51">
        <v>0.54006927999999998</v>
      </c>
      <c r="M102" s="51">
        <v>0.23320880999999999</v>
      </c>
      <c r="N102" s="50">
        <v>0.48378795623779303</v>
      </c>
      <c r="O102" s="4">
        <v>0.165480728149414</v>
      </c>
      <c r="P102" s="50"/>
      <c r="Q102" s="50"/>
      <c r="R102" s="44"/>
      <c r="S102" s="44"/>
      <c r="T102" s="44"/>
      <c r="U102" s="41"/>
      <c r="V102" s="49">
        <v>0.66410999930000003</v>
      </c>
      <c r="W102" s="48">
        <v>0.3002100009</v>
      </c>
      <c r="X102" s="41"/>
      <c r="Y102" s="41"/>
      <c r="Z102" s="41"/>
      <c r="AA102" s="41"/>
      <c r="AB102" s="41"/>
      <c r="AC102" s="41"/>
      <c r="AD102" s="41"/>
    </row>
    <row r="103" spans="1:30" ht="15" x14ac:dyDescent="0.25">
      <c r="A103" s="53">
        <f t="shared" ref="A103:A115" si="3">A102+1</f>
        <v>1997</v>
      </c>
      <c r="B103" s="50">
        <v>0.65985316038131703</v>
      </c>
      <c r="C103" s="4">
        <v>0.29462435841560403</v>
      </c>
      <c r="D103" s="60">
        <v>0.44641423229999999</v>
      </c>
      <c r="E103" s="60">
        <v>0.17923220992088301</v>
      </c>
      <c r="F103" s="60">
        <v>0.59565450181253299</v>
      </c>
      <c r="G103" s="60">
        <v>0.31506952014751699</v>
      </c>
      <c r="H103" s="60"/>
      <c r="I103" s="60"/>
      <c r="J103" s="52"/>
      <c r="K103" s="52"/>
      <c r="L103" s="51">
        <v>0.55238478999999996</v>
      </c>
      <c r="M103" s="51">
        <v>0.25308180000000002</v>
      </c>
      <c r="N103" s="50">
        <v>0.515730209350586</v>
      </c>
      <c r="O103" s="4">
        <v>0.19269138336181599</v>
      </c>
      <c r="P103" s="50"/>
      <c r="Q103" s="50"/>
      <c r="R103" s="44"/>
      <c r="S103" s="44"/>
      <c r="T103" s="44"/>
      <c r="U103" s="41"/>
      <c r="V103" s="49">
        <v>0.6698600079</v>
      </c>
      <c r="W103" s="48">
        <v>0.30973000150000002</v>
      </c>
      <c r="X103" s="41"/>
      <c r="Y103" s="41"/>
      <c r="Z103" s="41"/>
      <c r="AA103" s="41"/>
      <c r="AB103" s="41"/>
      <c r="AC103" s="41"/>
      <c r="AD103" s="41"/>
    </row>
    <row r="104" spans="1:30" ht="15" x14ac:dyDescent="0.25">
      <c r="A104" s="53">
        <f t="shared" si="3"/>
        <v>1998</v>
      </c>
      <c r="B104" s="50">
        <v>0.66791385412216198</v>
      </c>
      <c r="C104" s="4">
        <v>0.30704393982887301</v>
      </c>
      <c r="D104" s="60">
        <v>0.45910784599999999</v>
      </c>
      <c r="E104" s="60">
        <v>0.18627677857875799</v>
      </c>
      <c r="F104" s="60">
        <v>0.62404166487976898</v>
      </c>
      <c r="G104" s="60">
        <v>0.357449762057513</v>
      </c>
      <c r="H104" s="60"/>
      <c r="I104" s="60"/>
      <c r="J104" s="52"/>
      <c r="K104" s="52"/>
      <c r="L104" s="51">
        <v>0.56328427999999997</v>
      </c>
      <c r="M104" s="51">
        <v>0.2669858</v>
      </c>
      <c r="N104" s="50">
        <v>0.51886837005615205</v>
      </c>
      <c r="O104" s="4">
        <v>0.19961238861083999</v>
      </c>
      <c r="P104" s="50"/>
      <c r="Q104" s="50"/>
      <c r="R104" s="44"/>
      <c r="S104" s="44"/>
      <c r="T104" s="44"/>
      <c r="U104" s="41"/>
      <c r="V104" s="49">
        <v>0.67997999890000005</v>
      </c>
      <c r="W104" s="48">
        <v>0.30704394010000002</v>
      </c>
      <c r="X104" s="41"/>
      <c r="Y104" s="41"/>
      <c r="Z104" s="41"/>
      <c r="AA104" s="41"/>
      <c r="AB104" s="41"/>
      <c r="AC104" s="41"/>
      <c r="AD104" s="41"/>
    </row>
    <row r="105" spans="1:30" ht="15" x14ac:dyDescent="0.25">
      <c r="A105" s="53">
        <f t="shared" si="3"/>
        <v>1999</v>
      </c>
      <c r="B105" s="50">
        <v>0.670313000679016</v>
      </c>
      <c r="C105" s="4">
        <v>0.31470489501953097</v>
      </c>
      <c r="D105" s="60">
        <v>0.469235599</v>
      </c>
      <c r="E105" s="60">
        <v>0.191897347569466</v>
      </c>
      <c r="F105" s="60">
        <v>0.657416204921901</v>
      </c>
      <c r="G105" s="60">
        <v>0.41246584523469199</v>
      </c>
      <c r="H105" s="60"/>
      <c r="I105" s="60"/>
      <c r="J105" s="52"/>
      <c r="K105" s="52"/>
      <c r="L105" s="51">
        <v>0.56875861000000005</v>
      </c>
      <c r="M105" s="51">
        <v>0.27835509000000003</v>
      </c>
      <c r="N105" s="50">
        <v>0.50071971893310596</v>
      </c>
      <c r="O105" s="4">
        <v>0.19302942276001001</v>
      </c>
      <c r="P105" s="50"/>
      <c r="Q105" s="50"/>
      <c r="R105" s="44"/>
      <c r="S105" s="44"/>
      <c r="T105" s="44"/>
      <c r="U105" s="41"/>
      <c r="V105" s="49">
        <v>0.67031300159999996</v>
      </c>
      <c r="W105" s="48">
        <v>0.33900000250000001</v>
      </c>
      <c r="X105" s="41"/>
      <c r="Y105" s="41"/>
      <c r="Z105" s="41"/>
      <c r="AA105" s="41"/>
      <c r="AB105" s="41"/>
      <c r="AC105" s="41"/>
      <c r="AD105" s="41"/>
    </row>
    <row r="106" spans="1:30" ht="15" x14ac:dyDescent="0.25">
      <c r="A106" s="53">
        <f t="shared" si="3"/>
        <v>2000</v>
      </c>
      <c r="B106" s="50">
        <v>0.67375773191452004</v>
      </c>
      <c r="C106" s="4">
        <v>0.32299152016639698</v>
      </c>
      <c r="D106" s="60">
        <v>0.47750416400000001</v>
      </c>
      <c r="E106" s="60">
        <v>0.196486130356789</v>
      </c>
      <c r="F106" s="60">
        <v>0.64647481730207801</v>
      </c>
      <c r="G106" s="60">
        <v>0.39176861708983801</v>
      </c>
      <c r="H106" s="60"/>
      <c r="I106" s="60"/>
      <c r="J106" s="50">
        <f>AVERAGE(N106,L106,P106)</f>
        <v>0.54369641533040358</v>
      </c>
      <c r="K106" s="50">
        <f>AVERAGE(O106,M106,Q106)</f>
        <v>0.22363039847493502</v>
      </c>
      <c r="L106" s="51">
        <v>0.57056247999999998</v>
      </c>
      <c r="M106" s="51">
        <v>0.28112301000000001</v>
      </c>
      <c r="N106" s="50">
        <v>0.50555076599121096</v>
      </c>
      <c r="O106" s="4">
        <v>0.184968185424805</v>
      </c>
      <c r="P106" s="50">
        <v>0.55497600000000002</v>
      </c>
      <c r="Q106" s="50">
        <v>0.20480000000000001</v>
      </c>
      <c r="R106" s="44"/>
      <c r="S106" s="44"/>
      <c r="T106" s="44"/>
      <c r="U106" s="41"/>
      <c r="V106" s="49">
        <v>0.68792999980000002</v>
      </c>
      <c r="W106" s="48">
        <v>0.34440000240000002</v>
      </c>
      <c r="X106" s="41"/>
      <c r="Y106" s="41"/>
      <c r="Z106" s="41"/>
      <c r="AA106" s="41"/>
      <c r="AB106" s="41"/>
      <c r="AC106" s="41"/>
      <c r="AD106" s="41"/>
    </row>
    <row r="107" spans="1:30" ht="15" x14ac:dyDescent="0.25">
      <c r="A107" s="53">
        <f t="shared" si="3"/>
        <v>2001</v>
      </c>
      <c r="B107" s="50">
        <v>0.66447401046752896</v>
      </c>
      <c r="C107" s="4">
        <v>0.31334158778190602</v>
      </c>
      <c r="D107" s="60">
        <v>0.4843823612</v>
      </c>
      <c r="E107" s="60">
        <v>0.20030328631401101</v>
      </c>
      <c r="F107" s="60">
        <v>0.66741356486454595</v>
      </c>
      <c r="G107" s="60">
        <v>0.42886919202283003</v>
      </c>
      <c r="H107" s="60"/>
      <c r="I107" s="60"/>
      <c r="J107" s="52"/>
      <c r="K107" s="52"/>
      <c r="L107" s="51">
        <v>0.56108272000000003</v>
      </c>
      <c r="M107" s="51">
        <v>0.27050110999999999</v>
      </c>
      <c r="N107" s="50">
        <v>0.50239955902099598</v>
      </c>
      <c r="O107" s="4">
        <v>0.18856817245483401</v>
      </c>
      <c r="P107" s="50"/>
      <c r="Q107" s="50"/>
      <c r="R107" s="44"/>
      <c r="S107" s="44"/>
      <c r="T107" s="44"/>
      <c r="U107" s="41"/>
      <c r="V107" s="49">
        <v>0.6644740133</v>
      </c>
      <c r="W107" s="48">
        <v>0.333680003</v>
      </c>
      <c r="X107" s="41"/>
      <c r="Y107" s="41"/>
      <c r="Z107" s="41"/>
      <c r="AA107" s="41"/>
      <c r="AB107" s="41"/>
      <c r="AC107" s="41"/>
      <c r="AD107" s="41"/>
    </row>
    <row r="108" spans="1:30" ht="15" x14ac:dyDescent="0.25">
      <c r="A108" s="53">
        <f t="shared" si="3"/>
        <v>2002</v>
      </c>
      <c r="B108" s="50">
        <v>0.66348350048065197</v>
      </c>
      <c r="C108" s="4">
        <v>0.30158150196075401</v>
      </c>
      <c r="D108" s="60">
        <v>0.49019375440000001</v>
      </c>
      <c r="E108" s="60">
        <v>0.20352843403816201</v>
      </c>
      <c r="F108" s="60">
        <v>0.64301335974596396</v>
      </c>
      <c r="G108" s="60">
        <v>0.38476455374620899</v>
      </c>
      <c r="H108" s="60">
        <v>0.55599010100000001</v>
      </c>
      <c r="I108" s="60">
        <v>0.24369849930000001</v>
      </c>
      <c r="J108" s="52"/>
      <c r="K108" s="52"/>
      <c r="L108" s="51">
        <v>0.54605693</v>
      </c>
      <c r="M108" s="51">
        <v>0.25402331</v>
      </c>
      <c r="N108" s="50">
        <v>0.508456230163574</v>
      </c>
      <c r="O108" s="4">
        <v>0.180453090667725</v>
      </c>
      <c r="P108" s="50"/>
      <c r="Q108" s="50"/>
      <c r="R108" s="44"/>
      <c r="S108" s="44"/>
      <c r="T108" s="44"/>
      <c r="U108" s="41"/>
      <c r="V108" s="49">
        <v>0.66348349770000004</v>
      </c>
      <c r="W108" s="48">
        <v>0.30158150099999997</v>
      </c>
      <c r="X108" s="41"/>
      <c r="Y108" s="41"/>
      <c r="Z108" s="41"/>
      <c r="AA108" s="41"/>
      <c r="AB108" s="41"/>
      <c r="AC108" s="41"/>
      <c r="AD108" s="41"/>
    </row>
    <row r="109" spans="1:30" ht="15" x14ac:dyDescent="0.25">
      <c r="A109" s="53">
        <f t="shared" si="3"/>
        <v>2003</v>
      </c>
      <c r="B109" s="50">
        <v>0.66558730602264404</v>
      </c>
      <c r="C109" s="4">
        <v>0.30323013663291898</v>
      </c>
      <c r="D109" s="60">
        <v>0.49029678110000002</v>
      </c>
      <c r="E109" s="60">
        <v>0.205001935362816</v>
      </c>
      <c r="F109" s="60">
        <v>0.66709019104018796</v>
      </c>
      <c r="G109" s="60">
        <v>0.42729171505197899</v>
      </c>
      <c r="H109" s="60"/>
      <c r="I109" s="60"/>
      <c r="J109" s="52"/>
      <c r="K109" s="52"/>
      <c r="L109" s="51">
        <v>0.53840887999999998</v>
      </c>
      <c r="M109" s="51">
        <v>0.24618319999999999</v>
      </c>
      <c r="N109" s="50">
        <v>0.50255298614501998</v>
      </c>
      <c r="O109" s="4">
        <v>0.167896499633789</v>
      </c>
      <c r="P109" s="50"/>
      <c r="Q109" s="50"/>
      <c r="R109" s="44"/>
      <c r="S109" s="44"/>
      <c r="T109" s="44"/>
      <c r="U109" s="41"/>
      <c r="V109" s="49">
        <v>0.66558730420000001</v>
      </c>
      <c r="W109" s="48">
        <v>0.32153999620000001</v>
      </c>
      <c r="X109" s="41"/>
      <c r="Y109" s="41"/>
      <c r="Z109" s="41"/>
      <c r="AA109" s="41"/>
      <c r="AB109" s="41"/>
      <c r="AC109" s="41"/>
      <c r="AD109" s="41"/>
    </row>
    <row r="110" spans="1:30" ht="15" x14ac:dyDescent="0.25">
      <c r="A110" s="53">
        <f t="shared" si="3"/>
        <v>2004</v>
      </c>
      <c r="B110" s="50">
        <v>0.67369800806045499</v>
      </c>
      <c r="C110" s="4">
        <v>0.31475982069969199</v>
      </c>
      <c r="D110" s="60">
        <v>0.50614482159999996</v>
      </c>
      <c r="E110" s="60">
        <v>0.224525511264801</v>
      </c>
      <c r="F110" s="60">
        <v>0.67024151468649495</v>
      </c>
      <c r="G110" s="60">
        <v>0.43084325408563001</v>
      </c>
      <c r="H110" s="60"/>
      <c r="I110" s="60"/>
      <c r="J110" s="52"/>
      <c r="K110" s="52"/>
      <c r="L110" s="51">
        <v>0.52969909000000004</v>
      </c>
      <c r="M110" s="51">
        <v>0.23764179999999999</v>
      </c>
      <c r="N110" s="50"/>
      <c r="O110" s="4"/>
      <c r="P110" s="50"/>
      <c r="Q110" s="50"/>
      <c r="R110" s="44"/>
      <c r="S110" s="44"/>
      <c r="T110" s="44"/>
      <c r="U110" s="41"/>
      <c r="V110" s="49">
        <v>0.6736980132</v>
      </c>
      <c r="W110" s="48">
        <v>0.31475982209999998</v>
      </c>
      <c r="X110" s="41"/>
      <c r="Y110" s="41"/>
      <c r="Z110" s="41"/>
      <c r="AA110" s="41"/>
      <c r="AB110" s="41"/>
      <c r="AC110" s="41"/>
      <c r="AD110" s="41"/>
    </row>
    <row r="111" spans="1:30" ht="15" x14ac:dyDescent="0.25">
      <c r="A111" s="53">
        <f t="shared" si="3"/>
        <v>2005</v>
      </c>
      <c r="B111" s="50">
        <v>0.67417842149734497</v>
      </c>
      <c r="C111" s="4">
        <v>0.32096618413925199</v>
      </c>
      <c r="D111" s="60">
        <v>0.52294331790000004</v>
      </c>
      <c r="E111" s="60">
        <v>0.237034767866135</v>
      </c>
      <c r="F111" s="60">
        <v>0.65711611858569097</v>
      </c>
      <c r="G111" s="60">
        <v>0.40450417040847197</v>
      </c>
      <c r="H111" s="60"/>
      <c r="I111" s="60"/>
      <c r="J111" s="50">
        <f>AVERAGE(N111,L111,P111)</f>
        <v>0.53372024378173832</v>
      </c>
      <c r="K111" s="50">
        <f>AVERAGE(O111,M111,Q111)</f>
        <v>0.20623908684773765</v>
      </c>
      <c r="L111" s="51">
        <v>0.52372819000000004</v>
      </c>
      <c r="M111" s="51">
        <v>0.22511060999999999</v>
      </c>
      <c r="N111" s="50">
        <v>0.51189144134521503</v>
      </c>
      <c r="O111" s="4">
        <v>0.18765665054321301</v>
      </c>
      <c r="P111" s="50">
        <v>0.56554109999999991</v>
      </c>
      <c r="Q111" s="50">
        <v>0.20595000000000002</v>
      </c>
      <c r="R111" s="44"/>
      <c r="S111" s="44"/>
      <c r="T111" s="44"/>
      <c r="U111" s="41"/>
      <c r="V111" s="49">
        <v>0.67417842059999999</v>
      </c>
      <c r="W111" s="48">
        <v>0.33533999599999997</v>
      </c>
      <c r="X111" s="41"/>
      <c r="Y111" s="41"/>
      <c r="Z111" s="41"/>
      <c r="AA111" s="41"/>
      <c r="AB111" s="41"/>
      <c r="AC111" s="41"/>
      <c r="AD111" s="41"/>
    </row>
    <row r="112" spans="1:30" ht="15" x14ac:dyDescent="0.25">
      <c r="A112" s="53">
        <f t="shared" si="3"/>
        <v>2006</v>
      </c>
      <c r="B112" s="50">
        <v>0.67976486682891801</v>
      </c>
      <c r="C112" s="4">
        <v>0.32830104231834401</v>
      </c>
      <c r="D112" s="60">
        <v>0.53935301300000005</v>
      </c>
      <c r="E112" s="60">
        <v>0.26204821467399603</v>
      </c>
      <c r="F112" s="60">
        <v>0.63834921456873395</v>
      </c>
      <c r="G112" s="60">
        <v>0.367203334346414</v>
      </c>
      <c r="H112" s="60"/>
      <c r="I112" s="60"/>
      <c r="J112" s="52"/>
      <c r="K112" s="52"/>
      <c r="L112" s="51">
        <v>0.52814662000000001</v>
      </c>
      <c r="M112" s="51">
        <v>0.22132070000000001</v>
      </c>
      <c r="N112" s="50">
        <v>0.51977294921874995</v>
      </c>
      <c r="O112" s="4">
        <v>0.198744087219238</v>
      </c>
      <c r="P112" s="50"/>
      <c r="Q112" s="50"/>
      <c r="R112" s="44"/>
      <c r="S112" s="44"/>
      <c r="T112" s="44"/>
      <c r="U112" s="41"/>
      <c r="V112" s="49">
        <v>0.67976487009999997</v>
      </c>
      <c r="W112" s="48">
        <v>0.32830104189999998</v>
      </c>
      <c r="X112" s="41"/>
      <c r="Y112" s="41"/>
      <c r="Z112" s="41"/>
      <c r="AA112" s="41"/>
      <c r="AB112" s="41"/>
      <c r="AC112" s="41"/>
      <c r="AD112" s="41"/>
    </row>
    <row r="113" spans="1:30" ht="15" x14ac:dyDescent="0.25">
      <c r="A113" s="53">
        <f t="shared" si="3"/>
        <v>2007</v>
      </c>
      <c r="B113" s="50">
        <v>0.69035160541534402</v>
      </c>
      <c r="C113" s="4">
        <v>0.33960363268852201</v>
      </c>
      <c r="D113" s="60">
        <v>0.55819779629999999</v>
      </c>
      <c r="E113" s="60">
        <v>0.28482428193092402</v>
      </c>
      <c r="F113" s="60">
        <v>0.63857039646245495</v>
      </c>
      <c r="G113" s="60">
        <v>0.35959335253573899</v>
      </c>
      <c r="H113" s="60"/>
      <c r="I113" s="60"/>
      <c r="J113" s="52"/>
      <c r="K113" s="52"/>
      <c r="L113" s="51">
        <v>0.53588831000000003</v>
      </c>
      <c r="M113" s="51">
        <v>0.22374851000000001</v>
      </c>
      <c r="N113" s="50"/>
      <c r="O113" s="4"/>
      <c r="P113" s="50"/>
      <c r="Q113" s="50"/>
      <c r="R113" s="44"/>
      <c r="S113" s="44"/>
      <c r="T113" s="44"/>
      <c r="U113" s="41"/>
      <c r="V113" s="49">
        <v>0.69792999509999998</v>
      </c>
      <c r="W113" s="48">
        <v>0.35100999659999998</v>
      </c>
      <c r="X113" s="41"/>
      <c r="Y113" s="41"/>
      <c r="Z113" s="41"/>
      <c r="AA113" s="41"/>
      <c r="AB113" s="41"/>
      <c r="AC113" s="41"/>
      <c r="AD113" s="41"/>
    </row>
    <row r="114" spans="1:30" ht="15" x14ac:dyDescent="0.25">
      <c r="A114" s="53">
        <f t="shared" si="3"/>
        <v>2008</v>
      </c>
      <c r="B114" s="50">
        <v>0.71999448537826505</v>
      </c>
      <c r="C114" s="4">
        <v>0.36090961098670998</v>
      </c>
      <c r="D114" s="60">
        <v>0.56917029620000004</v>
      </c>
      <c r="E114" s="60">
        <v>0.29249617457389798</v>
      </c>
      <c r="F114" s="60">
        <v>0.66442555817775395</v>
      </c>
      <c r="G114" s="60">
        <v>0.393181656254456</v>
      </c>
      <c r="H114" s="60"/>
      <c r="I114" s="60"/>
      <c r="J114" s="52"/>
      <c r="K114" s="52"/>
      <c r="L114" s="51">
        <v>0.53203440000000002</v>
      </c>
      <c r="M114" s="51">
        <v>0.21592929999999999</v>
      </c>
      <c r="N114" s="50"/>
      <c r="O114" s="4"/>
      <c r="P114" s="50"/>
      <c r="Q114" s="50"/>
      <c r="R114" s="44"/>
      <c r="S114" s="44"/>
      <c r="T114" s="44"/>
      <c r="U114" s="41"/>
      <c r="V114" s="49">
        <v>0.7199944868</v>
      </c>
      <c r="W114" s="48">
        <v>0.36090961049999998</v>
      </c>
      <c r="X114" s="41"/>
      <c r="Y114" s="41"/>
      <c r="Z114" s="41"/>
      <c r="AA114" s="41"/>
      <c r="AB114" s="41"/>
      <c r="AC114" s="41"/>
      <c r="AD114" s="41"/>
    </row>
    <row r="115" spans="1:30" ht="15" x14ac:dyDescent="0.25">
      <c r="A115" s="53">
        <f t="shared" si="3"/>
        <v>2009</v>
      </c>
      <c r="B115" s="50">
        <v>0.727669358253479</v>
      </c>
      <c r="C115" s="4">
        <v>0.36149084568023698</v>
      </c>
      <c r="D115" s="60">
        <v>0.58202731610000003</v>
      </c>
      <c r="E115" s="60">
        <v>0.311558097600937</v>
      </c>
      <c r="F115" s="60">
        <v>0.62877707183361098</v>
      </c>
      <c r="G115" s="60">
        <v>0.31746320240199599</v>
      </c>
      <c r="H115" s="60"/>
      <c r="I115" s="60"/>
      <c r="J115" s="52"/>
      <c r="K115" s="52"/>
      <c r="L115" s="51">
        <v>0.54052591000000005</v>
      </c>
      <c r="M115" s="51">
        <v>0.21701071</v>
      </c>
      <c r="N115" s="50">
        <v>0.54013488769531204</v>
      </c>
      <c r="O115" s="4">
        <v>0.20581426620483401</v>
      </c>
      <c r="P115" s="50"/>
      <c r="Q115" s="50"/>
      <c r="R115" s="44"/>
      <c r="S115" s="44"/>
      <c r="T115" s="44"/>
      <c r="U115" s="41"/>
      <c r="V115" s="49">
        <v>0.72766936010000005</v>
      </c>
      <c r="W115" s="48">
        <v>0.36149084469999998</v>
      </c>
      <c r="X115" s="41"/>
      <c r="Y115" s="41"/>
      <c r="Z115" s="41"/>
      <c r="AA115" s="41"/>
      <c r="AB115" s="41"/>
      <c r="AC115" s="41"/>
      <c r="AD115" s="41"/>
    </row>
    <row r="116" spans="1:30" ht="15" x14ac:dyDescent="0.25">
      <c r="A116" s="53">
        <v>2010</v>
      </c>
      <c r="B116" s="50">
        <v>0.73251938819885298</v>
      </c>
      <c r="C116" s="4">
        <v>0.37569138407707198</v>
      </c>
      <c r="D116" s="60">
        <v>0.62758243079999998</v>
      </c>
      <c r="E116" s="60">
        <v>0.30450358986854498</v>
      </c>
      <c r="F116" s="60">
        <v>0.65987944300286505</v>
      </c>
      <c r="G116" s="60">
        <v>0.34277352388016902</v>
      </c>
      <c r="H116" s="60"/>
      <c r="I116" s="60"/>
      <c r="J116" s="50">
        <f>AVERAGE(N116,L116,P116)</f>
        <v>0.56460269500000004</v>
      </c>
      <c r="K116" s="50">
        <f>AVERAGE(O116,M116,Q116)</f>
        <v>0.221082955</v>
      </c>
      <c r="L116" s="51">
        <v>0.55913639000000004</v>
      </c>
      <c r="M116" s="51">
        <v>0.23506590999999999</v>
      </c>
      <c r="N116" s="50"/>
      <c r="O116" s="4"/>
      <c r="P116" s="50">
        <v>0.57006899999999994</v>
      </c>
      <c r="Q116" s="50">
        <v>0.20710000000000001</v>
      </c>
      <c r="R116" s="44"/>
      <c r="S116" s="44"/>
      <c r="T116" s="44"/>
      <c r="U116" s="41"/>
      <c r="V116" s="49">
        <v>0.7325193887</v>
      </c>
      <c r="W116" s="48">
        <v>0.39004999820000003</v>
      </c>
      <c r="X116" s="41"/>
      <c r="Y116" s="41"/>
      <c r="Z116" s="41"/>
      <c r="AA116" s="41"/>
      <c r="AB116" s="41"/>
      <c r="AC116" s="41"/>
      <c r="AD116" s="41"/>
    </row>
    <row r="117" spans="1:30" ht="15" x14ac:dyDescent="0.25">
      <c r="A117" s="53">
        <f>A116+1</f>
        <v>2011</v>
      </c>
      <c r="B117" s="50">
        <v>0.73266696929931596</v>
      </c>
      <c r="C117" s="4">
        <v>0.37431365251541099</v>
      </c>
      <c r="D117" s="60">
        <v>0.66712719200000004</v>
      </c>
      <c r="E117" s="60">
        <v>0.27919480204582198</v>
      </c>
      <c r="F117" s="60">
        <v>0.68310518353246197</v>
      </c>
      <c r="G117" s="60">
        <v>0.35979926376603499</v>
      </c>
      <c r="H117" s="60"/>
      <c r="I117" s="60"/>
      <c r="J117" s="52"/>
      <c r="K117" s="52"/>
      <c r="L117" s="51">
        <v>0.55074179000000001</v>
      </c>
      <c r="M117" s="51">
        <v>0.22975509999999999</v>
      </c>
      <c r="N117" s="50"/>
      <c r="O117" s="4"/>
      <c r="P117" s="50"/>
      <c r="Q117" s="50"/>
      <c r="R117" s="44"/>
      <c r="S117" s="44"/>
      <c r="T117" s="44"/>
      <c r="U117" s="41"/>
      <c r="V117" s="49">
        <v>0.7412799913</v>
      </c>
      <c r="W117" s="48">
        <v>0.3883099928</v>
      </c>
      <c r="X117" s="41"/>
      <c r="Y117" s="41"/>
      <c r="Z117" s="41"/>
      <c r="AA117" s="41"/>
      <c r="AB117" s="41"/>
      <c r="AC117" s="41"/>
      <c r="AD117" s="41"/>
    </row>
    <row r="118" spans="1:30" ht="15" x14ac:dyDescent="0.25">
      <c r="A118" s="53">
        <f>A117+1</f>
        <v>2012</v>
      </c>
      <c r="B118" s="50">
        <v>0.73744320869445801</v>
      </c>
      <c r="C118" s="4">
        <v>0.38848647475242598</v>
      </c>
      <c r="D118" s="60">
        <v>0.66524803639999996</v>
      </c>
      <c r="E118" s="60">
        <v>0.27245342731475802</v>
      </c>
      <c r="F118" s="60">
        <v>0.67931338748894599</v>
      </c>
      <c r="G118" s="60">
        <v>0.35466636694036402</v>
      </c>
      <c r="H118" s="60">
        <v>0.62770879410000002</v>
      </c>
      <c r="I118" s="60">
        <v>0.3068997986</v>
      </c>
      <c r="J118" s="52"/>
      <c r="K118" s="52"/>
      <c r="L118" s="51">
        <v>0.54512137000000005</v>
      </c>
      <c r="M118" s="51">
        <v>0.2235779</v>
      </c>
      <c r="N118" s="50">
        <v>0.51916015625</v>
      </c>
      <c r="O118" s="4">
        <v>0.19881242752075201</v>
      </c>
      <c r="P118" s="50"/>
      <c r="Q118" s="50"/>
      <c r="R118" s="44"/>
      <c r="S118" s="44"/>
      <c r="T118" s="44"/>
      <c r="U118" s="41"/>
      <c r="V118" s="49">
        <v>0.7374432085</v>
      </c>
      <c r="W118" s="48">
        <v>0.400980002</v>
      </c>
      <c r="X118" s="41"/>
      <c r="Y118" s="41"/>
      <c r="Z118" s="41"/>
      <c r="AA118" s="41"/>
      <c r="AB118" s="41"/>
      <c r="AC118" s="41"/>
      <c r="AD118" s="41"/>
    </row>
    <row r="119" spans="1:30" ht="15" x14ac:dyDescent="0.25">
      <c r="A119" s="53">
        <f>A118+1</f>
        <v>2013</v>
      </c>
      <c r="B119" s="50">
        <v>0.72311288118362405</v>
      </c>
      <c r="C119" s="4">
        <v>0.370316833257675</v>
      </c>
      <c r="D119" s="60">
        <v>0.66562438010000002</v>
      </c>
      <c r="E119" s="60">
        <v>0.27246135473251298</v>
      </c>
      <c r="F119" s="60">
        <v>0.67854140396229901</v>
      </c>
      <c r="G119" s="60">
        <v>0.35462674754671802</v>
      </c>
      <c r="H119" s="60"/>
      <c r="I119" s="60"/>
      <c r="J119" s="52"/>
      <c r="K119" s="52"/>
      <c r="L119" s="51">
        <v>0.54851592000000005</v>
      </c>
      <c r="M119" s="51">
        <v>0.22904559999999999</v>
      </c>
      <c r="N119" s="50"/>
      <c r="O119" s="4"/>
      <c r="P119" s="50"/>
      <c r="Q119" s="50"/>
      <c r="R119" s="44"/>
      <c r="S119" s="44"/>
      <c r="T119" s="44"/>
      <c r="U119" s="41"/>
      <c r="V119" s="49">
        <v>0.73201000130000005</v>
      </c>
      <c r="W119" s="48">
        <v>0.37031683329999998</v>
      </c>
      <c r="X119" s="41"/>
      <c r="Y119" s="41"/>
      <c r="Z119" s="41"/>
      <c r="AA119" s="41"/>
      <c r="AB119" s="41"/>
      <c r="AC119" s="41"/>
      <c r="AD119" s="41"/>
    </row>
    <row r="120" spans="1:30" ht="15" x14ac:dyDescent="0.25">
      <c r="A120" s="53">
        <f>A119+1</f>
        <v>2014</v>
      </c>
      <c r="B120" s="50">
        <v>0.72183471918106101</v>
      </c>
      <c r="C120" s="4">
        <v>0.372446179389954</v>
      </c>
      <c r="D120" s="60">
        <v>0.66739559169999996</v>
      </c>
      <c r="E120" s="60">
        <v>0.27831006050109902</v>
      </c>
      <c r="F120" s="60">
        <v>0.684877928812057</v>
      </c>
      <c r="G120" s="60">
        <v>0.36906936997547801</v>
      </c>
      <c r="H120" s="60"/>
      <c r="I120" s="60"/>
      <c r="J120" s="52"/>
      <c r="K120" s="52"/>
      <c r="L120" s="51">
        <v>0.55276471000000005</v>
      </c>
      <c r="M120" s="51">
        <v>0.23378858999999999</v>
      </c>
      <c r="N120" s="50"/>
      <c r="O120" s="4"/>
      <c r="P120" s="50"/>
      <c r="Q120" s="50"/>
      <c r="R120" s="44"/>
      <c r="S120" s="44"/>
      <c r="T120" s="44"/>
      <c r="U120" s="41"/>
      <c r="V120" s="49">
        <v>0.72984999719999999</v>
      </c>
      <c r="W120" s="48">
        <v>0.37244617870000002</v>
      </c>
      <c r="X120" s="41"/>
      <c r="Y120" s="41"/>
      <c r="Z120" s="41"/>
      <c r="AA120" s="41"/>
      <c r="AB120" s="41"/>
      <c r="AC120" s="41"/>
      <c r="AD120" s="41"/>
    </row>
    <row r="121" spans="1:30" ht="15.6" thickBot="1" x14ac:dyDescent="0.3">
      <c r="A121" s="47">
        <v>2015</v>
      </c>
      <c r="B121" s="45">
        <f>AVERAGE(V117:V120)</f>
        <v>0.73514579957500004</v>
      </c>
      <c r="C121" s="59">
        <f>AVERAGE(W117:W120)</f>
        <v>0.3830132517</v>
      </c>
      <c r="D121" s="45">
        <v>0.67408591510000004</v>
      </c>
      <c r="E121" s="45">
        <v>0.296289712190628</v>
      </c>
      <c r="F121" s="45">
        <v>0.71322152274660799</v>
      </c>
      <c r="G121" s="45">
        <v>0.42581831454299401</v>
      </c>
      <c r="H121" s="45"/>
      <c r="I121" s="45"/>
      <c r="J121" s="45">
        <f>AVERAGE(N121,L121,P121)</f>
        <v>0.5527860785788854</v>
      </c>
      <c r="K121" s="45">
        <f>AVERAGE(O121,M121,Q121)</f>
        <v>0.214400645620931</v>
      </c>
      <c r="L121" s="46">
        <v>0.55276471376400005</v>
      </c>
      <c r="M121" s="46">
        <f>M120</f>
        <v>0.23378858999999999</v>
      </c>
      <c r="N121" s="45">
        <f>AVERAGE(N115:N118)</f>
        <v>0.52964752197265597</v>
      </c>
      <c r="O121" s="45">
        <f>AVERAGE(O115:O118)</f>
        <v>0.20231334686279301</v>
      </c>
      <c r="P121" s="45">
        <v>0.57594599999999996</v>
      </c>
      <c r="Q121" s="45">
        <v>0.20710000000000001</v>
      </c>
      <c r="R121" s="44"/>
      <c r="S121" s="44"/>
      <c r="T121" s="44"/>
      <c r="U121" s="41"/>
      <c r="V121" s="41"/>
      <c r="W121" s="41"/>
      <c r="X121" s="41"/>
      <c r="Y121" s="41"/>
      <c r="Z121" s="41"/>
      <c r="AA121" s="41"/>
      <c r="AB121" s="41"/>
      <c r="AC121" s="41"/>
      <c r="AD121" s="41"/>
    </row>
    <row r="122" spans="1:30" ht="15.6" thickTop="1" x14ac:dyDescent="0.25">
      <c r="A122" s="43"/>
      <c r="B122" s="41"/>
      <c r="C122" s="4"/>
      <c r="D122" s="4"/>
      <c r="E122" s="4"/>
      <c r="F122" s="4"/>
      <c r="G122" s="4"/>
      <c r="H122" s="4"/>
      <c r="I122" s="4"/>
      <c r="J122" s="41"/>
      <c r="K122" s="41"/>
      <c r="L122" s="41"/>
      <c r="M122" s="41"/>
      <c r="N122" s="41"/>
      <c r="O122" s="3"/>
      <c r="P122" s="41"/>
      <c r="Q122" s="41"/>
      <c r="R122" s="41"/>
      <c r="S122" s="41"/>
      <c r="T122" s="41"/>
      <c r="U122" s="41"/>
      <c r="V122" s="41"/>
      <c r="W122" s="41"/>
      <c r="X122" s="41"/>
      <c r="Y122" s="41"/>
      <c r="Z122" s="41"/>
      <c r="AA122" s="41"/>
      <c r="AB122" s="41"/>
      <c r="AC122" s="41"/>
      <c r="AD122" s="41"/>
    </row>
    <row r="123" spans="1:30" ht="15.6" x14ac:dyDescent="0.3">
      <c r="A123" s="42"/>
      <c r="B123" s="41"/>
      <c r="C123" s="4"/>
      <c r="D123" s="4"/>
      <c r="E123" s="4"/>
      <c r="F123" s="4"/>
      <c r="G123" s="4"/>
      <c r="H123" s="4"/>
      <c r="I123" s="4"/>
      <c r="J123" s="41"/>
      <c r="K123" s="41"/>
      <c r="L123" s="41"/>
      <c r="M123" s="41"/>
      <c r="N123" s="41"/>
      <c r="O123" s="41"/>
      <c r="P123" s="41"/>
      <c r="Q123" s="41"/>
      <c r="R123" s="41"/>
      <c r="S123" s="41"/>
      <c r="T123" s="41"/>
      <c r="U123" s="41"/>
      <c r="V123" s="41"/>
      <c r="W123" s="41"/>
      <c r="X123" s="41"/>
      <c r="Y123" s="41"/>
      <c r="Z123" s="41"/>
      <c r="AA123" s="41"/>
      <c r="AB123" s="41"/>
      <c r="AC123" s="41"/>
      <c r="AD123" s="41"/>
    </row>
    <row r="124" spans="1:30" ht="15.6" x14ac:dyDescent="0.3">
      <c r="A124" s="42" t="s">
        <v>16</v>
      </c>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row>
    <row r="125" spans="1:30" ht="15" x14ac:dyDescent="0.25">
      <c r="A125" s="41" t="s">
        <v>4890</v>
      </c>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row>
    <row r="126" spans="1:30" ht="15" x14ac:dyDescent="0.25">
      <c r="A126" s="41" t="s">
        <v>4891</v>
      </c>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row>
    <row r="127" spans="1:30" ht="15" x14ac:dyDescent="0.25">
      <c r="A127" s="41" t="s">
        <v>4889</v>
      </c>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row>
    <row r="128" spans="1:30" ht="15"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row>
    <row r="129" spans="1:30" ht="15"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row>
    <row r="130" spans="1:30" ht="15"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spans="1:30" ht="15"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row>
    <row r="132" spans="1:30" ht="15"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row>
    <row r="133" spans="1:30" ht="15"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row>
    <row r="134" spans="1:30" ht="15"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row>
    <row r="135" spans="1:30" ht="15"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row>
    <row r="136" spans="1:30" ht="15"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row>
    <row r="137" spans="1:30" ht="15"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row>
    <row r="138" spans="1:30" ht="15"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row>
    <row r="139" spans="1:30" ht="15"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row>
    <row r="140" spans="1:30" ht="15"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row>
    <row r="141" spans="1:30" ht="15"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row>
    <row r="142" spans="1:30" ht="15"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row>
    <row r="143" spans="1:30" ht="15"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row>
    <row r="144" spans="1:30" ht="15"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row>
    <row r="145" spans="1:30" ht="15"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row>
    <row r="146" spans="1:30" ht="15"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row>
    <row r="147" spans="1:30" ht="15"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row>
    <row r="148" spans="1:30" ht="15"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row>
    <row r="149" spans="1:30" ht="15"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row>
    <row r="150" spans="1:30" ht="15"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row>
    <row r="151" spans="1:30" ht="15"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row>
    <row r="152" spans="1:30" ht="15"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row>
    <row r="153" spans="1:30" ht="15"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row>
    <row r="154" spans="1:30" ht="15"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row>
    <row r="155" spans="1:30" ht="15"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row>
    <row r="156" spans="1:30" ht="15"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row>
    <row r="157" spans="1:30" ht="15"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row>
    <row r="158" spans="1:30" ht="15"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row>
    <row r="159" spans="1:30" ht="15"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row>
    <row r="160" spans="1:30" ht="15"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row>
    <row r="161" spans="1:30" ht="15"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row>
    <row r="162" spans="1:30" ht="15"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row>
    <row r="163" spans="1:30" ht="15"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row>
    <row r="164" spans="1:30" ht="15"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row>
    <row r="165" spans="1:30" ht="15"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row>
    <row r="166" spans="1:30" ht="15"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row>
    <row r="167" spans="1:30" ht="15"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row>
    <row r="168" spans="1:30" ht="15"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row>
    <row r="169" spans="1:30" ht="15"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row>
    <row r="170" spans="1:30" ht="15"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row>
    <row r="171" spans="1:30" ht="15"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row>
    <row r="172" spans="1:30" ht="15"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row>
    <row r="173" spans="1:30" ht="15"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row>
    <row r="174" spans="1:30" ht="15"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row>
    <row r="175" spans="1:30" ht="15"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row>
    <row r="176" spans="1:30" ht="15"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row>
    <row r="177" spans="1:30" ht="15"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row>
    <row r="178" spans="1:30" ht="15"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row>
    <row r="179" spans="1:30" ht="15"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row>
    <row r="180" spans="1:30" ht="15"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row>
    <row r="181" spans="1:30" ht="15"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row>
    <row r="182" spans="1:30" ht="15"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row>
    <row r="183" spans="1:30" ht="15"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row>
    <row r="184" spans="1:30" ht="15"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row>
    <row r="185" spans="1:30" ht="15"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row>
    <row r="186" spans="1:30" ht="15"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row>
    <row r="187" spans="1:30" ht="15"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row>
    <row r="188" spans="1:30" ht="15"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row>
    <row r="189" spans="1:30" ht="15"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row>
    <row r="190" spans="1:30" ht="15"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row>
    <row r="191" spans="1:30" ht="15"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row>
    <row r="192" spans="1:30" ht="15"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row>
    <row r="193" spans="1:30" ht="15"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row>
    <row r="194" spans="1:30" ht="15"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row>
    <row r="195" spans="1:30" ht="15"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row>
    <row r="196" spans="1:30" ht="15"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row>
    <row r="197" spans="1:30" ht="15"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row>
    <row r="198" spans="1:30" ht="15"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row>
    <row r="199" spans="1:30" ht="15"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row>
    <row r="200" spans="1:30" ht="15"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row>
    <row r="201" spans="1:30" ht="15"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row>
    <row r="202" spans="1:30" ht="15"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row>
    <row r="203" spans="1:30" ht="15"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row>
    <row r="204" spans="1:30" ht="15"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row>
    <row r="205" spans="1:30" ht="15"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row>
    <row r="206" spans="1:30" ht="15"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row>
  </sheetData>
  <mergeCells count="1">
    <mergeCell ref="B4:Q4"/>
  </mergeCells>
  <printOptions horizontalCentered="1" verticalCentered="1"/>
  <pageMargins left="0.78740157480314965" right="0.78740157480314965" top="0.98425196850393704" bottom="0.98425196850393704" header="0.51181102362204722" footer="0.51181102362204722"/>
  <pageSetup paperSize="9" scale="28"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baseColWidth="10" defaultColWidth="10.77734375" defaultRowHeight="15.6" x14ac:dyDescent="0.3"/>
  <cols>
    <col min="1" max="1" width="30.6640625" style="65" customWidth="1"/>
    <col min="2" max="2" width="22.44140625" style="65" customWidth="1"/>
    <col min="3" max="3" width="21.44140625" style="65" customWidth="1"/>
    <col min="4" max="4" width="22" style="65" customWidth="1"/>
    <col min="5" max="5" width="20.109375" style="65" customWidth="1"/>
    <col min="6" max="16384" width="10.77734375" style="65"/>
  </cols>
  <sheetData>
    <row r="1" spans="1:5" x14ac:dyDescent="0.3">
      <c r="A1" s="2" t="s">
        <v>4949</v>
      </c>
    </row>
    <row r="2" spans="1:5" x14ac:dyDescent="0.3">
      <c r="A2" s="1" t="s">
        <v>0</v>
      </c>
    </row>
    <row r="3" spans="1:5" ht="41.55" customHeight="1" x14ac:dyDescent="0.3">
      <c r="A3" s="66"/>
      <c r="B3" s="79" t="s">
        <v>4952</v>
      </c>
      <c r="C3" s="79" t="s">
        <v>4953</v>
      </c>
      <c r="D3" s="79" t="s">
        <v>4954</v>
      </c>
      <c r="E3" s="79" t="s">
        <v>4955</v>
      </c>
    </row>
    <row r="4" spans="1:5" x14ac:dyDescent="0.3">
      <c r="A4" s="66" t="s">
        <v>4951</v>
      </c>
      <c r="B4" s="67">
        <v>1.4397121637646152E-2</v>
      </c>
      <c r="C4" s="67">
        <f>1-D4-B4</f>
        <v>9.9882189692548265E-2</v>
      </c>
      <c r="D4" s="67">
        <v>0.88572068866980558</v>
      </c>
      <c r="E4" s="67">
        <v>0.61670874905587958</v>
      </c>
    </row>
    <row r="5" spans="1:5" x14ac:dyDescent="0.3">
      <c r="A5" s="66" t="s">
        <v>4950</v>
      </c>
      <c r="B5" s="67">
        <v>5.3448080202461098E-2</v>
      </c>
      <c r="C5" s="67">
        <f t="shared" ref="C5:C6" si="0">1-D5-B5</f>
        <v>0.39376584121870556</v>
      </c>
      <c r="D5" s="67">
        <v>0.55278607857883333</v>
      </c>
      <c r="E5" s="67">
        <v>0.21440064715566667</v>
      </c>
    </row>
    <row r="6" spans="1:5" x14ac:dyDescent="0.3">
      <c r="A6" s="66" t="s">
        <v>4972</v>
      </c>
      <c r="B6" s="67">
        <v>0.02</v>
      </c>
      <c r="C6" s="67">
        <f t="shared" si="0"/>
        <v>0.24485420042499997</v>
      </c>
      <c r="D6" s="67">
        <v>0.73514579957500004</v>
      </c>
      <c r="E6" s="67">
        <v>0.3830132517</v>
      </c>
    </row>
    <row r="8" spans="1:5" x14ac:dyDescent="0.3">
      <c r="A8" s="66" t="s">
        <v>4957</v>
      </c>
    </row>
    <row r="9" spans="1:5" x14ac:dyDescent="0.3">
      <c r="A9" s="66" t="s">
        <v>4956</v>
      </c>
    </row>
    <row r="10" spans="1:5" x14ac:dyDescent="0.3">
      <c r="A10" s="66" t="s">
        <v>4958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workbookViewId="0">
      <pane xSplit="1" ySplit="6" topLeftCell="B7" activePane="bottomRight" state="frozen"/>
      <selection activeCell="D11" sqref="D11"/>
      <selection pane="topRight" activeCell="D11" sqref="D11"/>
      <selection pane="bottomLeft" activeCell="D11" sqref="D11"/>
      <selection pane="bottomRight"/>
    </sheetView>
  </sheetViews>
  <sheetFormatPr baseColWidth="10" defaultColWidth="11.44140625" defaultRowHeight="14.4" x14ac:dyDescent="0.3"/>
  <cols>
    <col min="1" max="3" width="11.44140625" style="80"/>
  </cols>
  <sheetData>
    <row r="1" spans="1:11" ht="42.45" customHeight="1" x14ac:dyDescent="0.3">
      <c r="A1" s="11" t="s">
        <v>4927</v>
      </c>
    </row>
    <row r="2" spans="1:11" ht="15.6" x14ac:dyDescent="0.3">
      <c r="A2" s="1" t="s">
        <v>0</v>
      </c>
      <c r="B2" s="81"/>
      <c r="C2" s="81"/>
      <c r="D2" s="33"/>
      <c r="E2" s="33"/>
      <c r="F2" s="33"/>
      <c r="G2" s="33"/>
    </row>
    <row r="3" spans="1:11" ht="15" thickBot="1" x14ac:dyDescent="0.35">
      <c r="A3" s="86" t="s">
        <v>4928</v>
      </c>
      <c r="B3" s="81"/>
      <c r="C3" s="33"/>
      <c r="D3" s="33"/>
      <c r="E3" s="33"/>
      <c r="F3" s="33"/>
    </row>
    <row r="4" spans="1:11" ht="60.75" customHeight="1" thickBot="1" x14ac:dyDescent="0.35">
      <c r="A4" s="154" t="s">
        <v>4926</v>
      </c>
      <c r="B4" s="155"/>
      <c r="C4" s="155"/>
      <c r="D4" s="155"/>
      <c r="E4" s="155"/>
      <c r="F4" s="156"/>
      <c r="G4" s="87" t="s">
        <v>4925</v>
      </c>
      <c r="H4" s="157" t="s">
        <v>4924</v>
      </c>
      <c r="I4" s="158"/>
      <c r="J4" s="158"/>
      <c r="K4" s="158"/>
    </row>
    <row r="5" spans="1:11" ht="45.75" customHeight="1" thickBot="1" x14ac:dyDescent="0.35">
      <c r="A5" s="88"/>
      <c r="B5" s="89" t="s">
        <v>4923</v>
      </c>
      <c r="C5" s="90" t="s">
        <v>4922</v>
      </c>
      <c r="D5" s="90" t="s">
        <v>4921</v>
      </c>
      <c r="E5" s="90" t="s">
        <v>4920</v>
      </c>
      <c r="F5" s="91" t="s">
        <v>4919</v>
      </c>
      <c r="G5" s="92"/>
      <c r="H5" s="93">
        <v>1970</v>
      </c>
      <c r="I5" s="94">
        <v>1984</v>
      </c>
      <c r="J5" s="94">
        <v>2000</v>
      </c>
      <c r="K5" s="95">
        <v>2014</v>
      </c>
    </row>
    <row r="6" spans="1:11" ht="73.5" customHeight="1" x14ac:dyDescent="0.3">
      <c r="A6" s="88"/>
      <c r="B6" s="90"/>
      <c r="C6" s="34"/>
      <c r="D6" s="34"/>
      <c r="E6" s="34"/>
      <c r="F6" s="96"/>
      <c r="G6" s="34"/>
      <c r="H6" s="34"/>
      <c r="I6" s="34"/>
      <c r="J6" s="34"/>
      <c r="K6" s="34"/>
    </row>
    <row r="7" spans="1:11" ht="15.6" x14ac:dyDescent="0.3">
      <c r="A7" s="97">
        <v>1970</v>
      </c>
      <c r="B7" s="98">
        <f>1-C7</f>
        <v>0.6938098669052124</v>
      </c>
      <c r="C7" s="99">
        <v>0.3061901330947876</v>
      </c>
      <c r="D7" s="99">
        <v>0.17208753526210785</v>
      </c>
      <c r="E7" s="99">
        <v>6.3052751123905182E-2</v>
      </c>
      <c r="F7" s="100">
        <v>5.4830748587846756E-2</v>
      </c>
      <c r="G7" s="34">
        <v>20</v>
      </c>
      <c r="H7" s="101">
        <v>1.745751324005318</v>
      </c>
      <c r="I7" s="99">
        <v>1.5925068337853217</v>
      </c>
      <c r="J7" s="99">
        <v>1.264013258664096</v>
      </c>
      <c r="K7" s="100">
        <v>1.2294188191171924</v>
      </c>
    </row>
    <row r="8" spans="1:11" ht="15.6" x14ac:dyDescent="0.3">
      <c r="A8" s="88">
        <v>1971</v>
      </c>
      <c r="B8" s="102"/>
      <c r="C8" s="103"/>
      <c r="D8" s="103"/>
      <c r="E8" s="103"/>
      <c r="F8" s="104"/>
      <c r="G8" s="34">
        <v>21</v>
      </c>
      <c r="H8" s="101">
        <v>1.8216934574307022</v>
      </c>
      <c r="I8" s="99">
        <v>1.616980994617367</v>
      </c>
      <c r="J8" s="99">
        <v>1.263521117034758</v>
      </c>
      <c r="K8" s="100">
        <v>1.2272974680263751</v>
      </c>
    </row>
    <row r="9" spans="1:11" ht="15.6" x14ac:dyDescent="0.3">
      <c r="A9" s="88">
        <v>1972</v>
      </c>
      <c r="B9" s="102"/>
      <c r="C9" s="103"/>
      <c r="D9" s="103"/>
      <c r="E9" s="103"/>
      <c r="F9" s="104"/>
      <c r="G9" s="34">
        <v>22</v>
      </c>
      <c r="H9" s="101">
        <v>1.9559858961958418</v>
      </c>
      <c r="I9" s="99">
        <v>1.6880059274309751</v>
      </c>
      <c r="J9" s="99">
        <v>1.2705159801315009</v>
      </c>
      <c r="K9" s="100">
        <v>1.2254897081718494</v>
      </c>
    </row>
    <row r="10" spans="1:11" ht="15.6" x14ac:dyDescent="0.3">
      <c r="A10" s="88">
        <v>1973</v>
      </c>
      <c r="B10" s="102"/>
      <c r="C10" s="103"/>
      <c r="D10" s="103"/>
      <c r="E10" s="103"/>
      <c r="F10" s="104"/>
      <c r="G10" s="34">
        <v>23</v>
      </c>
      <c r="H10" s="101">
        <v>2.0920045224674904</v>
      </c>
      <c r="I10" s="99">
        <v>1.7581503753941135</v>
      </c>
      <c r="J10" s="99">
        <v>1.2826289820967349</v>
      </c>
      <c r="K10" s="100">
        <v>1.2284494363138068</v>
      </c>
    </row>
    <row r="11" spans="1:11" ht="15.6" x14ac:dyDescent="0.3">
      <c r="A11" s="88">
        <v>1974</v>
      </c>
      <c r="B11" s="102"/>
      <c r="C11" s="103"/>
      <c r="D11" s="103"/>
      <c r="E11" s="103"/>
      <c r="F11" s="104"/>
      <c r="G11" s="34">
        <v>24</v>
      </c>
      <c r="H11" s="101">
        <v>2.2325861387119126</v>
      </c>
      <c r="I11" s="99">
        <v>1.8250767215367454</v>
      </c>
      <c r="J11" s="99">
        <v>1.2994728674964071</v>
      </c>
      <c r="K11" s="100">
        <v>1.2371185290827533</v>
      </c>
    </row>
    <row r="12" spans="1:11" ht="15.6" x14ac:dyDescent="0.3">
      <c r="A12" s="88">
        <v>1975</v>
      </c>
      <c r="B12" s="105">
        <f>1-C12</f>
        <v>0.67947643995285034</v>
      </c>
      <c r="C12" s="103">
        <v>0.32052356004714966</v>
      </c>
      <c r="D12" s="103">
        <v>0.18740288913249969</v>
      </c>
      <c r="E12" s="103">
        <v>7.0531643927097321E-2</v>
      </c>
      <c r="F12" s="104">
        <v>7.4492290616035461E-2</v>
      </c>
      <c r="G12" s="34">
        <v>25</v>
      </c>
      <c r="H12" s="101">
        <v>2.3653078573928235</v>
      </c>
      <c r="I12" s="99">
        <v>1.8922900185358678</v>
      </c>
      <c r="J12" s="99">
        <v>1.3221204177959223</v>
      </c>
      <c r="K12" s="100">
        <v>1.2461109241269899</v>
      </c>
    </row>
    <row r="13" spans="1:11" ht="15.6" x14ac:dyDescent="0.3">
      <c r="A13" s="88">
        <v>1976</v>
      </c>
      <c r="B13" s="89"/>
      <c r="C13" s="103"/>
      <c r="D13" s="103"/>
      <c r="E13" s="103"/>
      <c r="F13" s="104"/>
      <c r="G13" s="34">
        <v>26</v>
      </c>
      <c r="H13" s="101">
        <v>2.5193617324897648</v>
      </c>
      <c r="I13" s="99">
        <v>1.9576178255097285</v>
      </c>
      <c r="J13" s="99">
        <v>1.348511544133056</v>
      </c>
      <c r="K13" s="100">
        <v>1.2547927029838146</v>
      </c>
    </row>
    <row r="14" spans="1:11" ht="15.6" x14ac:dyDescent="0.3">
      <c r="A14" s="88">
        <v>1977</v>
      </c>
      <c r="B14" s="89"/>
      <c r="C14" s="103"/>
      <c r="D14" s="103"/>
      <c r="E14" s="103"/>
      <c r="F14" s="104"/>
      <c r="G14" s="34">
        <v>27</v>
      </c>
      <c r="H14" s="101">
        <v>2.6825637206979112</v>
      </c>
      <c r="I14" s="99">
        <v>2.0133814281202511</v>
      </c>
      <c r="J14" s="99">
        <v>1.3771172103194054</v>
      </c>
      <c r="K14" s="100">
        <v>1.2645193100832175</v>
      </c>
    </row>
    <row r="15" spans="1:11" ht="15.6" x14ac:dyDescent="0.3">
      <c r="A15" s="88">
        <v>1978</v>
      </c>
      <c r="B15" s="89"/>
      <c r="C15" s="103"/>
      <c r="D15" s="103"/>
      <c r="E15" s="103"/>
      <c r="F15" s="104"/>
      <c r="G15" s="34">
        <v>28</v>
      </c>
      <c r="H15" s="101">
        <v>2.8559629067938697</v>
      </c>
      <c r="I15" s="99">
        <v>2.0604204226681975</v>
      </c>
      <c r="J15" s="99">
        <v>1.408616433876321</v>
      </c>
      <c r="K15" s="100">
        <v>1.2774097898996832</v>
      </c>
    </row>
    <row r="16" spans="1:11" ht="15.6" x14ac:dyDescent="0.3">
      <c r="A16" s="88">
        <v>1979</v>
      </c>
      <c r="B16" s="105">
        <f>1-C16</f>
        <v>0.68093150854110718</v>
      </c>
      <c r="C16" s="103">
        <v>0.31906849145889282</v>
      </c>
      <c r="D16" s="103">
        <v>0.1680670827627182</v>
      </c>
      <c r="E16" s="103">
        <v>7.3407739400863647E-2</v>
      </c>
      <c r="F16" s="104">
        <v>7.7245920896530151E-2</v>
      </c>
      <c r="G16" s="34">
        <v>29</v>
      </c>
      <c r="H16" s="101">
        <v>3.0470304421148802</v>
      </c>
      <c r="I16" s="99">
        <v>2.1095850912534782</v>
      </c>
      <c r="J16" s="99">
        <v>1.4473364424531077</v>
      </c>
      <c r="K16" s="100">
        <v>1.2941132204628971</v>
      </c>
    </row>
    <row r="17" spans="1:11" ht="15.6" x14ac:dyDescent="0.3">
      <c r="A17" s="88">
        <v>1980</v>
      </c>
      <c r="B17" s="89"/>
      <c r="C17" s="103"/>
      <c r="D17" s="103"/>
      <c r="E17" s="103"/>
      <c r="F17" s="104"/>
      <c r="G17" s="34">
        <v>30</v>
      </c>
      <c r="H17" s="101">
        <v>3.2853495224975151</v>
      </c>
      <c r="I17" s="99">
        <v>2.168976265202986</v>
      </c>
      <c r="J17" s="99">
        <v>1.4923583618440661</v>
      </c>
      <c r="K17" s="100">
        <v>1.3116321002461175</v>
      </c>
    </row>
    <row r="18" spans="1:11" ht="15.6" x14ac:dyDescent="0.3">
      <c r="A18" s="88">
        <v>1981</v>
      </c>
      <c r="B18" s="89"/>
      <c r="C18" s="103"/>
      <c r="D18" s="103"/>
      <c r="E18" s="103"/>
      <c r="F18" s="104"/>
      <c r="G18" s="34">
        <v>31</v>
      </c>
      <c r="H18" s="101">
        <v>3.4821019707903611</v>
      </c>
      <c r="I18" s="99">
        <v>2.2291901758173456</v>
      </c>
      <c r="J18" s="99">
        <v>1.5372942045223548</v>
      </c>
      <c r="K18" s="100">
        <v>1.3287280063918512</v>
      </c>
    </row>
    <row r="19" spans="1:11" ht="15.6" x14ac:dyDescent="0.3">
      <c r="A19" s="88">
        <v>1982</v>
      </c>
      <c r="B19" s="89"/>
      <c r="C19" s="103"/>
      <c r="D19" s="103"/>
      <c r="E19" s="103"/>
      <c r="F19" s="104"/>
      <c r="G19" s="34">
        <v>32</v>
      </c>
      <c r="H19" s="101">
        <v>3.6351978498399267</v>
      </c>
      <c r="I19" s="99">
        <v>2.2761353524791317</v>
      </c>
      <c r="J19" s="99">
        <v>1.5787750294707765</v>
      </c>
      <c r="K19" s="100">
        <v>1.3458739305813674</v>
      </c>
    </row>
    <row r="20" spans="1:11" ht="15.6" x14ac:dyDescent="0.3">
      <c r="A20" s="88">
        <v>1983</v>
      </c>
      <c r="B20" s="89"/>
      <c r="C20" s="103"/>
      <c r="D20" s="103"/>
      <c r="E20" s="103"/>
      <c r="F20" s="104"/>
      <c r="G20" s="34">
        <v>33</v>
      </c>
      <c r="H20" s="101">
        <v>3.742849001990407</v>
      </c>
      <c r="I20" s="99">
        <v>2.3049918310712214</v>
      </c>
      <c r="J20" s="99">
        <v>1.6151910466060502</v>
      </c>
      <c r="K20" s="100">
        <v>1.3634389449328532</v>
      </c>
    </row>
    <row r="21" spans="1:11" ht="15.6" x14ac:dyDescent="0.3">
      <c r="A21" s="88">
        <v>1984</v>
      </c>
      <c r="B21" s="105">
        <f>1-C21</f>
        <v>0.63374444842338562</v>
      </c>
      <c r="C21" s="103">
        <v>0.36625555157661438</v>
      </c>
      <c r="D21" s="103">
        <v>0.18954020738601685</v>
      </c>
      <c r="E21" s="103">
        <v>7.5785443186759949E-2</v>
      </c>
      <c r="F21" s="104">
        <v>7.7042475342750549E-2</v>
      </c>
      <c r="G21" s="34">
        <v>34</v>
      </c>
      <c r="H21" s="101">
        <v>3.8295141843717766</v>
      </c>
      <c r="I21" s="99">
        <v>2.3244698102810153</v>
      </c>
      <c r="J21" s="99">
        <v>1.6456169790912805</v>
      </c>
      <c r="K21" s="100">
        <v>1.3837940212153077</v>
      </c>
    </row>
    <row r="22" spans="1:11" ht="15.6" x14ac:dyDescent="0.3">
      <c r="A22" s="88">
        <v>1985</v>
      </c>
      <c r="B22" s="89"/>
      <c r="C22" s="103"/>
      <c r="D22" s="103"/>
      <c r="E22" s="103"/>
      <c r="F22" s="104"/>
      <c r="G22" s="34">
        <v>35</v>
      </c>
      <c r="H22" s="101">
        <v>3.8780972135133656</v>
      </c>
      <c r="I22" s="99">
        <v>2.3442988131443037</v>
      </c>
      <c r="J22" s="99">
        <v>1.670416857354613</v>
      </c>
      <c r="K22" s="100">
        <v>1.4073496658309961</v>
      </c>
    </row>
    <row r="23" spans="1:11" ht="15.6" x14ac:dyDescent="0.3">
      <c r="A23" s="88">
        <v>1986</v>
      </c>
      <c r="B23" s="89"/>
      <c r="C23" s="103"/>
      <c r="D23" s="103"/>
      <c r="E23" s="103"/>
      <c r="F23" s="104"/>
      <c r="G23" s="34">
        <v>36</v>
      </c>
      <c r="H23" s="101">
        <v>3.9089006984572361</v>
      </c>
      <c r="I23" s="99">
        <v>2.3684949613858857</v>
      </c>
      <c r="J23" s="99">
        <v>1.6906727400992909</v>
      </c>
      <c r="K23" s="100">
        <v>1.4313530089008302</v>
      </c>
    </row>
    <row r="24" spans="1:11" ht="15.6" x14ac:dyDescent="0.3">
      <c r="A24" s="88">
        <v>1987</v>
      </c>
      <c r="B24" s="89"/>
      <c r="C24" s="103"/>
      <c r="D24" s="103"/>
      <c r="E24" s="103"/>
      <c r="F24" s="104"/>
      <c r="G24" s="34">
        <v>37</v>
      </c>
      <c r="H24" s="101">
        <v>3.9226438490371267</v>
      </c>
      <c r="I24" s="99">
        <v>2.3975448378033968</v>
      </c>
      <c r="J24" s="99">
        <v>1.707314187455391</v>
      </c>
      <c r="K24" s="100">
        <v>1.4537495241951952</v>
      </c>
    </row>
    <row r="25" spans="1:11" ht="15.6" x14ac:dyDescent="0.3">
      <c r="A25" s="88">
        <v>1988</v>
      </c>
      <c r="B25" s="105">
        <f>1-C25</f>
        <v>0.62165522575378418</v>
      </c>
      <c r="C25" s="103">
        <v>0.37834477424621582</v>
      </c>
      <c r="D25" s="103">
        <v>0.2443537563085556</v>
      </c>
      <c r="E25" s="103"/>
      <c r="F25" s="104">
        <v>7.763681560754776E-2</v>
      </c>
      <c r="G25" s="34">
        <v>38</v>
      </c>
      <c r="H25" s="101">
        <v>3.9264681034894111</v>
      </c>
      <c r="I25" s="99">
        <v>2.4372817912067202</v>
      </c>
      <c r="J25" s="99">
        <v>1.7196881603487555</v>
      </c>
      <c r="K25" s="100">
        <v>1.4748004178144154</v>
      </c>
    </row>
    <row r="26" spans="1:11" ht="15.6" x14ac:dyDescent="0.3">
      <c r="A26" s="88">
        <v>1989</v>
      </c>
      <c r="B26" s="89"/>
      <c r="C26" s="103"/>
      <c r="D26" s="103"/>
      <c r="E26" s="103"/>
      <c r="F26" s="104"/>
      <c r="G26" s="34">
        <v>39</v>
      </c>
      <c r="H26" s="101">
        <v>3.919999534340795</v>
      </c>
      <c r="I26" s="99">
        <v>2.4884510384910077</v>
      </c>
      <c r="J26" s="99">
        <v>1.7276504672951687</v>
      </c>
      <c r="K26" s="100">
        <v>1.4934748507643356</v>
      </c>
    </row>
    <row r="27" spans="1:11" ht="15.6" x14ac:dyDescent="0.3">
      <c r="A27" s="88">
        <v>1990</v>
      </c>
      <c r="B27" s="89"/>
      <c r="C27" s="103"/>
      <c r="D27" s="103">
        <v>0.25727838277816772</v>
      </c>
      <c r="E27" s="103"/>
      <c r="F27" s="104"/>
      <c r="G27" s="34">
        <v>40</v>
      </c>
      <c r="H27" s="101">
        <v>3.8954169968733314</v>
      </c>
      <c r="I27" s="99">
        <v>2.538052091600647</v>
      </c>
      <c r="J27" s="99">
        <v>1.7336997012299293</v>
      </c>
      <c r="K27" s="100">
        <v>1.5095354020048652</v>
      </c>
    </row>
    <row r="28" spans="1:11" ht="15.6" x14ac:dyDescent="0.3">
      <c r="A28" s="88">
        <v>1991</v>
      </c>
      <c r="B28" s="105">
        <f>1-C28</f>
        <v>0.6182437539100647</v>
      </c>
      <c r="C28" s="103">
        <v>0.3817562460899353</v>
      </c>
      <c r="D28" s="103">
        <v>0.24822202324867249</v>
      </c>
      <c r="E28" s="103"/>
      <c r="F28" s="104"/>
      <c r="G28" s="34">
        <v>41</v>
      </c>
      <c r="H28" s="101">
        <v>3.8541027327284296</v>
      </c>
      <c r="I28" s="99">
        <v>2.5837831133157865</v>
      </c>
      <c r="J28" s="99">
        <v>1.7392828452268716</v>
      </c>
      <c r="K28" s="100">
        <v>1.519595794991466</v>
      </c>
    </row>
    <row r="29" spans="1:11" ht="15.6" x14ac:dyDescent="0.3">
      <c r="A29" s="88">
        <v>1992</v>
      </c>
      <c r="B29" s="89"/>
      <c r="C29" s="103"/>
      <c r="D29" s="103"/>
      <c r="E29" s="103"/>
      <c r="F29" s="104"/>
      <c r="G29" s="34">
        <v>42</v>
      </c>
      <c r="H29" s="101">
        <v>3.8259885700230201</v>
      </c>
      <c r="I29" s="99">
        <v>2.6415791900769721</v>
      </c>
      <c r="J29" s="99">
        <v>1.746394412973078</v>
      </c>
      <c r="K29" s="100">
        <v>1.5243074931553389</v>
      </c>
    </row>
    <row r="30" spans="1:11" ht="15.6" x14ac:dyDescent="0.3">
      <c r="A30" s="88">
        <v>1993</v>
      </c>
      <c r="B30" s="89"/>
      <c r="C30" s="103"/>
      <c r="D30" s="103"/>
      <c r="E30" s="103"/>
      <c r="F30" s="104"/>
      <c r="G30" s="34">
        <v>43</v>
      </c>
      <c r="H30" s="101">
        <v>3.828691972250704</v>
      </c>
      <c r="I30" s="99">
        <v>2.7125192322388694</v>
      </c>
      <c r="J30" s="99">
        <v>1.7549589978899924</v>
      </c>
      <c r="K30" s="100">
        <v>1.5269929300692009</v>
      </c>
    </row>
    <row r="31" spans="1:11" ht="15.6" x14ac:dyDescent="0.3">
      <c r="A31" s="88">
        <v>1994</v>
      </c>
      <c r="B31" s="105">
        <f t="shared" ref="B31:B49" si="0">1-C31</f>
        <v>0.611207515001297</v>
      </c>
      <c r="C31" s="103">
        <v>0.388792484998703</v>
      </c>
      <c r="D31" s="103">
        <v>0.24543957412242889</v>
      </c>
      <c r="E31" s="103">
        <v>9.68923419713974E-2</v>
      </c>
      <c r="F31" s="104">
        <v>6.7989811301231384E-2</v>
      </c>
      <c r="G31" s="34">
        <v>44</v>
      </c>
      <c r="H31" s="101">
        <v>3.8464730534908562</v>
      </c>
      <c r="I31" s="99">
        <v>2.7841610434107542</v>
      </c>
      <c r="J31" s="99">
        <v>1.7651429683950608</v>
      </c>
      <c r="K31" s="100">
        <v>1.5277644089067604</v>
      </c>
    </row>
    <row r="32" spans="1:11" ht="15.6" x14ac:dyDescent="0.3">
      <c r="A32" s="88">
        <v>1995</v>
      </c>
      <c r="B32" s="105">
        <f t="shared" si="0"/>
        <v>0.60732850432395935</v>
      </c>
      <c r="C32" s="103">
        <v>0.39267149567604065</v>
      </c>
      <c r="D32" s="103">
        <v>0.25807297229766846</v>
      </c>
      <c r="E32" s="103">
        <v>0.10461765593290299</v>
      </c>
      <c r="F32" s="104">
        <v>6.8534933030605316E-2</v>
      </c>
      <c r="G32" s="34">
        <v>45</v>
      </c>
      <c r="H32" s="101">
        <v>3.8600081772470163</v>
      </c>
      <c r="I32" s="99">
        <v>2.859554947712089</v>
      </c>
      <c r="J32" s="99">
        <v>1.7775948344372259</v>
      </c>
      <c r="K32" s="100">
        <v>1.5293338804739551</v>
      </c>
    </row>
    <row r="33" spans="1:11" ht="15.6" x14ac:dyDescent="0.3">
      <c r="A33" s="106">
        <v>1996</v>
      </c>
      <c r="B33" s="105">
        <f t="shared" si="0"/>
        <v>0.60139676928520203</v>
      </c>
      <c r="C33" s="103">
        <v>0.39860323071479797</v>
      </c>
      <c r="D33" s="103">
        <v>0.25748845934867859</v>
      </c>
      <c r="E33" s="103">
        <v>0.10168270766735077</v>
      </c>
      <c r="F33" s="104">
        <v>7.6629228889942169E-2</v>
      </c>
      <c r="G33" s="34">
        <v>46</v>
      </c>
      <c r="H33" s="101">
        <v>3.8861250103202987</v>
      </c>
      <c r="I33" s="99">
        <v>2.9437907317057515</v>
      </c>
      <c r="J33" s="99">
        <v>1.7923747650868107</v>
      </c>
      <c r="K33" s="100">
        <v>1.5321321941830033</v>
      </c>
    </row>
    <row r="34" spans="1:11" ht="15.6" x14ac:dyDescent="0.3">
      <c r="A34" s="106">
        <v>1997</v>
      </c>
      <c r="B34" s="105">
        <f t="shared" si="0"/>
        <v>0.60059520602226257</v>
      </c>
      <c r="C34" s="103">
        <v>0.39940479397773743</v>
      </c>
      <c r="D34" s="103">
        <v>0.25995582342147827</v>
      </c>
      <c r="E34" s="103">
        <v>0.10957876592874527</v>
      </c>
      <c r="F34" s="104">
        <v>7.9897791147232056E-2</v>
      </c>
      <c r="G34" s="34">
        <v>47</v>
      </c>
      <c r="H34" s="101">
        <v>3.9037295457190706</v>
      </c>
      <c r="I34" s="99">
        <v>3.0189866750414724</v>
      </c>
      <c r="J34" s="99">
        <v>1.8104949576965996</v>
      </c>
      <c r="K34" s="100">
        <v>1.5365212150211791</v>
      </c>
    </row>
    <row r="35" spans="1:11" ht="15.6" x14ac:dyDescent="0.3">
      <c r="A35" s="106">
        <v>1998</v>
      </c>
      <c r="B35" s="105">
        <f t="shared" si="0"/>
        <v>0.60412156581878662</v>
      </c>
      <c r="C35" s="103">
        <v>0.39587843418121338</v>
      </c>
      <c r="D35" s="103">
        <v>0.25853252410888672</v>
      </c>
      <c r="E35" s="103">
        <v>0.10566704720258713</v>
      </c>
      <c r="F35" s="104">
        <v>7.7921539545059204E-2</v>
      </c>
      <c r="G35" s="34">
        <v>48</v>
      </c>
      <c r="H35" s="101">
        <v>3.9108497075298376</v>
      </c>
      <c r="I35" s="99">
        <v>3.0865622199402152</v>
      </c>
      <c r="J35" s="99">
        <v>1.8309165186361094</v>
      </c>
      <c r="K35" s="100">
        <v>1.5442172296588494</v>
      </c>
    </row>
    <row r="36" spans="1:11" ht="15.6" x14ac:dyDescent="0.3">
      <c r="A36" s="106">
        <v>1999</v>
      </c>
      <c r="B36" s="105">
        <f t="shared" si="0"/>
        <v>0.60460665822029114</v>
      </c>
      <c r="C36" s="103">
        <v>0.39539334177970886</v>
      </c>
      <c r="D36" s="103">
        <v>0.2547970712184906</v>
      </c>
      <c r="E36" s="103">
        <v>0.11081793159246445</v>
      </c>
      <c r="F36" s="104">
        <v>8.414042741060257E-2</v>
      </c>
      <c r="G36" s="34">
        <v>49</v>
      </c>
      <c r="H36" s="101">
        <v>3.9086788451286032</v>
      </c>
      <c r="I36" s="99">
        <v>3.1513345511499482</v>
      </c>
      <c r="J36" s="99">
        <v>1.8545336320471724</v>
      </c>
      <c r="K36" s="100">
        <v>1.5533976121473621</v>
      </c>
    </row>
    <row r="37" spans="1:11" ht="15.6" x14ac:dyDescent="0.3">
      <c r="A37" s="106">
        <v>2000</v>
      </c>
      <c r="B37" s="105">
        <f t="shared" si="0"/>
        <v>0.60438945889472961</v>
      </c>
      <c r="C37" s="103">
        <v>0.39561054110527039</v>
      </c>
      <c r="D37" s="103">
        <v>0.25422415137290955</v>
      </c>
      <c r="E37" s="103">
        <v>0.11280430108308792</v>
      </c>
      <c r="F37" s="104">
        <v>8.9177004992961884E-2</v>
      </c>
      <c r="G37" s="34">
        <v>50</v>
      </c>
      <c r="H37" s="101">
        <v>3.876823485765168</v>
      </c>
      <c r="I37" s="99">
        <v>3.1960907463405768</v>
      </c>
      <c r="J37" s="99">
        <v>1.8818936267714972</v>
      </c>
      <c r="K37" s="100">
        <v>1.5639534257692247</v>
      </c>
    </row>
    <row r="38" spans="1:11" ht="15.6" x14ac:dyDescent="0.3">
      <c r="A38" s="106">
        <v>2001</v>
      </c>
      <c r="B38" s="105">
        <f t="shared" si="0"/>
        <v>0.60783079266548157</v>
      </c>
      <c r="C38" s="103">
        <v>0.39216920733451843</v>
      </c>
      <c r="D38" s="103">
        <v>0.2514910101890564</v>
      </c>
      <c r="E38" s="103">
        <v>0.12548729777336121</v>
      </c>
      <c r="F38" s="104">
        <v>9.8661482334136963E-2</v>
      </c>
      <c r="G38" s="34">
        <v>51</v>
      </c>
      <c r="H38" s="101">
        <v>3.8360306909842921</v>
      </c>
      <c r="I38" s="99">
        <v>3.2266711102125711</v>
      </c>
      <c r="J38" s="99">
        <v>1.9096109460056312</v>
      </c>
      <c r="K38" s="100">
        <v>1.5743397066483322</v>
      </c>
    </row>
    <row r="39" spans="1:11" ht="15.6" x14ac:dyDescent="0.3">
      <c r="A39" s="106">
        <v>2002</v>
      </c>
      <c r="B39" s="105">
        <f t="shared" si="0"/>
        <v>0.60706961154937744</v>
      </c>
      <c r="C39" s="103">
        <v>0.39293038845062256</v>
      </c>
      <c r="D39" s="103">
        <v>0.25532490015029907</v>
      </c>
      <c r="E39" s="103">
        <v>0.12901550531387329</v>
      </c>
      <c r="F39" s="104">
        <v>9.6578158438205719E-2</v>
      </c>
      <c r="G39" s="34">
        <v>52</v>
      </c>
      <c r="H39" s="101">
        <v>3.8013479291519729</v>
      </c>
      <c r="I39" s="99">
        <v>3.2497338247643195</v>
      </c>
      <c r="J39" s="99">
        <v>1.9353327343143343</v>
      </c>
      <c r="K39" s="100">
        <v>1.5829391629123895</v>
      </c>
    </row>
    <row r="40" spans="1:11" ht="15.6" x14ac:dyDescent="0.3">
      <c r="A40" s="106">
        <v>2003</v>
      </c>
      <c r="B40" s="105">
        <f t="shared" si="0"/>
        <v>0.60307148098945618</v>
      </c>
      <c r="C40" s="103">
        <v>0.39692851901054382</v>
      </c>
      <c r="D40" s="103">
        <v>0.26610815525054932</v>
      </c>
      <c r="E40" s="103">
        <v>0.12705574929714203</v>
      </c>
      <c r="F40" s="104">
        <v>9.4920121133327484E-2</v>
      </c>
      <c r="G40" s="34">
        <v>53</v>
      </c>
      <c r="H40" s="101">
        <v>3.7315258152883315</v>
      </c>
      <c r="I40" s="99">
        <v>3.2563906531830233</v>
      </c>
      <c r="J40" s="99">
        <v>1.9611894375231713</v>
      </c>
      <c r="K40" s="100">
        <v>1.5913843050963321</v>
      </c>
    </row>
    <row r="41" spans="1:11" ht="15.6" x14ac:dyDescent="0.3">
      <c r="A41" s="106">
        <v>2004</v>
      </c>
      <c r="B41" s="105">
        <f t="shared" si="0"/>
        <v>0.60073062777519226</v>
      </c>
      <c r="C41" s="103">
        <v>0.39926937222480774</v>
      </c>
      <c r="D41" s="103">
        <v>0.26911234855651855</v>
      </c>
      <c r="E41" s="103">
        <v>0.13793042302131653</v>
      </c>
      <c r="F41" s="104">
        <v>0.10539531707763672</v>
      </c>
      <c r="G41" s="34">
        <v>54</v>
      </c>
      <c r="H41" s="101">
        <v>3.650028955980805</v>
      </c>
      <c r="I41" s="99">
        <v>3.2483011716791963</v>
      </c>
      <c r="J41" s="99">
        <v>1.9871232199798186</v>
      </c>
      <c r="K41" s="100">
        <v>1.5998978188645978</v>
      </c>
    </row>
    <row r="42" spans="1:11" ht="15.6" x14ac:dyDescent="0.3">
      <c r="A42" s="106">
        <v>2005</v>
      </c>
      <c r="B42" s="105">
        <f t="shared" si="0"/>
        <v>0.60122323036193848</v>
      </c>
      <c r="C42" s="103">
        <v>0.39877676963806152</v>
      </c>
      <c r="D42" s="103">
        <v>0.26955628395080566</v>
      </c>
      <c r="E42" s="103">
        <v>0.13745605945587158</v>
      </c>
      <c r="F42" s="104">
        <v>0.10274919867515564</v>
      </c>
      <c r="G42" s="34">
        <v>55</v>
      </c>
      <c r="H42" s="101">
        <v>3.6009456720617017</v>
      </c>
      <c r="I42" s="99">
        <v>3.2285887500481558</v>
      </c>
      <c r="J42" s="99">
        <v>2.0129768131677763</v>
      </c>
      <c r="K42" s="100">
        <v>1.607227098113106</v>
      </c>
    </row>
    <row r="43" spans="1:11" ht="15.6" x14ac:dyDescent="0.3">
      <c r="A43" s="106">
        <v>2006</v>
      </c>
      <c r="B43" s="105">
        <f t="shared" si="0"/>
        <v>0.6007881760597229</v>
      </c>
      <c r="C43" s="103">
        <v>0.3992118239402771</v>
      </c>
      <c r="D43" s="103">
        <v>0.2710053026676178</v>
      </c>
      <c r="E43" s="103">
        <v>0.14290212094783783</v>
      </c>
      <c r="F43" s="104">
        <v>0.10173287987709045</v>
      </c>
      <c r="G43" s="34">
        <v>56</v>
      </c>
      <c r="H43" s="101">
        <v>3.5513681174751626</v>
      </c>
      <c r="I43" s="99">
        <v>3.1971469868537992</v>
      </c>
      <c r="J43" s="99">
        <v>2.0360861414841098</v>
      </c>
      <c r="K43" s="100">
        <v>1.6112830937699736</v>
      </c>
    </row>
    <row r="44" spans="1:11" ht="15.6" x14ac:dyDescent="0.3">
      <c r="A44" s="106">
        <v>2007</v>
      </c>
      <c r="B44" s="105">
        <f t="shared" si="0"/>
        <v>0.59695348143577576</v>
      </c>
      <c r="C44" s="103">
        <v>0.40304651856422424</v>
      </c>
      <c r="D44" s="103">
        <v>0.27924850583076477</v>
      </c>
      <c r="E44" s="103">
        <v>0.14754045009613037</v>
      </c>
      <c r="F44" s="104">
        <v>0.11055198311805725</v>
      </c>
      <c r="G44" s="34">
        <v>57</v>
      </c>
      <c r="H44" s="101">
        <v>3.5157235830240081</v>
      </c>
      <c r="I44" s="99">
        <v>3.1481147390319055</v>
      </c>
      <c r="J44" s="99">
        <v>2.0519980305320522</v>
      </c>
      <c r="K44" s="100">
        <v>1.6123988532806137</v>
      </c>
    </row>
    <row r="45" spans="1:11" ht="15.6" x14ac:dyDescent="0.3">
      <c r="A45" s="106">
        <v>2008</v>
      </c>
      <c r="B45" s="105">
        <f t="shared" si="0"/>
        <v>0.59632670879364014</v>
      </c>
      <c r="C45" s="103">
        <v>0.40367329120635986</v>
      </c>
      <c r="D45" s="103">
        <v>0.27660790085792542</v>
      </c>
      <c r="E45" s="103">
        <v>0.1501186341047287</v>
      </c>
      <c r="F45" s="104">
        <v>0.10745919495820999</v>
      </c>
      <c r="G45" s="34">
        <v>58</v>
      </c>
      <c r="H45" s="101">
        <v>3.4956486471708144</v>
      </c>
      <c r="I45" s="99">
        <v>3.0869502686155377</v>
      </c>
      <c r="J45" s="99">
        <v>2.0630913404767099</v>
      </c>
      <c r="K45" s="100">
        <v>1.6131098937279698</v>
      </c>
    </row>
    <row r="46" spans="1:11" ht="15.6" x14ac:dyDescent="0.3">
      <c r="A46" s="106">
        <v>2009</v>
      </c>
      <c r="B46" s="105">
        <f t="shared" si="0"/>
        <v>0.5876883864402771</v>
      </c>
      <c r="C46" s="103">
        <v>0.4123116135597229</v>
      </c>
      <c r="D46" s="103">
        <v>0.2858218252658844</v>
      </c>
      <c r="E46" s="103">
        <v>0.14905709028244019</v>
      </c>
      <c r="F46" s="104">
        <v>0.10637355595827103</v>
      </c>
      <c r="G46" s="34">
        <v>59</v>
      </c>
      <c r="H46" s="101">
        <v>3.4643724025286531</v>
      </c>
      <c r="I46" s="99">
        <v>3.0224300872703691</v>
      </c>
      <c r="J46" s="99">
        <v>2.0668418066208241</v>
      </c>
      <c r="K46" s="100">
        <v>1.6139121640250791</v>
      </c>
    </row>
    <row r="47" spans="1:11" ht="15.6" x14ac:dyDescent="0.3">
      <c r="A47" s="106">
        <v>2010</v>
      </c>
      <c r="B47" s="105">
        <f t="shared" si="0"/>
        <v>0.58510997891426086</v>
      </c>
      <c r="C47" s="103">
        <v>0.41489002108573914</v>
      </c>
      <c r="D47" s="103">
        <v>0.29304948449134827</v>
      </c>
      <c r="E47" s="103">
        <v>0.15733553469181061</v>
      </c>
      <c r="F47" s="104">
        <v>0.10958811640739441</v>
      </c>
      <c r="G47" s="34">
        <v>60</v>
      </c>
      <c r="H47" s="101">
        <v>3.4109637619877775</v>
      </c>
      <c r="I47" s="99">
        <v>2.9501778029584815</v>
      </c>
      <c r="J47" s="99">
        <v>2.0665902337103783</v>
      </c>
      <c r="K47" s="100">
        <v>1.6160292097289735</v>
      </c>
    </row>
    <row r="48" spans="1:11" ht="15.6" x14ac:dyDescent="0.3">
      <c r="A48" s="106">
        <v>2011</v>
      </c>
      <c r="B48" s="105">
        <f t="shared" si="0"/>
        <v>0.58760318160057068</v>
      </c>
      <c r="C48" s="103">
        <v>0.41239681839942932</v>
      </c>
      <c r="D48" s="103">
        <v>0.29279518127441406</v>
      </c>
      <c r="E48" s="103">
        <v>0.16201323270797729</v>
      </c>
      <c r="F48" s="104">
        <v>0.11547795683145523</v>
      </c>
      <c r="G48" s="34">
        <v>61</v>
      </c>
      <c r="H48" s="101">
        <v>3.322330894224033</v>
      </c>
      <c r="I48" s="99">
        <v>2.8832487624925687</v>
      </c>
      <c r="J48" s="99">
        <v>2.0637911319610454</v>
      </c>
      <c r="K48" s="100">
        <v>1.6173223930158509</v>
      </c>
    </row>
    <row r="49" spans="1:11" ht="15.6" x14ac:dyDescent="0.3">
      <c r="A49" s="106">
        <v>2012</v>
      </c>
      <c r="B49" s="105">
        <f t="shared" si="0"/>
        <v>0.58312848210334778</v>
      </c>
      <c r="C49" s="103">
        <v>0.41687151789665222</v>
      </c>
      <c r="D49" s="103">
        <v>0.29504081606864929</v>
      </c>
      <c r="E49" s="103">
        <v>0.16411982476711273</v>
      </c>
      <c r="F49" s="104">
        <v>0.11996550858020782</v>
      </c>
      <c r="G49" s="34">
        <v>62</v>
      </c>
      <c r="H49" s="101">
        <v>3.2046240279364269</v>
      </c>
      <c r="I49" s="99">
        <v>2.8298699274417851</v>
      </c>
      <c r="J49" s="99">
        <v>2.0544129729423521</v>
      </c>
      <c r="K49" s="100">
        <v>1.6189949883813863</v>
      </c>
    </row>
    <row r="50" spans="1:11" ht="15.6" x14ac:dyDescent="0.3">
      <c r="A50" s="88">
        <v>2013</v>
      </c>
      <c r="B50" s="107">
        <f>AVERAGE(B48:B49)</f>
        <v>0.58536583185195923</v>
      </c>
      <c r="C50" s="107">
        <f t="shared" ref="C50:F50" si="1">AVERAGE(C48:C49)</f>
        <v>0.41463416814804077</v>
      </c>
      <c r="D50" s="107">
        <f t="shared" si="1"/>
        <v>0.29391799867153168</v>
      </c>
      <c r="E50" s="107">
        <f t="shared" si="1"/>
        <v>0.16306652873754501</v>
      </c>
      <c r="F50" s="107">
        <f t="shared" si="1"/>
        <v>0.11772173270583153</v>
      </c>
      <c r="G50" s="34">
        <v>63</v>
      </c>
      <c r="H50" s="101">
        <v>3.1004365229526289</v>
      </c>
      <c r="I50" s="99">
        <v>2.7646345680453313</v>
      </c>
      <c r="J50" s="99">
        <v>2.0387234133963701</v>
      </c>
      <c r="K50" s="100">
        <v>1.6220006677138725</v>
      </c>
    </row>
    <row r="51" spans="1:11" ht="15.6" x14ac:dyDescent="0.3">
      <c r="A51" s="106">
        <v>2014</v>
      </c>
      <c r="B51" s="105">
        <f>1-C51</f>
        <v>0.58312848210334778</v>
      </c>
      <c r="C51" s="103">
        <v>0.41687151789665222</v>
      </c>
      <c r="D51" s="103">
        <v>0.29504081606864929</v>
      </c>
      <c r="E51" s="103">
        <v>0.16411982476711273</v>
      </c>
      <c r="F51" s="104">
        <v>0.11996550858020782</v>
      </c>
      <c r="G51" s="34">
        <v>64</v>
      </c>
      <c r="H51" s="101">
        <v>3.0342445271049625</v>
      </c>
      <c r="I51" s="99">
        <v>2.6900622478751064</v>
      </c>
      <c r="J51" s="99">
        <v>2.0186009894966044</v>
      </c>
      <c r="K51" s="100">
        <v>1.6283626563024571</v>
      </c>
    </row>
    <row r="52" spans="1:11" ht="15.6" x14ac:dyDescent="0.3">
      <c r="A52" s="108">
        <v>2015</v>
      </c>
      <c r="B52" s="138">
        <f>B51</f>
        <v>0.58312848210334778</v>
      </c>
      <c r="C52" s="138">
        <f t="shared" ref="C52:F52" si="2">C51</f>
        <v>0.41687151789665222</v>
      </c>
      <c r="D52" s="138">
        <f t="shared" si="2"/>
        <v>0.29504081606864929</v>
      </c>
      <c r="E52" s="138">
        <f t="shared" si="2"/>
        <v>0.16411982476711273</v>
      </c>
      <c r="F52" s="138">
        <f t="shared" si="2"/>
        <v>0.11996550858020782</v>
      </c>
      <c r="G52" s="34">
        <v>65</v>
      </c>
      <c r="H52" s="101">
        <v>2.9624494071808498</v>
      </c>
      <c r="I52" s="99">
        <v>2.617195611517305</v>
      </c>
      <c r="J52" s="99">
        <v>1.9925195161390901</v>
      </c>
      <c r="K52" s="100">
        <v>1.6387644576758345</v>
      </c>
    </row>
    <row r="53" spans="1:11" ht="15.6" x14ac:dyDescent="0.3">
      <c r="A53" s="106">
        <v>2016</v>
      </c>
      <c r="B53" s="90"/>
      <c r="C53" s="34"/>
      <c r="D53" s="34"/>
      <c r="E53" s="109"/>
      <c r="F53" s="96"/>
      <c r="G53" s="34">
        <v>66</v>
      </c>
      <c r="H53" s="101">
        <v>2.8790382524895857</v>
      </c>
      <c r="I53" s="99">
        <v>2.552692780271447</v>
      </c>
      <c r="J53" s="99">
        <v>1.9658566081722033</v>
      </c>
      <c r="K53" s="100">
        <v>1.6494085088602768</v>
      </c>
    </row>
    <row r="54" spans="1:11" ht="15.6" x14ac:dyDescent="0.3">
      <c r="A54" s="88">
        <v>2017</v>
      </c>
      <c r="B54" s="90"/>
      <c r="C54" s="34"/>
      <c r="D54" s="34"/>
      <c r="E54" s="109"/>
      <c r="F54" s="96"/>
      <c r="G54" s="34">
        <v>67</v>
      </c>
      <c r="H54" s="101">
        <v>2.7843725822994174</v>
      </c>
      <c r="I54" s="99">
        <v>2.4897786826287303</v>
      </c>
      <c r="J54" s="99">
        <v>1.9400865053260952</v>
      </c>
      <c r="K54" s="100">
        <v>1.656442885996525</v>
      </c>
    </row>
    <row r="55" spans="1:11" ht="15.6" x14ac:dyDescent="0.3">
      <c r="A55" s="106">
        <v>2018</v>
      </c>
      <c r="B55" s="90"/>
      <c r="C55" s="34"/>
      <c r="D55" s="34"/>
      <c r="E55" s="109"/>
      <c r="F55" s="96"/>
      <c r="G55" s="34">
        <v>68</v>
      </c>
      <c r="H55" s="101">
        <v>2.6811948570075432</v>
      </c>
      <c r="I55" s="99">
        <v>2.4263649526282012</v>
      </c>
      <c r="J55" s="99">
        <v>1.9139492297117551</v>
      </c>
      <c r="K55" s="100">
        <v>1.6610439698873563</v>
      </c>
    </row>
    <row r="56" spans="1:11" ht="15.6" x14ac:dyDescent="0.3">
      <c r="A56" s="106">
        <v>2019</v>
      </c>
      <c r="B56" s="90"/>
      <c r="C56" s="34"/>
      <c r="D56" s="34"/>
      <c r="E56" s="109"/>
      <c r="F56" s="96"/>
      <c r="G56" s="34">
        <v>69</v>
      </c>
      <c r="H56" s="101">
        <v>2.5895314737191635</v>
      </c>
      <c r="I56" s="99">
        <v>2.370305747337127</v>
      </c>
      <c r="J56" s="99">
        <v>1.889900860486269</v>
      </c>
      <c r="K56" s="100">
        <v>1.6635061205695847</v>
      </c>
    </row>
    <row r="57" spans="1:11" ht="15.6" x14ac:dyDescent="0.3">
      <c r="A57" s="106">
        <v>2020</v>
      </c>
      <c r="B57" s="90"/>
      <c r="C57" s="34"/>
      <c r="D57" s="34"/>
      <c r="E57" s="109">
        <f>($E$223*A57+$E$224)</f>
        <v>0.19399870600965308</v>
      </c>
      <c r="F57" s="110">
        <f>($F$223*A57+$F$224)</f>
        <v>0.14306581848197553</v>
      </c>
      <c r="G57" s="34">
        <v>70</v>
      </c>
      <c r="H57" s="101">
        <v>2.5074438489604463</v>
      </c>
      <c r="I57" s="99">
        <v>2.3189023894351135</v>
      </c>
      <c r="J57" s="99">
        <v>1.8679080515280215</v>
      </c>
      <c r="K57" s="100">
        <v>1.6655568348641685</v>
      </c>
    </row>
    <row r="58" spans="1:11" ht="15.6" x14ac:dyDescent="0.3">
      <c r="A58" s="88">
        <v>2021</v>
      </c>
      <c r="B58" s="90"/>
      <c r="C58" s="34"/>
      <c r="D58" s="34"/>
      <c r="E58" s="109"/>
      <c r="F58" s="110"/>
      <c r="G58" s="34">
        <v>71</v>
      </c>
      <c r="H58" s="101">
        <v>2.4355453117463535</v>
      </c>
      <c r="I58" s="99">
        <v>2.2751956299745948</v>
      </c>
      <c r="J58" s="99">
        <v>1.8494072260938952</v>
      </c>
      <c r="K58" s="100">
        <v>1.667642415388541</v>
      </c>
    </row>
    <row r="59" spans="1:11" ht="15.6" x14ac:dyDescent="0.3">
      <c r="A59" s="106">
        <v>2022</v>
      </c>
      <c r="B59" s="90"/>
      <c r="C59" s="34"/>
      <c r="D59" s="34"/>
      <c r="E59" s="109"/>
      <c r="F59" s="110"/>
      <c r="G59" s="34">
        <v>72</v>
      </c>
      <c r="H59" s="101">
        <v>2.3625808771970509</v>
      </c>
      <c r="I59" s="99">
        <v>2.2398225868571378</v>
      </c>
      <c r="J59" s="99">
        <v>1.832983539323076</v>
      </c>
      <c r="K59" s="100">
        <v>1.668925161573596</v>
      </c>
    </row>
    <row r="60" spans="1:11" ht="15.6" x14ac:dyDescent="0.3">
      <c r="A60" s="106">
        <v>2023</v>
      </c>
      <c r="B60" s="90"/>
      <c r="C60" s="34"/>
      <c r="D60" s="34"/>
      <c r="E60" s="109"/>
      <c r="F60" s="110"/>
      <c r="G60" s="34">
        <v>73</v>
      </c>
      <c r="H60" s="101">
        <v>2.2825731984466362</v>
      </c>
      <c r="I60" s="99">
        <v>2.2010147232928277</v>
      </c>
      <c r="J60" s="99">
        <v>1.8159930610670934</v>
      </c>
      <c r="K60" s="100">
        <v>1.670696177107085</v>
      </c>
    </row>
    <row r="61" spans="1:11" ht="15.6" x14ac:dyDescent="0.3">
      <c r="A61" s="106">
        <v>2024</v>
      </c>
      <c r="B61" s="90"/>
      <c r="C61" s="34"/>
      <c r="D61" s="34"/>
      <c r="E61" s="109"/>
      <c r="F61" s="110"/>
      <c r="G61" s="34">
        <v>74</v>
      </c>
      <c r="H61" s="101">
        <v>2.2111991117383196</v>
      </c>
      <c r="I61" s="99">
        <v>2.1674314956335587</v>
      </c>
      <c r="J61" s="99">
        <v>1.8015525694525245</v>
      </c>
      <c r="K61" s="100">
        <v>1.6698996661696042</v>
      </c>
    </row>
    <row r="62" spans="1:11" ht="15.6" x14ac:dyDescent="0.3">
      <c r="A62" s="88">
        <v>2025</v>
      </c>
      <c r="B62" s="90"/>
      <c r="C62" s="34"/>
      <c r="D62" s="34"/>
      <c r="E62" s="109"/>
      <c r="F62" s="110"/>
      <c r="G62" s="34">
        <v>75</v>
      </c>
      <c r="H62" s="101">
        <v>2.1791851534158959</v>
      </c>
      <c r="I62" s="99">
        <v>2.1430449964204792</v>
      </c>
      <c r="J62" s="99">
        <v>1.7873853200484477</v>
      </c>
      <c r="K62" s="100">
        <v>1.6677765513196452</v>
      </c>
    </row>
    <row r="63" spans="1:11" ht="15.6" x14ac:dyDescent="0.3">
      <c r="A63" s="106">
        <v>2026</v>
      </c>
      <c r="B63" s="90"/>
      <c r="C63" s="34"/>
      <c r="D63" s="34"/>
      <c r="E63" s="109"/>
      <c r="F63" s="110"/>
      <c r="G63" s="34">
        <v>76</v>
      </c>
      <c r="H63" s="101">
        <v>2.2221257467828561</v>
      </c>
      <c r="I63" s="99">
        <v>2.1208907534027053</v>
      </c>
      <c r="J63" s="99">
        <v>1.7475060263459938</v>
      </c>
      <c r="K63" s="100">
        <v>1.6444463113288108</v>
      </c>
    </row>
    <row r="64" spans="1:11" ht="15.6" x14ac:dyDescent="0.3">
      <c r="A64" s="106">
        <v>2027</v>
      </c>
      <c r="B64" s="90"/>
      <c r="C64" s="34"/>
      <c r="D64" s="34"/>
      <c r="E64" s="109"/>
      <c r="F64" s="110"/>
      <c r="G64" s="34">
        <v>77</v>
      </c>
      <c r="H64" s="101">
        <v>2.2854101032786778</v>
      </c>
      <c r="I64" s="99">
        <v>2.1055466345740186</v>
      </c>
      <c r="J64" s="99">
        <v>1.6980101180753362</v>
      </c>
      <c r="K64" s="100">
        <v>1.6005284823840138</v>
      </c>
    </row>
    <row r="65" spans="1:11" ht="15.6" x14ac:dyDescent="0.3">
      <c r="A65" s="106">
        <v>2028</v>
      </c>
      <c r="B65" s="90"/>
      <c r="C65" s="34"/>
      <c r="D65" s="34"/>
      <c r="E65" s="109"/>
      <c r="F65" s="110"/>
      <c r="G65" s="34">
        <v>78</v>
      </c>
      <c r="H65" s="101">
        <v>2.3259565534346005</v>
      </c>
      <c r="I65" s="99">
        <v>2.0948709231698581</v>
      </c>
      <c r="J65" s="99">
        <v>1.6634246110863338</v>
      </c>
      <c r="K65" s="100">
        <v>1.5730737248429685</v>
      </c>
    </row>
    <row r="66" spans="1:11" ht="15.6" x14ac:dyDescent="0.3">
      <c r="A66" s="88">
        <v>2029</v>
      </c>
      <c r="B66" s="90"/>
      <c r="C66" s="34"/>
      <c r="D66" s="34"/>
      <c r="E66" s="109"/>
      <c r="F66" s="110"/>
      <c r="G66" s="34">
        <v>79</v>
      </c>
      <c r="H66" s="101">
        <v>2.3568618073271681</v>
      </c>
      <c r="I66" s="99">
        <v>2.0878406236654534</v>
      </c>
      <c r="J66" s="99">
        <v>1.6375503610233619</v>
      </c>
      <c r="K66" s="100">
        <v>1.552698441641325</v>
      </c>
    </row>
    <row r="67" spans="1:11" ht="15.6" x14ac:dyDescent="0.3">
      <c r="A67" s="106">
        <v>2030</v>
      </c>
      <c r="B67" s="90"/>
      <c r="C67" s="34"/>
      <c r="D67" s="34"/>
      <c r="E67" s="109"/>
      <c r="F67" s="110"/>
      <c r="G67" s="34">
        <v>80</v>
      </c>
      <c r="H67" s="101">
        <v>2.3781318557028941</v>
      </c>
      <c r="I67" s="99">
        <v>2.0794307393515639</v>
      </c>
      <c r="J67" s="99">
        <v>1.6166975552730809</v>
      </c>
      <c r="K67" s="100">
        <v>1.5354838598489702</v>
      </c>
    </row>
    <row r="68" spans="1:11" ht="15.6" x14ac:dyDescent="0.3">
      <c r="A68" s="106">
        <v>2031</v>
      </c>
      <c r="B68" s="90"/>
      <c r="C68" s="34"/>
      <c r="D68" s="34"/>
      <c r="E68" s="109"/>
      <c r="F68" s="110"/>
      <c r="G68" s="34">
        <v>81</v>
      </c>
      <c r="H68" s="101">
        <v>2.3833240389053021</v>
      </c>
      <c r="I68" s="99">
        <v>2.0693207430947398</v>
      </c>
      <c r="J68" s="99">
        <v>1.5977539223692898</v>
      </c>
      <c r="K68" s="100">
        <v>1.5206324700932474</v>
      </c>
    </row>
    <row r="69" spans="1:11" ht="15.6" x14ac:dyDescent="0.3">
      <c r="A69" s="106">
        <v>2032</v>
      </c>
      <c r="B69" s="90"/>
      <c r="C69" s="34"/>
      <c r="D69" s="34"/>
      <c r="E69" s="109"/>
      <c r="F69" s="110"/>
      <c r="G69" s="34"/>
      <c r="H69" s="34"/>
      <c r="I69" s="34"/>
      <c r="J69" s="34"/>
      <c r="K69" s="34"/>
    </row>
    <row r="70" spans="1:11" ht="15.6" x14ac:dyDescent="0.3">
      <c r="A70" s="88">
        <v>2033</v>
      </c>
      <c r="B70" s="90"/>
      <c r="C70" s="34"/>
      <c r="D70" s="34"/>
      <c r="E70" s="109"/>
      <c r="F70" s="110"/>
      <c r="G70" s="34"/>
      <c r="H70" s="34"/>
      <c r="I70" s="34"/>
      <c r="J70" s="34"/>
      <c r="K70" s="34"/>
    </row>
    <row r="71" spans="1:11" ht="15.6" x14ac:dyDescent="0.3">
      <c r="A71" s="106">
        <v>2034</v>
      </c>
      <c r="B71" s="90"/>
      <c r="C71" s="34"/>
      <c r="D71" s="34"/>
      <c r="E71" s="109"/>
      <c r="F71" s="110"/>
      <c r="G71" s="34"/>
      <c r="H71" s="34"/>
      <c r="I71" s="34"/>
      <c r="J71" s="34"/>
      <c r="K71" s="34"/>
    </row>
    <row r="72" spans="1:11" ht="15.6" x14ac:dyDescent="0.3">
      <c r="A72" s="106">
        <v>2035</v>
      </c>
      <c r="B72" s="90"/>
      <c r="C72" s="34"/>
      <c r="D72" s="34"/>
      <c r="E72" s="109"/>
      <c r="F72" s="110"/>
      <c r="G72" s="34"/>
      <c r="H72" s="34"/>
      <c r="I72" s="34"/>
      <c r="J72" s="34"/>
      <c r="K72" s="34"/>
    </row>
    <row r="73" spans="1:11" ht="15.6" x14ac:dyDescent="0.3">
      <c r="A73" s="106">
        <v>2036</v>
      </c>
      <c r="B73" s="90"/>
      <c r="C73" s="34"/>
      <c r="D73" s="34"/>
      <c r="E73" s="109"/>
      <c r="F73" s="110"/>
      <c r="G73" s="34"/>
      <c r="H73" s="34"/>
      <c r="I73" s="34"/>
      <c r="J73" s="34"/>
      <c r="K73" s="34"/>
    </row>
    <row r="74" spans="1:11" ht="15.6" x14ac:dyDescent="0.3">
      <c r="A74" s="88">
        <v>2037</v>
      </c>
      <c r="B74" s="90"/>
      <c r="C74" s="34"/>
      <c r="D74" s="34"/>
      <c r="E74" s="109"/>
      <c r="F74" s="110"/>
      <c r="G74" s="34"/>
      <c r="H74" s="34"/>
      <c r="I74" s="34"/>
      <c r="J74" s="34"/>
      <c r="K74" s="34"/>
    </row>
    <row r="75" spans="1:11" ht="15.6" x14ac:dyDescent="0.3">
      <c r="A75" s="106">
        <v>2038</v>
      </c>
      <c r="B75" s="90"/>
      <c r="C75" s="34"/>
      <c r="D75" s="34"/>
      <c r="E75" s="109"/>
      <c r="F75" s="110"/>
      <c r="G75" s="34"/>
      <c r="H75" s="34"/>
      <c r="I75" s="34"/>
      <c r="J75" s="34"/>
      <c r="K75" s="34"/>
    </row>
    <row r="76" spans="1:11" ht="15.6" x14ac:dyDescent="0.3">
      <c r="A76" s="106">
        <v>2039</v>
      </c>
      <c r="B76" s="90"/>
      <c r="C76" s="34"/>
      <c r="D76" s="34"/>
      <c r="E76" s="109"/>
      <c r="F76" s="110"/>
      <c r="G76" s="34"/>
      <c r="H76" s="34"/>
      <c r="I76" s="34"/>
      <c r="J76" s="34"/>
      <c r="K76" s="34"/>
    </row>
    <row r="77" spans="1:11" ht="15.6" x14ac:dyDescent="0.3">
      <c r="A77" s="106">
        <v>2040</v>
      </c>
      <c r="B77" s="90"/>
      <c r="C77" s="34"/>
      <c r="D77" s="34"/>
      <c r="E77" s="109">
        <f>($E$223*A77+$E$224)</f>
        <v>0.26869590911600305</v>
      </c>
      <c r="F77" s="110">
        <f>($F$223*A77+$F$224)</f>
        <v>0.200816593236393</v>
      </c>
      <c r="G77" s="34"/>
      <c r="H77" s="34"/>
      <c r="I77" s="34"/>
      <c r="J77" s="34"/>
      <c r="K77" s="34"/>
    </row>
    <row r="78" spans="1:11" ht="15.6" x14ac:dyDescent="0.3">
      <c r="A78" s="88">
        <v>2041</v>
      </c>
      <c r="B78" s="90"/>
      <c r="C78" s="34"/>
      <c r="D78" s="34"/>
      <c r="E78" s="109"/>
      <c r="F78" s="110"/>
      <c r="G78" s="34"/>
      <c r="H78" s="34"/>
      <c r="I78" s="34"/>
      <c r="J78" s="34"/>
      <c r="K78" s="34"/>
    </row>
    <row r="79" spans="1:11" ht="15.6" x14ac:dyDescent="0.3">
      <c r="A79" s="106">
        <v>2042</v>
      </c>
      <c r="B79" s="90"/>
      <c r="C79" s="34"/>
      <c r="D79" s="34"/>
      <c r="E79" s="109"/>
      <c r="F79" s="110"/>
      <c r="G79" s="111"/>
      <c r="H79" s="34"/>
      <c r="I79" s="34"/>
      <c r="J79" s="34"/>
      <c r="K79" s="34"/>
    </row>
    <row r="80" spans="1:11" ht="15.6" x14ac:dyDescent="0.3">
      <c r="A80" s="106">
        <v>2043</v>
      </c>
      <c r="B80" s="90"/>
      <c r="C80" s="34"/>
      <c r="D80" s="34"/>
      <c r="E80" s="109"/>
      <c r="F80" s="110"/>
      <c r="G80" s="111"/>
      <c r="H80" s="34"/>
      <c r="I80" s="34"/>
      <c r="J80" s="34"/>
      <c r="K80" s="34"/>
    </row>
    <row r="81" spans="1:11" s="85" customFormat="1" ht="15.6" x14ac:dyDescent="0.3">
      <c r="A81" s="106">
        <v>2044</v>
      </c>
      <c r="B81" s="90"/>
      <c r="C81" s="34"/>
      <c r="D81" s="34"/>
      <c r="E81" s="109"/>
      <c r="F81" s="110"/>
      <c r="G81" s="112"/>
      <c r="H81" s="113"/>
      <c r="I81" s="113"/>
      <c r="J81" s="113"/>
      <c r="K81" s="113"/>
    </row>
    <row r="82" spans="1:11" ht="15.6" x14ac:dyDescent="0.3">
      <c r="A82" s="88">
        <v>2045</v>
      </c>
      <c r="B82" s="90"/>
      <c r="C82" s="34"/>
      <c r="D82" s="34"/>
      <c r="E82" s="109"/>
      <c r="F82" s="110"/>
      <c r="G82" s="112"/>
      <c r="H82" s="114"/>
      <c r="I82" s="114"/>
      <c r="J82" s="114"/>
      <c r="K82" s="114"/>
    </row>
    <row r="83" spans="1:11" ht="15.6" x14ac:dyDescent="0.3">
      <c r="A83" s="106">
        <v>2046</v>
      </c>
      <c r="B83" s="90"/>
      <c r="C83" s="34"/>
      <c r="D83" s="34"/>
      <c r="E83" s="109"/>
      <c r="F83" s="110"/>
      <c r="G83" s="112"/>
      <c r="H83" s="114"/>
      <c r="I83" s="114"/>
      <c r="J83" s="114"/>
      <c r="K83" s="114"/>
    </row>
    <row r="84" spans="1:11" ht="15.6" x14ac:dyDescent="0.3">
      <c r="A84" s="106">
        <v>2047</v>
      </c>
      <c r="B84" s="90"/>
      <c r="C84" s="34"/>
      <c r="D84" s="34"/>
      <c r="E84" s="109"/>
      <c r="F84" s="110"/>
      <c r="G84" s="112"/>
      <c r="H84" s="114"/>
      <c r="I84" s="114"/>
      <c r="J84" s="114"/>
      <c r="K84" s="114"/>
    </row>
    <row r="85" spans="1:11" ht="15.6" x14ac:dyDescent="0.3">
      <c r="A85" s="106">
        <v>2048</v>
      </c>
      <c r="B85" s="90"/>
      <c r="C85" s="34"/>
      <c r="D85" s="34"/>
      <c r="E85" s="109"/>
      <c r="F85" s="110"/>
      <c r="G85" s="112"/>
      <c r="H85" s="114"/>
      <c r="I85" s="114"/>
      <c r="J85" s="114"/>
      <c r="K85" s="114"/>
    </row>
    <row r="86" spans="1:11" ht="15.6" x14ac:dyDescent="0.3">
      <c r="A86" s="88">
        <v>2049</v>
      </c>
      <c r="B86" s="90"/>
      <c r="C86" s="34"/>
      <c r="D86" s="34"/>
      <c r="E86" s="109"/>
      <c r="F86" s="110"/>
      <c r="G86" s="112"/>
      <c r="H86" s="114"/>
      <c r="I86" s="114"/>
      <c r="J86" s="114"/>
      <c r="K86" s="114"/>
    </row>
    <row r="87" spans="1:11" ht="15.6" x14ac:dyDescent="0.3">
      <c r="A87" s="106">
        <v>2050</v>
      </c>
      <c r="B87" s="90"/>
      <c r="C87" s="34"/>
      <c r="D87" s="34"/>
      <c r="E87" s="109"/>
      <c r="F87" s="110"/>
      <c r="G87" s="112"/>
      <c r="H87" s="114"/>
      <c r="I87" s="114"/>
      <c r="J87" s="114"/>
      <c r="K87" s="114"/>
    </row>
    <row r="88" spans="1:11" ht="15.6" x14ac:dyDescent="0.3">
      <c r="A88" s="106">
        <v>2051</v>
      </c>
      <c r="B88" s="90"/>
      <c r="C88" s="34"/>
      <c r="D88" s="34"/>
      <c r="E88" s="109"/>
      <c r="F88" s="110"/>
      <c r="G88" s="112"/>
      <c r="H88" s="114"/>
      <c r="I88" s="114"/>
      <c r="J88" s="114"/>
      <c r="K88" s="114"/>
    </row>
    <row r="89" spans="1:11" ht="15.6" x14ac:dyDescent="0.3">
      <c r="A89" s="106">
        <v>2052</v>
      </c>
      <c r="B89" s="90"/>
      <c r="C89" s="34"/>
      <c r="D89" s="34"/>
      <c r="E89" s="109"/>
      <c r="F89" s="110"/>
      <c r="G89" s="112"/>
      <c r="H89" s="114"/>
      <c r="I89" s="114"/>
      <c r="J89" s="114"/>
      <c r="K89" s="114"/>
    </row>
    <row r="90" spans="1:11" ht="15.6" x14ac:dyDescent="0.3">
      <c r="A90" s="88">
        <v>2053</v>
      </c>
      <c r="B90" s="90"/>
      <c r="C90" s="34"/>
      <c r="D90" s="34"/>
      <c r="E90" s="109"/>
      <c r="F90" s="110"/>
      <c r="G90" s="112"/>
      <c r="H90" s="114"/>
      <c r="I90" s="114"/>
      <c r="J90" s="114"/>
      <c r="K90" s="114"/>
    </row>
    <row r="91" spans="1:11" ht="15.6" x14ac:dyDescent="0.3">
      <c r="A91" s="106">
        <v>2054</v>
      </c>
      <c r="B91" s="90"/>
      <c r="C91" s="34"/>
      <c r="D91" s="34"/>
      <c r="E91" s="109"/>
      <c r="F91" s="110"/>
      <c r="G91" s="112"/>
      <c r="H91" s="114"/>
      <c r="I91" s="114"/>
      <c r="J91" s="114"/>
      <c r="K91" s="114"/>
    </row>
    <row r="92" spans="1:11" ht="15.6" x14ac:dyDescent="0.3">
      <c r="A92" s="106">
        <v>2055</v>
      </c>
      <c r="B92" s="90"/>
      <c r="C92" s="34"/>
      <c r="D92" s="34"/>
      <c r="E92" s="109"/>
      <c r="F92" s="110"/>
      <c r="G92" s="112"/>
      <c r="H92" s="114"/>
      <c r="I92" s="114"/>
      <c r="J92" s="114"/>
      <c r="K92" s="114"/>
    </row>
    <row r="93" spans="1:11" ht="15.6" x14ac:dyDescent="0.3">
      <c r="A93" s="106">
        <v>2056</v>
      </c>
      <c r="B93" s="90"/>
      <c r="C93" s="34"/>
      <c r="D93" s="34"/>
      <c r="E93" s="109"/>
      <c r="F93" s="110"/>
      <c r="G93" s="112"/>
      <c r="H93" s="114"/>
      <c r="I93" s="114"/>
      <c r="J93" s="114"/>
      <c r="K93" s="114"/>
    </row>
    <row r="94" spans="1:11" ht="15.6" x14ac:dyDescent="0.3">
      <c r="A94" s="88">
        <v>2057</v>
      </c>
      <c r="B94" s="90"/>
      <c r="C94" s="34"/>
      <c r="D94" s="34"/>
      <c r="E94" s="109"/>
      <c r="F94" s="110"/>
      <c r="G94" s="112"/>
      <c r="H94" s="114"/>
      <c r="I94" s="114"/>
      <c r="J94" s="114"/>
      <c r="K94" s="114"/>
    </row>
    <row r="95" spans="1:11" ht="15.6" x14ac:dyDescent="0.3">
      <c r="A95" s="106">
        <v>2058</v>
      </c>
      <c r="B95" s="90"/>
      <c r="C95" s="34"/>
      <c r="D95" s="34"/>
      <c r="E95" s="109"/>
      <c r="F95" s="110"/>
      <c r="G95" s="112"/>
      <c r="H95" s="114"/>
      <c r="I95" s="114"/>
      <c r="J95" s="114"/>
      <c r="K95" s="114"/>
    </row>
    <row r="96" spans="1:11" ht="15.6" x14ac:dyDescent="0.3">
      <c r="A96" s="106">
        <v>2059</v>
      </c>
      <c r="B96" s="90"/>
      <c r="C96" s="34"/>
      <c r="D96" s="34"/>
      <c r="E96" s="109"/>
      <c r="F96" s="110"/>
      <c r="G96" s="112"/>
      <c r="H96" s="114"/>
      <c r="I96" s="114"/>
      <c r="J96" s="114"/>
      <c r="K96" s="114"/>
    </row>
    <row r="97" spans="1:11" ht="15.6" x14ac:dyDescent="0.3">
      <c r="A97" s="106">
        <v>2060</v>
      </c>
      <c r="B97" s="90"/>
      <c r="C97" s="34"/>
      <c r="D97" s="34"/>
      <c r="E97" s="109">
        <f>($E$223*A97+$E$224)</f>
        <v>0.34339311222235391</v>
      </c>
      <c r="F97" s="110">
        <f>($F$223*A97+$F$224)</f>
        <v>0.25856736799081137</v>
      </c>
      <c r="G97" s="112"/>
      <c r="H97" s="114"/>
      <c r="I97" s="114"/>
      <c r="J97" s="114"/>
      <c r="K97" s="114"/>
    </row>
    <row r="98" spans="1:11" ht="15.6" x14ac:dyDescent="0.3">
      <c r="A98" s="88">
        <v>2061</v>
      </c>
      <c r="B98" s="90"/>
      <c r="C98" s="34"/>
      <c r="D98" s="34"/>
      <c r="E98" s="109"/>
      <c r="F98" s="110"/>
      <c r="G98" s="112"/>
      <c r="H98" s="114"/>
      <c r="I98" s="114"/>
      <c r="J98" s="114"/>
      <c r="K98" s="114"/>
    </row>
    <row r="99" spans="1:11" ht="15.6" x14ac:dyDescent="0.3">
      <c r="A99" s="106">
        <v>2062</v>
      </c>
      <c r="B99" s="90"/>
      <c r="C99" s="34"/>
      <c r="D99" s="34"/>
      <c r="E99" s="109"/>
      <c r="F99" s="110"/>
      <c r="G99" s="112"/>
      <c r="H99" s="114"/>
      <c r="I99" s="114"/>
      <c r="J99" s="114"/>
      <c r="K99" s="114"/>
    </row>
    <row r="100" spans="1:11" ht="15.6" x14ac:dyDescent="0.3">
      <c r="A100" s="106">
        <v>2063</v>
      </c>
      <c r="B100" s="90"/>
      <c r="C100" s="34"/>
      <c r="D100" s="34"/>
      <c r="E100" s="109"/>
      <c r="F100" s="110"/>
      <c r="G100" s="112"/>
      <c r="H100" s="114"/>
      <c r="I100" s="114"/>
      <c r="J100" s="114"/>
      <c r="K100" s="114"/>
    </row>
    <row r="101" spans="1:11" ht="15.6" x14ac:dyDescent="0.3">
      <c r="A101" s="106">
        <v>2064</v>
      </c>
      <c r="B101" s="90"/>
      <c r="C101" s="34"/>
      <c r="D101" s="34"/>
      <c r="E101" s="109"/>
      <c r="F101" s="110"/>
      <c r="G101" s="112"/>
      <c r="H101" s="114"/>
      <c r="I101" s="114"/>
      <c r="J101" s="114"/>
      <c r="K101" s="114"/>
    </row>
    <row r="102" spans="1:11" ht="15.6" x14ac:dyDescent="0.3">
      <c r="A102" s="88">
        <v>2065</v>
      </c>
      <c r="B102" s="90"/>
      <c r="C102" s="34"/>
      <c r="D102" s="34"/>
      <c r="E102" s="109"/>
      <c r="F102" s="110"/>
      <c r="G102" s="112"/>
      <c r="H102" s="114"/>
      <c r="I102" s="114"/>
      <c r="J102" s="114"/>
      <c r="K102" s="114"/>
    </row>
    <row r="103" spans="1:11" ht="15.6" x14ac:dyDescent="0.3">
      <c r="A103" s="106">
        <v>2066</v>
      </c>
      <c r="B103" s="90"/>
      <c r="C103" s="34"/>
      <c r="D103" s="34"/>
      <c r="E103" s="109"/>
      <c r="F103" s="110"/>
      <c r="G103" s="112"/>
      <c r="H103" s="114"/>
      <c r="I103" s="114"/>
      <c r="J103" s="114"/>
      <c r="K103" s="114"/>
    </row>
    <row r="104" spans="1:11" ht="15.6" x14ac:dyDescent="0.3">
      <c r="A104" s="106">
        <v>2067</v>
      </c>
      <c r="B104" s="90"/>
      <c r="C104" s="34"/>
      <c r="D104" s="34"/>
      <c r="E104" s="109"/>
      <c r="F104" s="110"/>
      <c r="G104" s="112"/>
      <c r="H104" s="114"/>
      <c r="I104" s="114"/>
      <c r="J104" s="114"/>
      <c r="K104" s="114"/>
    </row>
    <row r="105" spans="1:11" ht="15.6" x14ac:dyDescent="0.3">
      <c r="A105" s="106">
        <v>2068</v>
      </c>
      <c r="B105" s="90"/>
      <c r="C105" s="34"/>
      <c r="D105" s="34"/>
      <c r="E105" s="109"/>
      <c r="F105" s="110"/>
      <c r="G105" s="112"/>
      <c r="H105" s="114"/>
      <c r="I105" s="114"/>
      <c r="J105" s="114"/>
      <c r="K105" s="114"/>
    </row>
    <row r="106" spans="1:11" ht="15.6" x14ac:dyDescent="0.3">
      <c r="A106" s="88">
        <v>2069</v>
      </c>
      <c r="B106" s="90"/>
      <c r="C106" s="34"/>
      <c r="D106" s="34"/>
      <c r="E106" s="109"/>
      <c r="F106" s="110"/>
      <c r="G106" s="112"/>
      <c r="H106" s="114"/>
      <c r="I106" s="114"/>
      <c r="J106" s="114"/>
      <c r="K106" s="114"/>
    </row>
    <row r="107" spans="1:11" ht="15.6" x14ac:dyDescent="0.3">
      <c r="A107" s="106">
        <v>2070</v>
      </c>
      <c r="B107" s="90"/>
      <c r="C107" s="34"/>
      <c r="D107" s="34"/>
      <c r="E107" s="109"/>
      <c r="F107" s="110"/>
      <c r="G107" s="112"/>
      <c r="H107" s="114"/>
      <c r="I107" s="114"/>
      <c r="J107" s="114"/>
      <c r="K107" s="114"/>
    </row>
    <row r="108" spans="1:11" ht="15.6" x14ac:dyDescent="0.3">
      <c r="A108" s="106">
        <v>2071</v>
      </c>
      <c r="B108" s="90"/>
      <c r="C108" s="34"/>
      <c r="D108" s="34"/>
      <c r="E108" s="109"/>
      <c r="F108" s="110"/>
      <c r="G108" s="112"/>
      <c r="H108" s="114"/>
      <c r="I108" s="114"/>
      <c r="J108" s="114"/>
      <c r="K108" s="114"/>
    </row>
    <row r="109" spans="1:11" ht="15.6" x14ac:dyDescent="0.3">
      <c r="A109" s="106">
        <v>2072</v>
      </c>
      <c r="B109" s="90"/>
      <c r="C109" s="34"/>
      <c r="D109" s="34"/>
      <c r="E109" s="109"/>
      <c r="F109" s="110"/>
      <c r="G109" s="112"/>
      <c r="H109" s="114"/>
      <c r="I109" s="114"/>
      <c r="J109" s="114"/>
      <c r="K109" s="114"/>
    </row>
    <row r="110" spans="1:11" ht="15.6" x14ac:dyDescent="0.3">
      <c r="A110" s="88">
        <v>2073</v>
      </c>
      <c r="B110" s="90"/>
      <c r="C110" s="34"/>
      <c r="D110" s="34"/>
      <c r="E110" s="109"/>
      <c r="F110" s="110"/>
      <c r="G110" s="112"/>
      <c r="H110" s="114"/>
      <c r="I110" s="114"/>
      <c r="J110" s="114"/>
      <c r="K110" s="114"/>
    </row>
    <row r="111" spans="1:11" ht="15.6" x14ac:dyDescent="0.3">
      <c r="A111" s="106">
        <v>2074</v>
      </c>
      <c r="B111" s="90"/>
      <c r="C111" s="34"/>
      <c r="D111" s="34"/>
      <c r="E111" s="109"/>
      <c r="F111" s="110"/>
      <c r="G111" s="112"/>
      <c r="H111" s="114"/>
      <c r="I111" s="114"/>
      <c r="J111" s="114"/>
      <c r="K111" s="114"/>
    </row>
    <row r="112" spans="1:11" ht="15.6" x14ac:dyDescent="0.3">
      <c r="A112" s="106">
        <v>2075</v>
      </c>
      <c r="B112" s="90"/>
      <c r="C112" s="34"/>
      <c r="D112" s="34"/>
      <c r="E112" s="109"/>
      <c r="F112" s="110"/>
      <c r="G112" s="112"/>
      <c r="H112" s="114"/>
      <c r="I112" s="114"/>
      <c r="J112" s="114"/>
      <c r="K112" s="114"/>
    </row>
    <row r="113" spans="1:11" ht="15.6" x14ac:dyDescent="0.3">
      <c r="A113" s="106">
        <v>2076</v>
      </c>
      <c r="B113" s="90"/>
      <c r="C113" s="34"/>
      <c r="D113" s="34"/>
      <c r="E113" s="109"/>
      <c r="F113" s="110"/>
      <c r="G113" s="112"/>
      <c r="H113" s="114"/>
      <c r="I113" s="114"/>
      <c r="J113" s="114"/>
      <c r="K113" s="114"/>
    </row>
    <row r="114" spans="1:11" ht="15.6" x14ac:dyDescent="0.3">
      <c r="A114" s="88">
        <v>2077</v>
      </c>
      <c r="B114" s="90"/>
      <c r="C114" s="34"/>
      <c r="D114" s="34"/>
      <c r="E114" s="109"/>
      <c r="F114" s="110"/>
      <c r="G114" s="112"/>
      <c r="H114" s="114"/>
      <c r="I114" s="114"/>
      <c r="J114" s="114"/>
      <c r="K114" s="114"/>
    </row>
    <row r="115" spans="1:11" ht="15.6" x14ac:dyDescent="0.3">
      <c r="A115" s="106">
        <v>2078</v>
      </c>
      <c r="B115" s="90"/>
      <c r="C115" s="34"/>
      <c r="D115" s="34"/>
      <c r="E115" s="109"/>
      <c r="F115" s="110"/>
      <c r="G115" s="112"/>
      <c r="H115" s="114"/>
      <c r="I115" s="114"/>
      <c r="J115" s="114"/>
      <c r="K115" s="114"/>
    </row>
    <row r="116" spans="1:11" ht="15.6" x14ac:dyDescent="0.3">
      <c r="A116" s="106">
        <v>2079</v>
      </c>
      <c r="B116" s="90"/>
      <c r="C116" s="34"/>
      <c r="D116" s="34"/>
      <c r="E116" s="109"/>
      <c r="F116" s="110"/>
      <c r="G116" s="112"/>
      <c r="H116" s="114"/>
      <c r="I116" s="114"/>
      <c r="J116" s="114"/>
      <c r="K116" s="114"/>
    </row>
    <row r="117" spans="1:11" ht="15.6" x14ac:dyDescent="0.3">
      <c r="A117" s="106">
        <v>2080</v>
      </c>
      <c r="B117" s="90"/>
      <c r="C117" s="34"/>
      <c r="D117" s="34"/>
      <c r="E117" s="109">
        <f>($E$223*A117+$E$224)</f>
        <v>0.41809031532870389</v>
      </c>
      <c r="F117" s="110">
        <f>($F$223*A117+$F$224)</f>
        <v>0.31631814274522974</v>
      </c>
      <c r="G117" s="112"/>
      <c r="H117" s="114"/>
      <c r="I117" s="114"/>
      <c r="J117" s="114"/>
      <c r="K117" s="114"/>
    </row>
    <row r="118" spans="1:11" ht="15.6" x14ac:dyDescent="0.3">
      <c r="A118" s="88">
        <v>2081</v>
      </c>
      <c r="B118" s="90"/>
      <c r="C118" s="34"/>
      <c r="D118" s="34"/>
      <c r="E118" s="109"/>
      <c r="F118" s="110"/>
      <c r="G118" s="112"/>
      <c r="H118" s="114"/>
      <c r="I118" s="114"/>
      <c r="J118" s="114"/>
      <c r="K118" s="114"/>
    </row>
    <row r="119" spans="1:11" ht="15.6" x14ac:dyDescent="0.3">
      <c r="A119" s="106">
        <v>2082</v>
      </c>
      <c r="B119" s="90"/>
      <c r="C119" s="34"/>
      <c r="D119" s="34"/>
      <c r="E119" s="109"/>
      <c r="F119" s="110"/>
      <c r="G119" s="112"/>
      <c r="H119" s="114"/>
      <c r="I119" s="114"/>
      <c r="J119" s="114"/>
      <c r="K119" s="114"/>
    </row>
    <row r="120" spans="1:11" ht="15.6" x14ac:dyDescent="0.3">
      <c r="A120" s="106">
        <v>2083</v>
      </c>
      <c r="B120" s="90"/>
      <c r="C120" s="34"/>
      <c r="D120" s="34"/>
      <c r="E120" s="109"/>
      <c r="F120" s="110"/>
      <c r="G120" s="112"/>
      <c r="H120" s="114"/>
      <c r="I120" s="114"/>
      <c r="J120" s="114"/>
      <c r="K120" s="114"/>
    </row>
    <row r="121" spans="1:11" ht="15.6" x14ac:dyDescent="0.3">
      <c r="A121" s="106">
        <v>2084</v>
      </c>
      <c r="B121" s="90"/>
      <c r="C121" s="34"/>
      <c r="D121" s="34"/>
      <c r="E121" s="109"/>
      <c r="F121" s="110"/>
      <c r="G121" s="112"/>
      <c r="H121" s="114"/>
      <c r="I121" s="114"/>
      <c r="J121" s="114"/>
      <c r="K121" s="114"/>
    </row>
    <row r="122" spans="1:11" ht="15.6" x14ac:dyDescent="0.3">
      <c r="A122" s="88">
        <v>2085</v>
      </c>
      <c r="B122" s="90"/>
      <c r="C122" s="34"/>
      <c r="D122" s="34"/>
      <c r="E122" s="109"/>
      <c r="F122" s="110"/>
      <c r="G122" s="112"/>
      <c r="H122" s="114"/>
      <c r="I122" s="114"/>
      <c r="J122" s="114"/>
      <c r="K122" s="114"/>
    </row>
    <row r="123" spans="1:11" ht="15.6" x14ac:dyDescent="0.3">
      <c r="A123" s="106">
        <v>2086</v>
      </c>
      <c r="B123" s="90"/>
      <c r="C123" s="34"/>
      <c r="D123" s="34"/>
      <c r="E123" s="109"/>
      <c r="F123" s="110"/>
      <c r="G123" s="112"/>
      <c r="H123" s="114"/>
      <c r="I123" s="114"/>
      <c r="J123" s="114"/>
      <c r="K123" s="114"/>
    </row>
    <row r="124" spans="1:11" ht="15.6" x14ac:dyDescent="0.3">
      <c r="A124" s="106">
        <v>2087</v>
      </c>
      <c r="B124" s="90"/>
      <c r="C124" s="34"/>
      <c r="D124" s="34"/>
      <c r="E124" s="109"/>
      <c r="F124" s="110"/>
      <c r="G124" s="115"/>
      <c r="H124" s="1"/>
      <c r="I124" s="1"/>
      <c r="J124" s="1"/>
      <c r="K124" s="1"/>
    </row>
    <row r="125" spans="1:11" ht="15.6" x14ac:dyDescent="0.3">
      <c r="A125" s="106">
        <v>2088</v>
      </c>
      <c r="B125" s="90"/>
      <c r="C125" s="34"/>
      <c r="D125" s="34"/>
      <c r="E125" s="109"/>
      <c r="F125" s="110"/>
      <c r="G125" s="1"/>
      <c r="H125" s="1"/>
      <c r="I125" s="1"/>
      <c r="J125" s="1"/>
      <c r="K125" s="1"/>
    </row>
    <row r="126" spans="1:11" ht="15.6" x14ac:dyDescent="0.3">
      <c r="A126" s="88">
        <v>2089</v>
      </c>
      <c r="B126" s="90"/>
      <c r="C126" s="34"/>
      <c r="D126" s="34"/>
      <c r="E126" s="109"/>
      <c r="F126" s="110"/>
      <c r="G126" s="1"/>
      <c r="H126" s="1"/>
      <c r="I126" s="1"/>
      <c r="J126" s="1"/>
      <c r="K126" s="1"/>
    </row>
    <row r="127" spans="1:11" ht="15.6" x14ac:dyDescent="0.3">
      <c r="A127" s="106">
        <v>2090</v>
      </c>
      <c r="B127" s="90"/>
      <c r="C127" s="34"/>
      <c r="D127" s="34"/>
      <c r="E127" s="109"/>
      <c r="F127" s="110"/>
      <c r="G127" s="1"/>
      <c r="H127" s="1"/>
      <c r="I127" s="1"/>
      <c r="J127" s="1"/>
      <c r="K127" s="1"/>
    </row>
    <row r="128" spans="1:11" ht="15.6" x14ac:dyDescent="0.3">
      <c r="A128" s="106">
        <v>2091</v>
      </c>
      <c r="B128" s="90"/>
      <c r="C128" s="34"/>
      <c r="D128" s="34"/>
      <c r="E128" s="109"/>
      <c r="F128" s="110"/>
      <c r="G128" s="1"/>
      <c r="H128" s="1"/>
      <c r="I128" s="1"/>
      <c r="J128" s="1"/>
      <c r="K128" s="1"/>
    </row>
    <row r="129" spans="1:11" ht="15.6" x14ac:dyDescent="0.3">
      <c r="A129" s="106">
        <v>2092</v>
      </c>
      <c r="B129" s="90"/>
      <c r="C129" s="34"/>
      <c r="D129" s="34"/>
      <c r="E129" s="109"/>
      <c r="F129" s="110"/>
      <c r="G129" s="1"/>
      <c r="H129" s="1"/>
      <c r="I129" s="1"/>
      <c r="J129" s="1"/>
      <c r="K129" s="1"/>
    </row>
    <row r="130" spans="1:11" ht="15.6" x14ac:dyDescent="0.3">
      <c r="A130" s="88">
        <v>2093</v>
      </c>
      <c r="B130" s="90"/>
      <c r="C130" s="34"/>
      <c r="D130" s="34"/>
      <c r="E130" s="109"/>
      <c r="F130" s="110"/>
      <c r="G130" s="1"/>
      <c r="H130" s="1"/>
      <c r="I130" s="1"/>
      <c r="J130" s="1"/>
      <c r="K130" s="1"/>
    </row>
    <row r="131" spans="1:11" ht="15.6" x14ac:dyDescent="0.3">
      <c r="A131" s="106">
        <v>2094</v>
      </c>
      <c r="B131" s="90"/>
      <c r="C131" s="34"/>
      <c r="D131" s="34"/>
      <c r="E131" s="109"/>
      <c r="F131" s="110"/>
      <c r="G131" s="1"/>
      <c r="H131" s="1"/>
      <c r="I131" s="1"/>
      <c r="J131" s="1"/>
      <c r="K131" s="1"/>
    </row>
    <row r="132" spans="1:11" ht="15.6" x14ac:dyDescent="0.3">
      <c r="A132" s="106">
        <v>2095</v>
      </c>
      <c r="B132" s="90"/>
      <c r="C132" s="34"/>
      <c r="D132" s="34"/>
      <c r="E132" s="109"/>
      <c r="F132" s="110"/>
      <c r="G132" s="1"/>
      <c r="H132" s="1"/>
      <c r="I132" s="1"/>
      <c r="J132" s="1"/>
      <c r="K132" s="1"/>
    </row>
    <row r="133" spans="1:11" ht="15.6" x14ac:dyDescent="0.3">
      <c r="A133" s="106">
        <v>2096</v>
      </c>
      <c r="B133" s="90"/>
      <c r="C133" s="34"/>
      <c r="D133" s="34"/>
      <c r="E133" s="109"/>
      <c r="F133" s="110"/>
      <c r="G133" s="1"/>
      <c r="H133" s="1"/>
      <c r="I133" s="1"/>
      <c r="J133" s="1"/>
      <c r="K133" s="1"/>
    </row>
    <row r="134" spans="1:11" ht="15.6" x14ac:dyDescent="0.3">
      <c r="A134" s="88">
        <v>2097</v>
      </c>
      <c r="B134" s="90"/>
      <c r="C134" s="34"/>
      <c r="D134" s="34"/>
      <c r="E134" s="109"/>
      <c r="F134" s="110"/>
      <c r="G134" s="1"/>
      <c r="H134" s="1"/>
      <c r="I134" s="1"/>
      <c r="J134" s="1"/>
      <c r="K134" s="1"/>
    </row>
    <row r="135" spans="1:11" ht="15.6" x14ac:dyDescent="0.3">
      <c r="A135" s="106">
        <v>2098</v>
      </c>
      <c r="B135" s="90"/>
      <c r="C135" s="34"/>
      <c r="D135" s="34"/>
      <c r="E135" s="109"/>
      <c r="F135" s="110"/>
      <c r="G135" s="1"/>
      <c r="H135" s="1"/>
      <c r="I135" s="1"/>
      <c r="J135" s="1"/>
      <c r="K135" s="1"/>
    </row>
    <row r="136" spans="1:11" ht="15.6" x14ac:dyDescent="0.3">
      <c r="A136" s="106">
        <v>2099</v>
      </c>
      <c r="B136" s="90"/>
      <c r="C136" s="34"/>
      <c r="D136" s="34"/>
      <c r="E136" s="109"/>
      <c r="F136" s="110"/>
      <c r="G136" s="1"/>
      <c r="H136" s="1"/>
      <c r="I136" s="1"/>
      <c r="J136" s="1"/>
      <c r="K136" s="1"/>
    </row>
    <row r="137" spans="1:11" ht="15.6" x14ac:dyDescent="0.3">
      <c r="A137" s="106">
        <v>2100</v>
      </c>
      <c r="B137" s="90"/>
      <c r="C137" s="34"/>
      <c r="D137" s="34"/>
      <c r="E137" s="109"/>
      <c r="F137" s="110"/>
      <c r="G137" s="1"/>
      <c r="H137" s="1"/>
      <c r="I137" s="1"/>
      <c r="J137" s="1"/>
      <c r="K137" s="1"/>
    </row>
    <row r="138" spans="1:11" ht="15.6" x14ac:dyDescent="0.3">
      <c r="A138" s="88">
        <v>2101</v>
      </c>
      <c r="B138" s="90"/>
      <c r="C138" s="34"/>
      <c r="D138" s="34"/>
      <c r="E138" s="109"/>
      <c r="F138" s="110"/>
      <c r="G138" s="1"/>
      <c r="H138" s="1"/>
      <c r="I138" s="1"/>
      <c r="J138" s="1"/>
      <c r="K138" s="1"/>
    </row>
    <row r="139" spans="1:11" ht="15.6" x14ac:dyDescent="0.3">
      <c r="A139" s="106">
        <v>2102</v>
      </c>
      <c r="B139" s="90"/>
      <c r="C139" s="34"/>
      <c r="D139" s="34"/>
      <c r="E139" s="109">
        <f>($E$223*A139+$E$224)</f>
        <v>0.50025723874568939</v>
      </c>
      <c r="F139" s="110">
        <f t="shared" ref="F139:F181" si="3">($F$223*A139+$F$224)</f>
        <v>0.37984399497509003</v>
      </c>
      <c r="G139" s="1"/>
      <c r="H139" s="1"/>
      <c r="I139" s="1"/>
      <c r="J139" s="1"/>
      <c r="K139" s="1"/>
    </row>
    <row r="140" spans="1:11" ht="15.6" x14ac:dyDescent="0.3">
      <c r="A140" s="106">
        <v>2103</v>
      </c>
      <c r="B140" s="90"/>
      <c r="C140" s="34"/>
      <c r="D140" s="34"/>
      <c r="E140" s="109"/>
      <c r="F140" s="110">
        <f t="shared" si="3"/>
        <v>0.38273153371281055</v>
      </c>
      <c r="G140" s="1"/>
      <c r="H140" s="1"/>
      <c r="I140" s="1"/>
      <c r="J140" s="1"/>
      <c r="K140" s="1"/>
    </row>
    <row r="141" spans="1:11" ht="15.6" x14ac:dyDescent="0.3">
      <c r="A141" s="106">
        <v>2104</v>
      </c>
      <c r="B141" s="90"/>
      <c r="C141" s="34"/>
      <c r="D141" s="34"/>
      <c r="E141" s="109"/>
      <c r="F141" s="110">
        <f t="shared" si="3"/>
        <v>0.38561907245053195</v>
      </c>
      <c r="G141" s="1"/>
      <c r="H141" s="1"/>
      <c r="I141" s="1"/>
      <c r="J141" s="1"/>
      <c r="K141" s="1"/>
    </row>
    <row r="142" spans="1:11" ht="15.6" x14ac:dyDescent="0.3">
      <c r="A142" s="88">
        <v>2105</v>
      </c>
      <c r="B142" s="90"/>
      <c r="C142" s="34"/>
      <c r="D142" s="34"/>
      <c r="E142" s="109"/>
      <c r="F142" s="110">
        <f t="shared" si="3"/>
        <v>0.38850661118825247</v>
      </c>
      <c r="G142" s="1"/>
      <c r="H142" s="1"/>
      <c r="I142" s="1"/>
      <c r="J142" s="1"/>
      <c r="K142" s="1"/>
    </row>
    <row r="143" spans="1:11" ht="15.6" x14ac:dyDescent="0.3">
      <c r="A143" s="106">
        <v>2106</v>
      </c>
      <c r="B143" s="90"/>
      <c r="C143" s="34"/>
      <c r="D143" s="34"/>
      <c r="E143" s="109"/>
      <c r="F143" s="110">
        <f t="shared" si="3"/>
        <v>0.39139414992597388</v>
      </c>
      <c r="G143" s="1"/>
      <c r="H143" s="1"/>
      <c r="I143" s="1"/>
      <c r="J143" s="1"/>
      <c r="K143" s="1"/>
    </row>
    <row r="144" spans="1:11" ht="15.6" x14ac:dyDescent="0.3">
      <c r="A144" s="106">
        <v>2107</v>
      </c>
      <c r="B144" s="90"/>
      <c r="C144" s="34"/>
      <c r="D144" s="34"/>
      <c r="E144" s="109"/>
      <c r="F144" s="110">
        <f t="shared" si="3"/>
        <v>0.3942816886636944</v>
      </c>
      <c r="G144" s="1"/>
      <c r="H144" s="1"/>
      <c r="I144" s="1"/>
      <c r="J144" s="1"/>
      <c r="K144" s="1"/>
    </row>
    <row r="145" spans="1:11" ht="15.6" x14ac:dyDescent="0.3">
      <c r="A145" s="106">
        <v>2108</v>
      </c>
      <c r="B145" s="90"/>
      <c r="C145" s="34"/>
      <c r="D145" s="34"/>
      <c r="E145" s="109"/>
      <c r="F145" s="110">
        <f t="shared" si="3"/>
        <v>0.3971692274014158</v>
      </c>
      <c r="G145" s="1"/>
      <c r="H145" s="1"/>
      <c r="I145" s="1"/>
      <c r="J145" s="1"/>
      <c r="K145" s="1"/>
    </row>
    <row r="146" spans="1:11" ht="15.6" x14ac:dyDescent="0.3">
      <c r="A146" s="88">
        <v>2109</v>
      </c>
      <c r="B146" s="90"/>
      <c r="C146" s="34"/>
      <c r="D146" s="34"/>
      <c r="E146" s="109"/>
      <c r="F146" s="110">
        <f t="shared" si="3"/>
        <v>0.40005676613913632</v>
      </c>
      <c r="G146" s="1"/>
      <c r="H146" s="1"/>
      <c r="I146" s="1"/>
      <c r="J146" s="1"/>
      <c r="K146" s="1"/>
    </row>
    <row r="147" spans="1:11" ht="15.6" x14ac:dyDescent="0.3">
      <c r="A147" s="106">
        <v>2110</v>
      </c>
      <c r="B147" s="90"/>
      <c r="C147" s="34"/>
      <c r="D147" s="34"/>
      <c r="E147" s="109"/>
      <c r="F147" s="110">
        <f t="shared" si="3"/>
        <v>0.40294430487685773</v>
      </c>
      <c r="G147" s="1"/>
      <c r="H147" s="1"/>
      <c r="I147" s="1"/>
      <c r="J147" s="1"/>
      <c r="K147" s="1"/>
    </row>
    <row r="148" spans="1:11" ht="15.6" x14ac:dyDescent="0.3">
      <c r="A148" s="106">
        <v>2111</v>
      </c>
      <c r="B148" s="90"/>
      <c r="C148" s="34"/>
      <c r="D148" s="34"/>
      <c r="E148" s="109"/>
      <c r="F148" s="110">
        <f t="shared" si="3"/>
        <v>0.40583184361457825</v>
      </c>
      <c r="G148" s="1"/>
      <c r="H148" s="1"/>
      <c r="I148" s="1"/>
      <c r="J148" s="1"/>
      <c r="K148" s="1"/>
    </row>
    <row r="149" spans="1:11" ht="15.6" x14ac:dyDescent="0.3">
      <c r="A149" s="106">
        <v>2112</v>
      </c>
      <c r="B149" s="90"/>
      <c r="C149" s="34"/>
      <c r="D149" s="34"/>
      <c r="E149" s="109"/>
      <c r="F149" s="110">
        <f t="shared" si="3"/>
        <v>0.40871938235229877</v>
      </c>
      <c r="G149" s="1"/>
      <c r="H149" s="1"/>
      <c r="I149" s="1"/>
      <c r="J149" s="1"/>
      <c r="K149" s="1"/>
    </row>
    <row r="150" spans="1:11" ht="15.6" x14ac:dyDescent="0.3">
      <c r="A150" s="88">
        <v>2113</v>
      </c>
      <c r="B150" s="90"/>
      <c r="C150" s="34"/>
      <c r="D150" s="34"/>
      <c r="E150" s="109"/>
      <c r="F150" s="110">
        <f t="shared" si="3"/>
        <v>0.41160692109002017</v>
      </c>
      <c r="G150" s="1"/>
      <c r="H150" s="1"/>
      <c r="I150" s="1"/>
      <c r="J150" s="1"/>
      <c r="K150" s="1"/>
    </row>
    <row r="151" spans="1:11" ht="15.6" x14ac:dyDescent="0.3">
      <c r="A151" s="106">
        <v>2114</v>
      </c>
      <c r="B151" s="90"/>
      <c r="C151" s="34"/>
      <c r="D151" s="34"/>
      <c r="E151" s="109"/>
      <c r="F151" s="110">
        <f t="shared" si="3"/>
        <v>0.41449445982774069</v>
      </c>
      <c r="G151" s="1"/>
      <c r="H151" s="1"/>
      <c r="I151" s="1"/>
      <c r="J151" s="1"/>
      <c r="K151" s="1"/>
    </row>
    <row r="152" spans="1:11" ht="15.6" x14ac:dyDescent="0.3">
      <c r="A152" s="106">
        <v>2115</v>
      </c>
      <c r="B152" s="90"/>
      <c r="C152" s="34"/>
      <c r="D152" s="34"/>
      <c r="E152" s="109"/>
      <c r="F152" s="110">
        <f t="shared" si="3"/>
        <v>0.4173819985654621</v>
      </c>
      <c r="G152" s="1"/>
      <c r="H152" s="1"/>
      <c r="I152" s="1"/>
      <c r="J152" s="1"/>
      <c r="K152" s="1"/>
    </row>
    <row r="153" spans="1:11" ht="15.6" x14ac:dyDescent="0.3">
      <c r="A153" s="106">
        <v>2116</v>
      </c>
      <c r="B153" s="90"/>
      <c r="C153" s="34"/>
      <c r="D153" s="34"/>
      <c r="E153" s="109"/>
      <c r="F153" s="110">
        <f t="shared" si="3"/>
        <v>0.42026953730318262</v>
      </c>
      <c r="G153" s="1"/>
      <c r="H153" s="1"/>
      <c r="I153" s="1"/>
      <c r="J153" s="1"/>
      <c r="K153" s="1"/>
    </row>
    <row r="154" spans="1:11" ht="15.6" x14ac:dyDescent="0.3">
      <c r="A154" s="88">
        <v>2117</v>
      </c>
      <c r="B154" s="90"/>
      <c r="C154" s="34"/>
      <c r="D154" s="34"/>
      <c r="E154" s="109"/>
      <c r="F154" s="110">
        <f t="shared" si="3"/>
        <v>0.42315707604090402</v>
      </c>
      <c r="G154" s="1"/>
      <c r="H154" s="1"/>
      <c r="I154" s="1"/>
      <c r="J154" s="1"/>
      <c r="K154" s="1"/>
    </row>
    <row r="155" spans="1:11" ht="15.6" x14ac:dyDescent="0.3">
      <c r="A155" s="106">
        <v>2118</v>
      </c>
      <c r="B155" s="90"/>
      <c r="C155" s="34"/>
      <c r="D155" s="34"/>
      <c r="E155" s="109"/>
      <c r="F155" s="110">
        <f t="shared" si="3"/>
        <v>0.42604461477862454</v>
      </c>
      <c r="G155" s="1"/>
      <c r="H155" s="1"/>
      <c r="I155" s="1"/>
      <c r="J155" s="1"/>
      <c r="K155" s="1"/>
    </row>
    <row r="156" spans="1:11" ht="15.6" x14ac:dyDescent="0.3">
      <c r="A156" s="106">
        <v>2119</v>
      </c>
      <c r="B156" s="90"/>
      <c r="C156" s="34"/>
      <c r="D156" s="34"/>
      <c r="E156" s="109"/>
      <c r="F156" s="110">
        <f t="shared" si="3"/>
        <v>0.42893215351634595</v>
      </c>
      <c r="G156" s="1"/>
      <c r="H156" s="1"/>
      <c r="I156" s="1"/>
      <c r="J156" s="1"/>
      <c r="K156" s="1"/>
    </row>
    <row r="157" spans="1:11" ht="15.6" x14ac:dyDescent="0.3">
      <c r="A157" s="106">
        <v>2120</v>
      </c>
      <c r="B157" s="90"/>
      <c r="C157" s="34"/>
      <c r="D157" s="34"/>
      <c r="E157" s="109"/>
      <c r="F157" s="110">
        <f t="shared" si="3"/>
        <v>0.43181969225406647</v>
      </c>
      <c r="G157" s="1"/>
      <c r="H157" s="1"/>
      <c r="I157" s="1"/>
      <c r="J157" s="1"/>
      <c r="K157" s="1"/>
    </row>
    <row r="158" spans="1:11" ht="15.6" x14ac:dyDescent="0.3">
      <c r="A158" s="88">
        <v>2121</v>
      </c>
      <c r="B158" s="90"/>
      <c r="C158" s="34"/>
      <c r="D158" s="34"/>
      <c r="E158" s="109"/>
      <c r="F158" s="110">
        <f t="shared" si="3"/>
        <v>0.43470723099178699</v>
      </c>
      <c r="G158" s="1"/>
      <c r="H158" s="1"/>
      <c r="I158" s="1"/>
      <c r="J158" s="1"/>
      <c r="K158" s="1"/>
    </row>
    <row r="159" spans="1:11" ht="15.6" x14ac:dyDescent="0.3">
      <c r="A159" s="106">
        <v>2122</v>
      </c>
      <c r="B159" s="90"/>
      <c r="C159" s="34"/>
      <c r="D159" s="34"/>
      <c r="E159" s="109"/>
      <c r="F159" s="110">
        <f t="shared" si="3"/>
        <v>0.43759476972950839</v>
      </c>
      <c r="G159" s="1"/>
      <c r="H159" s="1"/>
      <c r="I159" s="1"/>
      <c r="J159" s="1"/>
      <c r="K159" s="1"/>
    </row>
    <row r="160" spans="1:11" ht="15.6" x14ac:dyDescent="0.3">
      <c r="A160" s="106">
        <v>2123</v>
      </c>
      <c r="B160" s="90"/>
      <c r="C160" s="34"/>
      <c r="D160" s="34"/>
      <c r="E160" s="109"/>
      <c r="F160" s="110">
        <f t="shared" si="3"/>
        <v>0.44048230846722891</v>
      </c>
      <c r="G160" s="1"/>
      <c r="H160" s="1"/>
      <c r="I160" s="1"/>
      <c r="J160" s="1"/>
      <c r="K160" s="1"/>
    </row>
    <row r="161" spans="1:11" ht="15.6" x14ac:dyDescent="0.3">
      <c r="A161" s="106">
        <v>2124</v>
      </c>
      <c r="B161" s="90"/>
      <c r="C161" s="34"/>
      <c r="D161" s="34"/>
      <c r="E161" s="109"/>
      <c r="F161" s="110">
        <f t="shared" si="3"/>
        <v>0.44336984720495032</v>
      </c>
      <c r="G161" s="1"/>
      <c r="H161" s="1"/>
      <c r="I161" s="1"/>
      <c r="J161" s="1"/>
      <c r="K161" s="1"/>
    </row>
    <row r="162" spans="1:11" ht="15.6" x14ac:dyDescent="0.3">
      <c r="A162" s="88">
        <v>2125</v>
      </c>
      <c r="B162" s="90"/>
      <c r="C162" s="34"/>
      <c r="D162" s="34"/>
      <c r="E162" s="109"/>
      <c r="F162" s="110">
        <f t="shared" si="3"/>
        <v>0.44625738594267084</v>
      </c>
      <c r="G162" s="1"/>
      <c r="H162" s="1"/>
      <c r="I162" s="1"/>
      <c r="J162" s="1"/>
      <c r="K162" s="1"/>
    </row>
    <row r="163" spans="1:11" ht="15.6" x14ac:dyDescent="0.3">
      <c r="A163" s="106">
        <v>2126</v>
      </c>
      <c r="B163" s="90"/>
      <c r="C163" s="34"/>
      <c r="D163" s="34"/>
      <c r="E163" s="109"/>
      <c r="F163" s="110">
        <f t="shared" si="3"/>
        <v>0.44914492468039224</v>
      </c>
      <c r="G163" s="1"/>
      <c r="H163" s="1"/>
      <c r="I163" s="1"/>
      <c r="J163" s="1"/>
      <c r="K163" s="1"/>
    </row>
    <row r="164" spans="1:11" ht="15.6" x14ac:dyDescent="0.3">
      <c r="A164" s="106">
        <v>2127</v>
      </c>
      <c r="B164" s="90"/>
      <c r="C164" s="34"/>
      <c r="D164" s="34"/>
      <c r="E164" s="109"/>
      <c r="F164" s="110">
        <f t="shared" si="3"/>
        <v>0.45203246341811276</v>
      </c>
      <c r="G164" s="1"/>
      <c r="H164" s="1"/>
      <c r="I164" s="1"/>
      <c r="J164" s="1"/>
      <c r="K164" s="1"/>
    </row>
    <row r="165" spans="1:11" ht="15.6" x14ac:dyDescent="0.3">
      <c r="A165" s="106">
        <v>2128</v>
      </c>
      <c r="B165" s="90"/>
      <c r="C165" s="34"/>
      <c r="D165" s="34"/>
      <c r="E165" s="109"/>
      <c r="F165" s="110">
        <f t="shared" si="3"/>
        <v>0.45492000215583417</v>
      </c>
      <c r="G165" s="1"/>
      <c r="H165" s="1"/>
      <c r="I165" s="1"/>
      <c r="J165" s="1"/>
      <c r="K165" s="1"/>
    </row>
    <row r="166" spans="1:11" ht="15.6" x14ac:dyDescent="0.3">
      <c r="A166" s="88">
        <v>2129</v>
      </c>
      <c r="B166" s="90"/>
      <c r="C166" s="34"/>
      <c r="D166" s="34"/>
      <c r="E166" s="109"/>
      <c r="F166" s="110">
        <f t="shared" si="3"/>
        <v>0.45780754089355469</v>
      </c>
      <c r="G166" s="1"/>
      <c r="H166" s="1"/>
      <c r="I166" s="1"/>
      <c r="J166" s="1"/>
      <c r="K166" s="1"/>
    </row>
    <row r="167" spans="1:11" ht="15.6" x14ac:dyDescent="0.3">
      <c r="A167" s="106">
        <v>2130</v>
      </c>
      <c r="B167" s="90"/>
      <c r="C167" s="34"/>
      <c r="D167" s="34"/>
      <c r="E167" s="109"/>
      <c r="F167" s="110">
        <f t="shared" si="3"/>
        <v>0.46069507963127521</v>
      </c>
      <c r="G167" s="1"/>
      <c r="H167" s="1"/>
      <c r="I167" s="1"/>
      <c r="J167" s="1"/>
      <c r="K167" s="1"/>
    </row>
    <row r="168" spans="1:11" ht="15.6" x14ac:dyDescent="0.3">
      <c r="A168" s="106">
        <v>2131</v>
      </c>
      <c r="B168" s="90"/>
      <c r="C168" s="34"/>
      <c r="D168" s="34"/>
      <c r="E168" s="109"/>
      <c r="F168" s="110">
        <f t="shared" si="3"/>
        <v>0.46358261836899661</v>
      </c>
      <c r="G168" s="1"/>
      <c r="H168" s="1"/>
      <c r="I168" s="1"/>
      <c r="J168" s="1"/>
      <c r="K168" s="1"/>
    </row>
    <row r="169" spans="1:11" ht="15.6" x14ac:dyDescent="0.3">
      <c r="A169" s="106">
        <v>2132</v>
      </c>
      <c r="B169" s="90"/>
      <c r="C169" s="34"/>
      <c r="D169" s="34"/>
      <c r="E169" s="109"/>
      <c r="F169" s="110">
        <f t="shared" si="3"/>
        <v>0.46647015710671713</v>
      </c>
      <c r="G169" s="1"/>
      <c r="H169" s="1"/>
      <c r="I169" s="1"/>
      <c r="J169" s="1"/>
      <c r="K169" s="1"/>
    </row>
    <row r="170" spans="1:11" ht="15.6" x14ac:dyDescent="0.3">
      <c r="A170" s="88">
        <v>2133</v>
      </c>
      <c r="B170" s="90"/>
      <c r="C170" s="34"/>
      <c r="D170" s="34"/>
      <c r="E170" s="109"/>
      <c r="F170" s="110">
        <f t="shared" si="3"/>
        <v>0.46935769584443854</v>
      </c>
      <c r="G170" s="1"/>
      <c r="H170" s="1"/>
      <c r="I170" s="1"/>
      <c r="J170" s="1"/>
      <c r="K170" s="1"/>
    </row>
    <row r="171" spans="1:11" ht="15.6" x14ac:dyDescent="0.3">
      <c r="A171" s="106">
        <v>2134</v>
      </c>
      <c r="B171" s="90"/>
      <c r="C171" s="34"/>
      <c r="D171" s="34"/>
      <c r="E171" s="109"/>
      <c r="F171" s="110">
        <f t="shared" si="3"/>
        <v>0.47224523458215906</v>
      </c>
      <c r="G171" s="1"/>
      <c r="H171" s="1"/>
      <c r="I171" s="1"/>
      <c r="J171" s="1"/>
      <c r="K171" s="1"/>
    </row>
    <row r="172" spans="1:11" ht="15.6" x14ac:dyDescent="0.3">
      <c r="A172" s="106">
        <v>2135</v>
      </c>
      <c r="B172" s="90"/>
      <c r="C172" s="34"/>
      <c r="D172" s="34"/>
      <c r="E172" s="109"/>
      <c r="F172" s="110">
        <f t="shared" si="3"/>
        <v>0.47513277331988046</v>
      </c>
      <c r="G172" s="1"/>
      <c r="H172" s="1"/>
      <c r="I172" s="1"/>
      <c r="J172" s="1"/>
      <c r="K172" s="1"/>
    </row>
    <row r="173" spans="1:11" ht="15.6" x14ac:dyDescent="0.3">
      <c r="A173" s="106">
        <v>2136</v>
      </c>
      <c r="B173" s="90"/>
      <c r="C173" s="34"/>
      <c r="D173" s="34"/>
      <c r="E173" s="109"/>
      <c r="F173" s="110">
        <f t="shared" si="3"/>
        <v>0.47802031205760098</v>
      </c>
      <c r="G173" s="1"/>
      <c r="H173" s="1"/>
      <c r="I173" s="1"/>
      <c r="J173" s="1"/>
      <c r="K173" s="1"/>
    </row>
    <row r="174" spans="1:11" ht="15.6" x14ac:dyDescent="0.3">
      <c r="A174" s="88">
        <v>2137</v>
      </c>
      <c r="B174" s="90"/>
      <c r="C174" s="34"/>
      <c r="D174" s="34"/>
      <c r="E174" s="109"/>
      <c r="F174" s="110">
        <f t="shared" si="3"/>
        <v>0.48090785079532239</v>
      </c>
      <c r="G174" s="1"/>
      <c r="H174" s="1"/>
      <c r="I174" s="1"/>
      <c r="J174" s="1"/>
      <c r="K174" s="1"/>
    </row>
    <row r="175" spans="1:11" ht="15.6" x14ac:dyDescent="0.3">
      <c r="A175" s="106">
        <v>2138</v>
      </c>
      <c r="B175" s="90"/>
      <c r="C175" s="34"/>
      <c r="D175" s="34"/>
      <c r="E175" s="109"/>
      <c r="F175" s="110">
        <f t="shared" si="3"/>
        <v>0.48379538953304291</v>
      </c>
      <c r="G175" s="1"/>
      <c r="H175" s="1"/>
      <c r="I175" s="1"/>
      <c r="J175" s="1"/>
      <c r="K175" s="1"/>
    </row>
    <row r="176" spans="1:11" ht="15.6" x14ac:dyDescent="0.3">
      <c r="A176" s="106">
        <v>2139</v>
      </c>
      <c r="B176" s="90"/>
      <c r="C176" s="34"/>
      <c r="D176" s="34"/>
      <c r="E176" s="109"/>
      <c r="F176" s="110">
        <f t="shared" si="3"/>
        <v>0.48668292827076343</v>
      </c>
      <c r="G176" s="1"/>
      <c r="H176" s="1"/>
      <c r="I176" s="1"/>
      <c r="J176" s="1"/>
      <c r="K176" s="1"/>
    </row>
    <row r="177" spans="1:11" ht="15.6" x14ac:dyDescent="0.3">
      <c r="A177" s="106">
        <v>2140</v>
      </c>
      <c r="B177" s="90"/>
      <c r="C177" s="34"/>
      <c r="D177" s="34"/>
      <c r="E177" s="109"/>
      <c r="F177" s="110">
        <f t="shared" si="3"/>
        <v>0.48957046700848483</v>
      </c>
      <c r="G177" s="1"/>
      <c r="H177" s="1"/>
      <c r="I177" s="1"/>
      <c r="J177" s="1"/>
      <c r="K177" s="1"/>
    </row>
    <row r="178" spans="1:11" ht="15.6" x14ac:dyDescent="0.3">
      <c r="A178" s="106">
        <v>2141</v>
      </c>
      <c r="B178" s="90"/>
      <c r="C178" s="34"/>
      <c r="D178" s="34"/>
      <c r="E178" s="109"/>
      <c r="F178" s="110">
        <f t="shared" si="3"/>
        <v>0.49245800574620535</v>
      </c>
      <c r="G178" s="1"/>
      <c r="H178" s="1"/>
      <c r="I178" s="1"/>
      <c r="J178" s="1"/>
      <c r="K178" s="1"/>
    </row>
    <row r="179" spans="1:11" ht="15.6" x14ac:dyDescent="0.3">
      <c r="A179" s="106">
        <v>2142</v>
      </c>
      <c r="B179" s="90"/>
      <c r="C179" s="34"/>
      <c r="D179" s="34"/>
      <c r="E179" s="109"/>
      <c r="F179" s="110">
        <f t="shared" si="3"/>
        <v>0.49534554448392676</v>
      </c>
      <c r="G179" s="1"/>
      <c r="H179" s="1"/>
      <c r="I179" s="1"/>
      <c r="J179" s="1"/>
      <c r="K179" s="1"/>
    </row>
    <row r="180" spans="1:11" ht="15.6" x14ac:dyDescent="0.3">
      <c r="A180" s="106">
        <v>2143</v>
      </c>
      <c r="B180" s="90"/>
      <c r="C180" s="34"/>
      <c r="D180" s="34"/>
      <c r="E180" s="109"/>
      <c r="F180" s="110">
        <f t="shared" si="3"/>
        <v>0.49823308322164728</v>
      </c>
      <c r="G180" s="1"/>
      <c r="H180" s="1"/>
      <c r="I180" s="1"/>
      <c r="J180" s="1"/>
      <c r="K180" s="1"/>
    </row>
    <row r="181" spans="1:11" ht="16.2" thickBot="1" x14ac:dyDescent="0.35">
      <c r="A181" s="93">
        <v>2144</v>
      </c>
      <c r="B181" s="94"/>
      <c r="C181" s="116"/>
      <c r="D181" s="116"/>
      <c r="E181" s="117"/>
      <c r="F181" s="118">
        <f t="shared" si="3"/>
        <v>0.50112062195936868</v>
      </c>
      <c r="G181" s="1"/>
      <c r="H181" s="1"/>
      <c r="I181" s="1"/>
      <c r="J181" s="1"/>
      <c r="K181" s="1"/>
    </row>
    <row r="182" spans="1:11" ht="15.6" x14ac:dyDescent="0.3">
      <c r="A182" s="106"/>
      <c r="B182" s="73"/>
      <c r="C182" s="1"/>
      <c r="D182" s="1"/>
      <c r="E182" s="119"/>
      <c r="F182" s="119"/>
      <c r="G182" s="1"/>
      <c r="H182" s="1"/>
      <c r="I182" s="1"/>
      <c r="J182" s="1"/>
      <c r="K182" s="1"/>
    </row>
    <row r="183" spans="1:11" ht="15.6" x14ac:dyDescent="0.3">
      <c r="A183" s="106"/>
      <c r="B183" s="73"/>
      <c r="C183" s="1"/>
      <c r="D183" s="1"/>
      <c r="E183" s="119"/>
      <c r="F183" s="119"/>
      <c r="G183" s="1"/>
      <c r="H183" s="1"/>
      <c r="I183" s="1"/>
      <c r="J183" s="1"/>
      <c r="K183" s="1"/>
    </row>
    <row r="184" spans="1:11" ht="15.6" x14ac:dyDescent="0.3">
      <c r="A184" s="106"/>
      <c r="B184" s="73"/>
      <c r="C184" s="1"/>
      <c r="D184" s="1"/>
      <c r="E184" s="119"/>
      <c r="F184" s="119"/>
      <c r="G184" s="1"/>
      <c r="H184" s="1"/>
      <c r="I184" s="1"/>
      <c r="J184" s="1"/>
      <c r="K184" s="1"/>
    </row>
    <row r="185" spans="1:11" ht="15.6" x14ac:dyDescent="0.3">
      <c r="A185" s="106"/>
      <c r="B185" s="73"/>
      <c r="C185" s="1"/>
      <c r="D185" s="1"/>
      <c r="E185" s="119"/>
      <c r="F185" s="119"/>
      <c r="G185" s="1"/>
      <c r="H185" s="1"/>
      <c r="I185" s="1"/>
      <c r="J185" s="1"/>
      <c r="K185" s="1"/>
    </row>
    <row r="186" spans="1:11" ht="15.6" x14ac:dyDescent="0.3">
      <c r="A186" s="106"/>
      <c r="B186" s="73"/>
      <c r="C186" s="1"/>
      <c r="D186" s="1"/>
      <c r="E186" s="119"/>
      <c r="F186" s="119"/>
      <c r="G186" s="1"/>
      <c r="H186" s="1"/>
      <c r="I186" s="1"/>
      <c r="J186" s="1"/>
      <c r="K186" s="1"/>
    </row>
    <row r="187" spans="1:11" ht="15.6" x14ac:dyDescent="0.3">
      <c r="A187" s="106"/>
      <c r="B187" s="73"/>
      <c r="C187" s="1"/>
      <c r="D187" s="1"/>
      <c r="E187" s="119"/>
      <c r="F187" s="119"/>
      <c r="G187" s="1"/>
      <c r="H187" s="1"/>
      <c r="I187" s="1"/>
      <c r="J187" s="1"/>
      <c r="K187" s="1"/>
    </row>
    <row r="188" spans="1:11" ht="15.6" x14ac:dyDescent="0.3">
      <c r="A188" s="106"/>
      <c r="B188" s="73"/>
      <c r="C188" s="1"/>
      <c r="D188" s="1"/>
      <c r="E188" s="119"/>
      <c r="F188" s="119"/>
      <c r="G188" s="1"/>
      <c r="H188" s="1"/>
      <c r="I188" s="1"/>
      <c r="J188" s="1"/>
      <c r="K188" s="1"/>
    </row>
    <row r="189" spans="1:11" ht="15.6" x14ac:dyDescent="0.3">
      <c r="A189" s="106"/>
      <c r="B189" s="73"/>
      <c r="C189" s="1"/>
      <c r="D189" s="1"/>
      <c r="E189" s="119"/>
      <c r="F189" s="119"/>
      <c r="G189" s="1"/>
      <c r="H189" s="1"/>
      <c r="I189" s="1"/>
      <c r="J189" s="1"/>
      <c r="K189" s="1"/>
    </row>
    <row r="190" spans="1:11" ht="15.6" x14ac:dyDescent="0.3">
      <c r="A190" s="106"/>
      <c r="B190" s="73"/>
      <c r="C190" s="1"/>
      <c r="D190" s="1"/>
      <c r="E190" s="119"/>
      <c r="F190" s="119"/>
      <c r="G190" s="1"/>
      <c r="H190" s="1"/>
      <c r="I190" s="1"/>
      <c r="J190" s="1"/>
      <c r="K190" s="1"/>
    </row>
    <row r="191" spans="1:11" ht="15.6" x14ac:dyDescent="0.3">
      <c r="A191" s="106"/>
      <c r="B191" s="73"/>
      <c r="C191" s="1"/>
      <c r="D191" s="1"/>
      <c r="E191" s="119"/>
      <c r="F191" s="119"/>
      <c r="G191" s="1"/>
      <c r="H191" s="1"/>
      <c r="I191" s="1"/>
      <c r="J191" s="1"/>
      <c r="K191" s="1"/>
    </row>
    <row r="192" spans="1:11" ht="15.6" x14ac:dyDescent="0.3">
      <c r="A192" s="106"/>
      <c r="B192" s="73"/>
      <c r="C192" s="1"/>
      <c r="D192" s="1"/>
      <c r="E192" s="119"/>
      <c r="F192" s="119"/>
      <c r="G192" s="1"/>
      <c r="H192" s="1"/>
      <c r="I192" s="1"/>
      <c r="J192" s="1"/>
      <c r="K192" s="1"/>
    </row>
    <row r="193" spans="1:11" ht="15.6" x14ac:dyDescent="0.3">
      <c r="A193" s="106"/>
      <c r="B193" s="73"/>
      <c r="C193" s="1"/>
      <c r="D193" s="1"/>
      <c r="E193" s="119"/>
      <c r="F193" s="119"/>
      <c r="G193" s="1"/>
      <c r="H193" s="1"/>
      <c r="I193" s="1"/>
      <c r="J193" s="1"/>
      <c r="K193" s="1"/>
    </row>
    <row r="194" spans="1:11" ht="15.6" x14ac:dyDescent="0.3">
      <c r="A194" s="106"/>
      <c r="B194" s="73"/>
      <c r="C194" s="1"/>
      <c r="D194" s="1"/>
      <c r="E194" s="119"/>
      <c r="F194" s="119"/>
      <c r="G194" s="1"/>
      <c r="H194" s="1"/>
      <c r="I194" s="1"/>
      <c r="J194" s="1"/>
      <c r="K194" s="1"/>
    </row>
    <row r="195" spans="1:11" ht="15.6" x14ac:dyDescent="0.3">
      <c r="A195" s="106"/>
      <c r="B195" s="73"/>
      <c r="C195" s="1"/>
      <c r="D195" s="1"/>
      <c r="E195" s="119"/>
      <c r="F195" s="119"/>
      <c r="G195" s="1"/>
      <c r="H195" s="1"/>
      <c r="I195" s="1"/>
      <c r="J195" s="1"/>
      <c r="K195" s="1"/>
    </row>
    <row r="196" spans="1:11" ht="15.6" x14ac:dyDescent="0.3">
      <c r="A196" s="106"/>
      <c r="B196" s="73"/>
      <c r="C196" s="1"/>
      <c r="D196" s="1"/>
      <c r="E196" s="119"/>
      <c r="F196" s="119"/>
      <c r="G196" s="1"/>
      <c r="H196" s="1"/>
      <c r="I196" s="1"/>
      <c r="J196" s="1"/>
      <c r="K196" s="1"/>
    </row>
    <row r="197" spans="1:11" ht="15.6" x14ac:dyDescent="0.3">
      <c r="A197" s="106"/>
      <c r="B197" s="73"/>
      <c r="C197" s="1"/>
      <c r="D197" s="1"/>
      <c r="E197" s="119"/>
      <c r="F197" s="119"/>
      <c r="G197" s="1"/>
      <c r="H197" s="1"/>
      <c r="I197" s="1"/>
      <c r="J197" s="1"/>
      <c r="K197" s="1"/>
    </row>
    <row r="198" spans="1:11" ht="15.6" x14ac:dyDescent="0.3">
      <c r="A198" s="106"/>
      <c r="B198" s="73"/>
      <c r="C198" s="1"/>
      <c r="D198" s="1"/>
      <c r="E198" s="119"/>
      <c r="F198" s="119"/>
      <c r="G198" s="1"/>
      <c r="H198" s="1"/>
      <c r="I198" s="1"/>
      <c r="J198" s="1"/>
      <c r="K198" s="1"/>
    </row>
    <row r="199" spans="1:11" ht="15.6" x14ac:dyDescent="0.3">
      <c r="A199" s="106"/>
      <c r="B199" s="73"/>
      <c r="C199" s="1"/>
      <c r="D199" s="1"/>
      <c r="E199" s="119"/>
      <c r="F199" s="119"/>
      <c r="G199" s="1"/>
      <c r="H199" s="1"/>
      <c r="I199" s="1"/>
      <c r="J199" s="1"/>
      <c r="K199" s="1"/>
    </row>
    <row r="200" spans="1:11" ht="15.6" x14ac:dyDescent="0.3">
      <c r="A200" s="106"/>
      <c r="B200" s="73"/>
      <c r="C200" s="1"/>
      <c r="D200" s="1"/>
      <c r="E200" s="119"/>
      <c r="F200" s="119"/>
      <c r="G200" s="1"/>
      <c r="H200" s="1"/>
      <c r="I200" s="1"/>
      <c r="J200" s="1"/>
      <c r="K200" s="1"/>
    </row>
    <row r="201" spans="1:11" ht="15.6" x14ac:dyDescent="0.3">
      <c r="A201" s="106"/>
      <c r="B201" s="73"/>
      <c r="C201" s="1"/>
      <c r="D201" s="1"/>
      <c r="E201" s="119"/>
      <c r="F201" s="119"/>
      <c r="G201" s="1"/>
      <c r="H201" s="1"/>
      <c r="I201" s="1"/>
      <c r="J201" s="1"/>
      <c r="K201" s="1"/>
    </row>
    <row r="202" spans="1:11" ht="15.6" x14ac:dyDescent="0.3">
      <c r="A202" s="106"/>
      <c r="B202" s="73"/>
      <c r="C202" s="1"/>
      <c r="D202" s="1"/>
      <c r="E202" s="119"/>
      <c r="F202" s="119"/>
      <c r="G202" s="1"/>
      <c r="H202" s="1"/>
      <c r="I202" s="1"/>
      <c r="J202" s="1"/>
      <c r="K202" s="1"/>
    </row>
    <row r="203" spans="1:11" ht="15.6" x14ac:dyDescent="0.3">
      <c r="A203" s="106"/>
      <c r="B203" s="73"/>
      <c r="C203" s="1"/>
      <c r="D203" s="1"/>
      <c r="E203" s="119"/>
      <c r="F203" s="119"/>
      <c r="G203" s="1"/>
      <c r="H203" s="1"/>
      <c r="I203" s="1"/>
      <c r="J203" s="1"/>
      <c r="K203" s="1"/>
    </row>
    <row r="204" spans="1:11" ht="15.6" x14ac:dyDescent="0.3">
      <c r="A204" s="106"/>
      <c r="B204" s="73"/>
      <c r="C204" s="1"/>
      <c r="D204" s="1"/>
      <c r="E204" s="119"/>
      <c r="F204" s="119"/>
      <c r="G204" s="1"/>
      <c r="H204" s="1"/>
      <c r="I204" s="1"/>
      <c r="J204" s="1"/>
      <c r="K204" s="1"/>
    </row>
    <row r="205" spans="1:11" ht="15.6" x14ac:dyDescent="0.3">
      <c r="A205" s="106"/>
      <c r="B205" s="73"/>
      <c r="C205" s="1"/>
      <c r="D205" s="1"/>
      <c r="E205" s="119"/>
      <c r="F205" s="119"/>
      <c r="G205" s="1"/>
      <c r="H205" s="1"/>
      <c r="I205" s="1"/>
      <c r="J205" s="1"/>
      <c r="K205" s="1"/>
    </row>
    <row r="206" spans="1:11" ht="15.6" x14ac:dyDescent="0.3">
      <c r="A206" s="106"/>
      <c r="B206" s="73"/>
      <c r="C206" s="1"/>
      <c r="D206" s="1"/>
      <c r="E206" s="119"/>
      <c r="F206" s="119"/>
      <c r="G206" s="1"/>
      <c r="H206" s="1"/>
      <c r="I206" s="1"/>
      <c r="J206" s="1"/>
      <c r="K206" s="1"/>
    </row>
    <row r="207" spans="1:11" ht="15.6" x14ac:dyDescent="0.3">
      <c r="A207" s="106"/>
      <c r="B207" s="73"/>
      <c r="C207" s="1"/>
      <c r="D207" s="1"/>
      <c r="E207" s="119"/>
      <c r="F207" s="119"/>
      <c r="G207" s="1"/>
      <c r="H207" s="1"/>
      <c r="I207" s="1"/>
      <c r="J207" s="1"/>
      <c r="K207" s="1"/>
    </row>
    <row r="208" spans="1:11" ht="15.6" x14ac:dyDescent="0.3">
      <c r="A208" s="106"/>
      <c r="B208" s="73"/>
      <c r="C208" s="1"/>
      <c r="D208" s="1"/>
      <c r="E208" s="119"/>
      <c r="F208" s="119"/>
      <c r="G208" s="1"/>
      <c r="H208" s="1"/>
      <c r="I208" s="1"/>
      <c r="J208" s="1"/>
      <c r="K208" s="1"/>
    </row>
    <row r="209" spans="1:11" ht="15.6" x14ac:dyDescent="0.3">
      <c r="A209" s="106"/>
      <c r="B209" s="73"/>
      <c r="C209" s="1"/>
      <c r="D209" s="1"/>
      <c r="E209" s="119"/>
      <c r="F209" s="119"/>
      <c r="G209" s="1"/>
      <c r="H209" s="1"/>
      <c r="I209" s="1"/>
      <c r="J209" s="1"/>
      <c r="K209" s="1"/>
    </row>
    <row r="210" spans="1:11" ht="15.6" x14ac:dyDescent="0.3">
      <c r="A210" s="106"/>
      <c r="B210" s="73"/>
      <c r="C210" s="1"/>
      <c r="D210" s="1"/>
      <c r="E210" s="119"/>
      <c r="F210" s="119"/>
      <c r="G210" s="1"/>
      <c r="H210" s="1"/>
      <c r="I210" s="1"/>
      <c r="J210" s="1"/>
      <c r="K210" s="1"/>
    </row>
    <row r="211" spans="1:11" ht="15.6" x14ac:dyDescent="0.3">
      <c r="A211" s="106"/>
      <c r="B211" s="73"/>
      <c r="C211" s="1"/>
      <c r="D211" s="1"/>
      <c r="E211" s="119"/>
      <c r="F211" s="119"/>
      <c r="G211" s="1"/>
      <c r="H211" s="1"/>
      <c r="I211" s="1"/>
      <c r="J211" s="1"/>
      <c r="K211" s="1"/>
    </row>
    <row r="212" spans="1:11" ht="15.6" x14ac:dyDescent="0.3">
      <c r="A212" s="106"/>
      <c r="B212" s="73"/>
      <c r="C212" s="1"/>
      <c r="D212" s="1"/>
      <c r="E212" s="119"/>
      <c r="F212" s="119"/>
      <c r="G212" s="1"/>
      <c r="H212" s="1"/>
      <c r="I212" s="1"/>
      <c r="J212" s="1"/>
      <c r="K212" s="1"/>
    </row>
    <row r="213" spans="1:11" x14ac:dyDescent="0.3">
      <c r="A213" s="84"/>
      <c r="C213"/>
      <c r="E213" s="83"/>
      <c r="F213" s="83"/>
    </row>
    <row r="214" spans="1:11" x14ac:dyDescent="0.3">
      <c r="A214" s="84"/>
      <c r="C214"/>
      <c r="E214" s="83"/>
      <c r="F214" s="83"/>
    </row>
    <row r="215" spans="1:11" x14ac:dyDescent="0.3">
      <c r="A215" s="84"/>
      <c r="C215"/>
      <c r="E215" s="83"/>
      <c r="F215" s="83"/>
    </row>
    <row r="216" spans="1:11" x14ac:dyDescent="0.3">
      <c r="A216" s="84"/>
      <c r="C216"/>
      <c r="E216" s="83"/>
      <c r="F216" s="83"/>
    </row>
    <row r="217" spans="1:11" x14ac:dyDescent="0.3">
      <c r="A217" s="84"/>
      <c r="C217"/>
      <c r="E217" s="83"/>
      <c r="F217" s="83"/>
    </row>
    <row r="218" spans="1:11" x14ac:dyDescent="0.3">
      <c r="A218" s="84"/>
      <c r="C218"/>
      <c r="E218" s="83"/>
      <c r="F218" s="83"/>
    </row>
    <row r="219" spans="1:11" x14ac:dyDescent="0.3">
      <c r="A219" s="84"/>
      <c r="C219"/>
      <c r="E219" s="83"/>
      <c r="F219" s="83"/>
    </row>
    <row r="220" spans="1:11" x14ac:dyDescent="0.3">
      <c r="A220" s="84"/>
      <c r="C220"/>
      <c r="E220" s="83"/>
      <c r="F220" s="83"/>
    </row>
    <row r="221" spans="1:11" x14ac:dyDescent="0.3">
      <c r="A221" s="84"/>
      <c r="C221"/>
      <c r="E221" s="83"/>
      <c r="F221" s="83"/>
    </row>
    <row r="222" spans="1:11" x14ac:dyDescent="0.3">
      <c r="A222" s="84"/>
      <c r="C222"/>
      <c r="F222" s="83"/>
    </row>
    <row r="223" spans="1:11" x14ac:dyDescent="0.3">
      <c r="C223"/>
      <c r="D223" s="80" t="s">
        <v>4918</v>
      </c>
      <c r="E223">
        <f>(E49-E31)/($A$49-$A$31)</f>
        <v>3.7348601553175184E-3</v>
      </c>
      <c r="F223">
        <f>(F49-F31)/($A$49-$A$31)</f>
        <v>2.8875387377209133E-3</v>
      </c>
    </row>
    <row r="224" spans="1:11" x14ac:dyDescent="0.3">
      <c r="C224"/>
      <c r="D224" s="80" t="s">
        <v>4917</v>
      </c>
      <c r="E224" s="82">
        <f>E49-$A$49*E223</f>
        <v>-7.3504188077317343</v>
      </c>
      <c r="F224" s="82">
        <f>F49-$A$49*F223</f>
        <v>-5.6897624317142697</v>
      </c>
    </row>
    <row r="225" spans="3:6" x14ac:dyDescent="0.3">
      <c r="C225"/>
      <c r="D225" s="80" t="s">
        <v>4916</v>
      </c>
      <c r="E225" s="80">
        <f>(0.5-E224)/E223</f>
        <v>2101.931124932396</v>
      </c>
      <c r="F225" s="80">
        <f>(0.5-F224)/F223</f>
        <v>2143.6119110214076</v>
      </c>
    </row>
    <row r="226" spans="3:6" x14ac:dyDescent="0.3">
      <c r="C226"/>
    </row>
  </sheetData>
  <mergeCells count="2">
    <mergeCell ref="A4:F4"/>
    <mergeCell ref="H4:K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Graphiques</vt:lpstr>
      </vt:variant>
      <vt:variant>
        <vt:i4>14</vt:i4>
      </vt:variant>
    </vt:vector>
  </HeadingPairs>
  <TitlesOfParts>
    <vt:vector size="27" baseType="lpstr">
      <vt:lpstr>ReadMe</vt:lpstr>
      <vt:lpstr>T13.1</vt:lpstr>
      <vt:lpstr>DataF13.1</vt:lpstr>
      <vt:lpstr>DataF13.2</vt:lpstr>
      <vt:lpstr>DataF13.3</vt:lpstr>
      <vt:lpstr>DataF13.7</vt:lpstr>
      <vt:lpstr>DataF13.8</vt:lpstr>
      <vt:lpstr>DataF13.10</vt:lpstr>
      <vt:lpstr>DataF13.11</vt:lpstr>
      <vt:lpstr>DataF13.12</vt:lpstr>
      <vt:lpstr>DataF13.13</vt:lpstr>
      <vt:lpstr>TS13.1</vt:lpstr>
      <vt:lpstr>DetailsT13.1</vt:lpstr>
      <vt:lpstr>F13.1</vt:lpstr>
      <vt:lpstr>F13.2</vt:lpstr>
      <vt:lpstr>F13.3</vt:lpstr>
      <vt:lpstr>F13.4</vt:lpstr>
      <vt:lpstr>F13.5</vt:lpstr>
      <vt:lpstr>F13.6</vt:lpstr>
      <vt:lpstr>F13.7</vt:lpstr>
      <vt:lpstr>F13.8</vt:lpstr>
      <vt:lpstr>F13.9</vt:lpstr>
      <vt:lpstr>F13.10</vt:lpstr>
      <vt:lpstr>F13.11</vt:lpstr>
      <vt:lpstr>F13.12</vt:lpstr>
      <vt:lpstr>F13.13</vt:lpstr>
      <vt:lpstr>F13.14</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2019-08-02T09:56:59Z</cp:lastPrinted>
  <dcterms:created xsi:type="dcterms:W3CDTF">2018-09-26T13:23:36Z</dcterms:created>
  <dcterms:modified xsi:type="dcterms:W3CDTF">2019-08-02T09:57:25Z</dcterms:modified>
</cp:coreProperties>
</file>