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
    </mc:Choice>
  </mc:AlternateContent>
  <bookViews>
    <workbookView xWindow="0" yWindow="0" windowWidth="20160" windowHeight="9732"/>
  </bookViews>
  <sheets>
    <sheet name="ReadMe" sheetId="17" r:id="rId1"/>
    <sheet name="F7.1" sheetId="6" r:id="rId2"/>
    <sheet name="F7.2" sheetId="2" r:id="rId3"/>
    <sheet name="F7.3" sheetId="8" r:id="rId4"/>
    <sheet name="F7.4" sheetId="10" r:id="rId5"/>
    <sheet name="F7.5" sheetId="12" r:id="rId6"/>
    <sheet name="F7.6" sheetId="5" r:id="rId7"/>
    <sheet name="F7.7" sheetId="11" r:id="rId8"/>
    <sheet name="F7.8" sheetId="14" r:id="rId9"/>
    <sheet name="F7.9" sheetId="15" r:id="rId10"/>
    <sheet name="DataF7.1" sheetId="7" r:id="rId11"/>
    <sheet name="DataF7.2" sheetId="3" r:id="rId12"/>
    <sheet name="DataF7.3" sheetId="9" r:id="rId13"/>
    <sheet name="DataF7.6" sheetId="4" r:id="rId14"/>
    <sheet name="DataF7.8" sheetId="13" r:id="rId15"/>
    <sheet name="DataF7.9" sheetId="16" r:id="rId16"/>
  </sheets>
  <externalReferences>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10000" localSheetId="10">[1]Регион!#REF!</definedName>
    <definedName name="_10000" localSheetId="11">[1]Регион!#REF!</definedName>
    <definedName name="_10000" localSheetId="12">[1]Регион!#REF!</definedName>
    <definedName name="_10000" localSheetId="13">[1]Регион!#REF!</definedName>
    <definedName name="_10000" localSheetId="14">[1]Регион!#REF!</definedName>
    <definedName name="_10000">[1]Регион!#REF!</definedName>
    <definedName name="_1080" localSheetId="10">[2]Регион!#REF!</definedName>
    <definedName name="_1080" localSheetId="11">[2]Регион!#REF!</definedName>
    <definedName name="_1080" localSheetId="12">[2]Регион!#REF!</definedName>
    <definedName name="_1080" localSheetId="13">[2]Регион!#REF!</definedName>
    <definedName name="_1080" localSheetId="14">[2]Регион!#REF!</definedName>
    <definedName name="_1080">[2]Регион!#REF!</definedName>
    <definedName name="_1090" localSheetId="10">[2]Регион!#REF!</definedName>
    <definedName name="_1090" localSheetId="11">[2]Регион!#REF!</definedName>
    <definedName name="_1090" localSheetId="12">[2]Регион!#REF!</definedName>
    <definedName name="_1090" localSheetId="13">[2]Регион!#REF!</definedName>
    <definedName name="_1090" localSheetId="14">[2]Регион!#REF!</definedName>
    <definedName name="_1090">[2]Регион!#REF!</definedName>
    <definedName name="_1100" localSheetId="10">[2]Регион!#REF!</definedName>
    <definedName name="_1100" localSheetId="11">[2]Регион!#REF!</definedName>
    <definedName name="_1100" localSheetId="12">[2]Регион!#REF!</definedName>
    <definedName name="_1100" localSheetId="13">[2]Регион!#REF!</definedName>
    <definedName name="_1100" localSheetId="14">[2]Регион!#REF!</definedName>
    <definedName name="_1100">[2]Регион!#REF!</definedName>
    <definedName name="_1110" localSheetId="10">[2]Регион!#REF!</definedName>
    <definedName name="_1110" localSheetId="11">[2]Регион!#REF!</definedName>
    <definedName name="_1110" localSheetId="12">[2]Регион!#REF!</definedName>
    <definedName name="_1110" localSheetId="13">[2]Регион!#REF!</definedName>
    <definedName name="_1110" localSheetId="14">[2]Регион!#REF!</definedName>
    <definedName name="_1110">[2]Регион!#REF!</definedName>
    <definedName name="_2" localSheetId="10">[1]Регион!#REF!</definedName>
    <definedName name="_2" localSheetId="11">[1]Регион!#REF!</definedName>
    <definedName name="_2" localSheetId="12">[1]Регион!#REF!</definedName>
    <definedName name="_2" localSheetId="13">[1]Регион!#REF!</definedName>
    <definedName name="_2" localSheetId="14">[1]Регион!#REF!</definedName>
    <definedName name="_2">[1]Регион!#REF!</definedName>
    <definedName name="_2010" localSheetId="10">#REF!</definedName>
    <definedName name="_2010" localSheetId="11">#REF!</definedName>
    <definedName name="_2010" localSheetId="12">#REF!</definedName>
    <definedName name="_2010" localSheetId="13">#REF!</definedName>
    <definedName name="_2010" localSheetId="14">#REF!</definedName>
    <definedName name="_2010" localSheetId="0">#REF!</definedName>
    <definedName name="_2010">#REF!</definedName>
    <definedName name="_2080" localSheetId="10">[2]Регион!#REF!</definedName>
    <definedName name="_2080" localSheetId="11">[2]Регион!#REF!</definedName>
    <definedName name="_2080" localSheetId="12">[2]Регион!#REF!</definedName>
    <definedName name="_2080" localSheetId="13">[2]Регион!#REF!</definedName>
    <definedName name="_2080" localSheetId="14">[2]Регион!#REF!</definedName>
    <definedName name="_2080" localSheetId="0">[2]Регион!#REF!</definedName>
    <definedName name="_2080">[2]Регион!#REF!</definedName>
    <definedName name="_2090" localSheetId="10">[2]Регион!#REF!</definedName>
    <definedName name="_2090" localSheetId="11">[2]Регион!#REF!</definedName>
    <definedName name="_2090" localSheetId="12">[2]Регион!#REF!</definedName>
    <definedName name="_2090" localSheetId="13">[2]Регион!#REF!</definedName>
    <definedName name="_2090" localSheetId="14">[2]Регион!#REF!</definedName>
    <definedName name="_2090">[2]Регион!#REF!</definedName>
    <definedName name="_2100" localSheetId="10">[2]Регион!#REF!</definedName>
    <definedName name="_2100" localSheetId="11">[2]Регион!#REF!</definedName>
    <definedName name="_2100" localSheetId="12">[2]Регион!#REF!</definedName>
    <definedName name="_2100" localSheetId="13">[2]Регион!#REF!</definedName>
    <definedName name="_2100" localSheetId="14">[2]Регион!#REF!</definedName>
    <definedName name="_2100">[2]Регион!#REF!</definedName>
    <definedName name="_2110" localSheetId="10">[2]Регион!#REF!</definedName>
    <definedName name="_2110" localSheetId="11">[2]Регион!#REF!</definedName>
    <definedName name="_2110" localSheetId="12">[2]Регион!#REF!</definedName>
    <definedName name="_2110" localSheetId="13">[2]Регион!#REF!</definedName>
    <definedName name="_2110" localSheetId="14">[2]Регион!#REF!</definedName>
    <definedName name="_2110">[2]Регион!#REF!</definedName>
    <definedName name="_3080" localSheetId="10">[2]Регион!#REF!</definedName>
    <definedName name="_3080" localSheetId="11">[2]Регион!#REF!</definedName>
    <definedName name="_3080" localSheetId="12">[2]Регион!#REF!</definedName>
    <definedName name="_3080" localSheetId="13">[2]Регион!#REF!</definedName>
    <definedName name="_3080" localSheetId="14">[2]Регион!#REF!</definedName>
    <definedName name="_3080">[2]Регион!#REF!</definedName>
    <definedName name="_3090" localSheetId="10">[2]Регион!#REF!</definedName>
    <definedName name="_3090" localSheetId="11">[2]Регион!#REF!</definedName>
    <definedName name="_3090" localSheetId="12">[2]Регион!#REF!</definedName>
    <definedName name="_3090" localSheetId="13">[2]Регион!#REF!</definedName>
    <definedName name="_3090" localSheetId="14">[2]Регион!#REF!</definedName>
    <definedName name="_3090">[2]Регион!#REF!</definedName>
    <definedName name="_3100" localSheetId="10">[2]Регион!#REF!</definedName>
    <definedName name="_3100" localSheetId="11">[2]Регион!#REF!</definedName>
    <definedName name="_3100" localSheetId="12">[2]Регион!#REF!</definedName>
    <definedName name="_3100" localSheetId="13">[2]Регион!#REF!</definedName>
    <definedName name="_3100" localSheetId="14">[2]Регион!#REF!</definedName>
    <definedName name="_3100">[2]Регион!#REF!</definedName>
    <definedName name="_3110" localSheetId="10">[2]Регион!#REF!</definedName>
    <definedName name="_3110" localSheetId="11">[2]Регион!#REF!</definedName>
    <definedName name="_3110" localSheetId="12">[2]Регион!#REF!</definedName>
    <definedName name="_3110" localSheetId="13">[2]Регион!#REF!</definedName>
    <definedName name="_3110" localSheetId="14">[2]Регион!#REF!</definedName>
    <definedName name="_3110">[2]Регион!#REF!</definedName>
    <definedName name="_4080" localSheetId="10">[2]Регион!#REF!</definedName>
    <definedName name="_4080" localSheetId="11">[2]Регион!#REF!</definedName>
    <definedName name="_4080" localSheetId="12">[2]Регион!#REF!</definedName>
    <definedName name="_4080" localSheetId="13">[2]Регион!#REF!</definedName>
    <definedName name="_4080" localSheetId="14">[2]Регион!#REF!</definedName>
    <definedName name="_4080">[2]Регион!#REF!</definedName>
    <definedName name="_4090" localSheetId="10">[2]Регион!#REF!</definedName>
    <definedName name="_4090" localSheetId="11">[2]Регион!#REF!</definedName>
    <definedName name="_4090" localSheetId="12">[2]Регион!#REF!</definedName>
    <definedName name="_4090" localSheetId="13">[2]Регион!#REF!</definedName>
    <definedName name="_4090" localSheetId="14">[2]Регион!#REF!</definedName>
    <definedName name="_4090">[2]Регион!#REF!</definedName>
    <definedName name="_4100" localSheetId="10">[2]Регион!#REF!</definedName>
    <definedName name="_4100" localSheetId="11">[2]Регион!#REF!</definedName>
    <definedName name="_4100" localSheetId="12">[2]Регион!#REF!</definedName>
    <definedName name="_4100" localSheetId="13">[2]Регион!#REF!</definedName>
    <definedName name="_4100" localSheetId="14">[2]Регион!#REF!</definedName>
    <definedName name="_4100">[2]Регион!#REF!</definedName>
    <definedName name="_4110" localSheetId="10">[2]Регион!#REF!</definedName>
    <definedName name="_4110" localSheetId="11">[2]Регион!#REF!</definedName>
    <definedName name="_4110" localSheetId="12">[2]Регион!#REF!</definedName>
    <definedName name="_4110" localSheetId="13">[2]Регион!#REF!</definedName>
    <definedName name="_4110" localSheetId="14">[2]Регион!#REF!</definedName>
    <definedName name="_4110">[2]Регион!#REF!</definedName>
    <definedName name="_5080" localSheetId="10">[2]Регион!#REF!</definedName>
    <definedName name="_5080" localSheetId="11">[2]Регион!#REF!</definedName>
    <definedName name="_5080" localSheetId="12">[2]Регион!#REF!</definedName>
    <definedName name="_5080" localSheetId="13">[2]Регион!#REF!</definedName>
    <definedName name="_5080" localSheetId="14">[2]Регион!#REF!</definedName>
    <definedName name="_5080">[2]Регион!#REF!</definedName>
    <definedName name="_5090" localSheetId="10">[2]Регион!#REF!</definedName>
    <definedName name="_5090" localSheetId="11">[2]Регион!#REF!</definedName>
    <definedName name="_5090" localSheetId="12">[2]Регион!#REF!</definedName>
    <definedName name="_5090" localSheetId="13">[2]Регион!#REF!</definedName>
    <definedName name="_5090" localSheetId="14">[2]Регион!#REF!</definedName>
    <definedName name="_5090">[2]Регион!#REF!</definedName>
    <definedName name="_5100" localSheetId="10">[2]Регион!#REF!</definedName>
    <definedName name="_5100" localSheetId="11">[2]Регион!#REF!</definedName>
    <definedName name="_5100" localSheetId="12">[2]Регион!#REF!</definedName>
    <definedName name="_5100" localSheetId="13">[2]Регион!#REF!</definedName>
    <definedName name="_5100" localSheetId="14">[2]Регион!#REF!</definedName>
    <definedName name="_5100">[2]Регион!#REF!</definedName>
    <definedName name="_5110" localSheetId="10">[2]Регион!#REF!</definedName>
    <definedName name="_5110" localSheetId="11">[2]Регион!#REF!</definedName>
    <definedName name="_5110" localSheetId="12">[2]Регион!#REF!</definedName>
    <definedName name="_5110" localSheetId="13">[2]Регион!#REF!</definedName>
    <definedName name="_5110" localSheetId="14">[2]Регион!#REF!</definedName>
    <definedName name="_5110">[2]Регион!#REF!</definedName>
    <definedName name="_6080" localSheetId="10">[2]Регион!#REF!</definedName>
    <definedName name="_6080" localSheetId="11">[2]Регион!#REF!</definedName>
    <definedName name="_6080" localSheetId="12">[2]Регион!#REF!</definedName>
    <definedName name="_6080" localSheetId="13">[2]Регион!#REF!</definedName>
    <definedName name="_6080" localSheetId="14">[2]Регион!#REF!</definedName>
    <definedName name="_6080">[2]Регион!#REF!</definedName>
    <definedName name="_6090" localSheetId="10">[2]Регион!#REF!</definedName>
    <definedName name="_6090" localSheetId="11">[2]Регион!#REF!</definedName>
    <definedName name="_6090" localSheetId="12">[2]Регион!#REF!</definedName>
    <definedName name="_6090" localSheetId="13">[2]Регион!#REF!</definedName>
    <definedName name="_6090" localSheetId="14">[2]Регион!#REF!</definedName>
    <definedName name="_6090">[2]Регион!#REF!</definedName>
    <definedName name="_6100" localSheetId="10">[2]Регион!#REF!</definedName>
    <definedName name="_6100" localSheetId="11">[2]Регион!#REF!</definedName>
    <definedName name="_6100" localSheetId="12">[2]Регион!#REF!</definedName>
    <definedName name="_6100" localSheetId="13">[2]Регион!#REF!</definedName>
    <definedName name="_6100" localSheetId="14">[2]Регион!#REF!</definedName>
    <definedName name="_6100">[2]Регион!#REF!</definedName>
    <definedName name="_6110" localSheetId="10">[2]Регион!#REF!</definedName>
    <definedName name="_6110" localSheetId="11">[2]Регион!#REF!</definedName>
    <definedName name="_6110" localSheetId="12">[2]Регион!#REF!</definedName>
    <definedName name="_6110" localSheetId="13">[2]Регион!#REF!</definedName>
    <definedName name="_6110" localSheetId="14">[2]Регион!#REF!</definedName>
    <definedName name="_6110">[2]Регион!#REF!</definedName>
    <definedName name="_7031_1" localSheetId="10">[2]Регион!#REF!</definedName>
    <definedName name="_7031_1" localSheetId="11">[2]Регион!#REF!</definedName>
    <definedName name="_7031_1" localSheetId="12">[2]Регион!#REF!</definedName>
    <definedName name="_7031_1" localSheetId="13">[2]Регион!#REF!</definedName>
    <definedName name="_7031_1" localSheetId="14">[2]Регион!#REF!</definedName>
    <definedName name="_7031_1">[2]Регион!#REF!</definedName>
    <definedName name="_7031_2" localSheetId="10">[2]Регион!#REF!</definedName>
    <definedName name="_7031_2" localSheetId="11">[2]Регион!#REF!</definedName>
    <definedName name="_7031_2" localSheetId="12">[2]Регион!#REF!</definedName>
    <definedName name="_7031_2" localSheetId="13">[2]Регион!#REF!</definedName>
    <definedName name="_7031_2" localSheetId="14">[2]Регион!#REF!</definedName>
    <definedName name="_7031_2">[2]Регион!#REF!</definedName>
    <definedName name="_7032_1" localSheetId="10">[2]Регион!#REF!</definedName>
    <definedName name="_7032_1" localSheetId="11">[2]Регион!#REF!</definedName>
    <definedName name="_7032_1" localSheetId="12">[2]Регион!#REF!</definedName>
    <definedName name="_7032_1" localSheetId="13">[2]Регион!#REF!</definedName>
    <definedName name="_7032_1" localSheetId="14">[2]Регион!#REF!</definedName>
    <definedName name="_7032_1">[2]Регион!#REF!</definedName>
    <definedName name="_7032_2" localSheetId="10">[2]Регион!#REF!</definedName>
    <definedName name="_7032_2" localSheetId="11">[2]Регион!#REF!</definedName>
    <definedName name="_7032_2" localSheetId="12">[2]Регион!#REF!</definedName>
    <definedName name="_7032_2" localSheetId="13">[2]Регион!#REF!</definedName>
    <definedName name="_7032_2" localSheetId="14">[2]Регион!#REF!</definedName>
    <definedName name="_7032_2">[2]Регион!#REF!</definedName>
    <definedName name="_7033_1" localSheetId="10">[2]Регион!#REF!</definedName>
    <definedName name="_7033_1" localSheetId="11">[2]Регион!#REF!</definedName>
    <definedName name="_7033_1" localSheetId="12">[2]Регион!#REF!</definedName>
    <definedName name="_7033_1" localSheetId="13">[2]Регион!#REF!</definedName>
    <definedName name="_7033_1" localSheetId="14">[2]Регион!#REF!</definedName>
    <definedName name="_7033_1">[2]Регион!#REF!</definedName>
    <definedName name="_7033_2" localSheetId="10">[2]Регион!#REF!</definedName>
    <definedName name="_7033_2" localSheetId="11">[2]Регион!#REF!</definedName>
    <definedName name="_7033_2" localSheetId="12">[2]Регион!#REF!</definedName>
    <definedName name="_7033_2" localSheetId="13">[2]Регион!#REF!</definedName>
    <definedName name="_7033_2" localSheetId="14">[2]Регион!#REF!</definedName>
    <definedName name="_7033_2">[2]Регион!#REF!</definedName>
    <definedName name="_7034_1" localSheetId="10">[2]Регион!#REF!</definedName>
    <definedName name="_7034_1" localSheetId="11">[2]Регион!#REF!</definedName>
    <definedName name="_7034_1" localSheetId="12">[2]Регион!#REF!</definedName>
    <definedName name="_7034_1" localSheetId="13">[2]Регион!#REF!</definedName>
    <definedName name="_7034_1" localSheetId="14">[2]Регион!#REF!</definedName>
    <definedName name="_7034_1">[2]Регион!#REF!</definedName>
    <definedName name="_7034_2" localSheetId="10">[2]Регион!#REF!</definedName>
    <definedName name="_7034_2" localSheetId="11">[2]Регион!#REF!</definedName>
    <definedName name="_7034_2" localSheetId="12">[2]Регион!#REF!</definedName>
    <definedName name="_7034_2" localSheetId="13">[2]Регион!#REF!</definedName>
    <definedName name="_7034_2" localSheetId="14">[2]Регион!#REF!</definedName>
    <definedName name="_7034_2">[2]Регион!#REF!</definedName>
    <definedName name="_ftnref1" localSheetId="12">DataF7.3!$K$3</definedName>
    <definedName name="column_head" localSheetId="10">#REF!</definedName>
    <definedName name="column_head" localSheetId="11">#REF!</definedName>
    <definedName name="column_head" localSheetId="12">#REF!</definedName>
    <definedName name="column_head" localSheetId="13">#REF!</definedName>
    <definedName name="column_head" localSheetId="14">#REF!</definedName>
    <definedName name="column_head" localSheetId="15">#REF!</definedName>
    <definedName name="column_head" localSheetId="0">#REF!</definedName>
    <definedName name="column_head">#REF!</definedName>
    <definedName name="column_headings" localSheetId="10">#REF!</definedName>
    <definedName name="column_headings" localSheetId="11">#REF!</definedName>
    <definedName name="column_headings" localSheetId="12">#REF!</definedName>
    <definedName name="column_headings" localSheetId="13">#REF!</definedName>
    <definedName name="column_headings" localSheetId="14">#REF!</definedName>
    <definedName name="column_headings" localSheetId="15">#REF!</definedName>
    <definedName name="column_headings" localSheetId="0">#REF!</definedName>
    <definedName name="column_headings">#REF!</definedName>
    <definedName name="column_numbers" localSheetId="10">#REF!</definedName>
    <definedName name="column_numbers" localSheetId="11">#REF!</definedName>
    <definedName name="column_numbers" localSheetId="12">#REF!</definedName>
    <definedName name="column_numbers" localSheetId="13">#REF!</definedName>
    <definedName name="column_numbers" localSheetId="14">#REF!</definedName>
    <definedName name="column_numbers" localSheetId="15">#REF!</definedName>
    <definedName name="column_numbers">#REF!</definedName>
    <definedName name="data" localSheetId="10">#REF!</definedName>
    <definedName name="data" localSheetId="11">#REF!</definedName>
    <definedName name="data" localSheetId="12">#REF!</definedName>
    <definedName name="data" localSheetId="13">#REF!</definedName>
    <definedName name="data" localSheetId="14">#REF!</definedName>
    <definedName name="data" localSheetId="15">#REF!</definedName>
    <definedName name="data">#REF!</definedName>
    <definedName name="data2" localSheetId="10">#REF!</definedName>
    <definedName name="data2" localSheetId="11">#REF!</definedName>
    <definedName name="data2" localSheetId="12">#REF!</definedName>
    <definedName name="data2" localSheetId="13">#REF!</definedName>
    <definedName name="data2" localSheetId="14">#REF!</definedName>
    <definedName name="data2" localSheetId="15">#REF!</definedName>
    <definedName name="data2">#REF!</definedName>
    <definedName name="Diag" localSheetId="10">#REF!,#REF!</definedName>
    <definedName name="Diag" localSheetId="11">#REF!,#REF!</definedName>
    <definedName name="Diag" localSheetId="12">#REF!,#REF!</definedName>
    <definedName name="Diag" localSheetId="13">#REF!,#REF!</definedName>
    <definedName name="Diag" localSheetId="14">#REF!,#REF!</definedName>
    <definedName name="Diag" localSheetId="15">#REF!,#REF!</definedName>
    <definedName name="Diag" localSheetId="0">#REF!,#REF!</definedName>
    <definedName name="Diag">#REF!,#REF!</definedName>
    <definedName name="ea_flux" localSheetId="10">#REF!</definedName>
    <definedName name="ea_flux" localSheetId="11">#REF!</definedName>
    <definedName name="ea_flux" localSheetId="12">#REF!</definedName>
    <definedName name="ea_flux" localSheetId="13">#REF!</definedName>
    <definedName name="ea_flux" localSheetId="14">#REF!</definedName>
    <definedName name="ea_flux" localSheetId="15">#REF!</definedName>
    <definedName name="ea_flux" localSheetId="0">#REF!</definedName>
    <definedName name="ea_flux">#REF!</definedName>
    <definedName name="Equilibre" localSheetId="10">#REF!</definedName>
    <definedName name="Equilibre" localSheetId="11">#REF!</definedName>
    <definedName name="Equilibre" localSheetId="12">#REF!</definedName>
    <definedName name="Equilibre" localSheetId="13">#REF!</definedName>
    <definedName name="Equilibre" localSheetId="14">#REF!</definedName>
    <definedName name="Equilibre" localSheetId="15">#REF!</definedName>
    <definedName name="Equilibre">#REF!</definedName>
    <definedName name="females" localSheetId="11">'[3]rba table'!$I$10:$I$49</definedName>
    <definedName name="females" localSheetId="14">'[3]rba table'!$I$10:$I$49</definedName>
    <definedName name="females" localSheetId="15">'[4]rba table'!$I$10:$I$49</definedName>
    <definedName name="females">'[5]rba table'!$I$10:$I$49</definedName>
    <definedName name="fig4b" localSheetId="10">#REF!</definedName>
    <definedName name="fig4b" localSheetId="11">#REF!</definedName>
    <definedName name="fig4b" localSheetId="12">#REF!</definedName>
    <definedName name="fig4b" localSheetId="13">#REF!</definedName>
    <definedName name="fig4b" localSheetId="14">#REF!</definedName>
    <definedName name="fig4b" localSheetId="15">#REF!</definedName>
    <definedName name="fig4b" localSheetId="0">#REF!</definedName>
    <definedName name="fig4b">#REF!</definedName>
    <definedName name="fmtr" localSheetId="10">#REF!</definedName>
    <definedName name="fmtr" localSheetId="11">#REF!</definedName>
    <definedName name="fmtr" localSheetId="12">#REF!</definedName>
    <definedName name="fmtr" localSheetId="13">#REF!</definedName>
    <definedName name="fmtr" localSheetId="14">#REF!</definedName>
    <definedName name="fmtr" localSheetId="15">#REF!</definedName>
    <definedName name="fmtr" localSheetId="0">#REF!</definedName>
    <definedName name="fmtr">#REF!</definedName>
    <definedName name="footno" localSheetId="10">#REF!</definedName>
    <definedName name="footno" localSheetId="11">#REF!</definedName>
    <definedName name="footno" localSheetId="12">#REF!</definedName>
    <definedName name="footno" localSheetId="13">#REF!</definedName>
    <definedName name="footno" localSheetId="14">#REF!</definedName>
    <definedName name="footno" localSheetId="15">#REF!</definedName>
    <definedName name="footno">#REF!</definedName>
    <definedName name="footnotes" localSheetId="10">#REF!</definedName>
    <definedName name="footnotes" localSheetId="11">#REF!</definedName>
    <definedName name="footnotes" localSheetId="12">#REF!</definedName>
    <definedName name="footnotes" localSheetId="13">#REF!</definedName>
    <definedName name="footnotes" localSheetId="14">#REF!</definedName>
    <definedName name="footnotes" localSheetId="15">#REF!</definedName>
    <definedName name="footnotes">#REF!</definedName>
    <definedName name="footnotes2" localSheetId="10">#REF!</definedName>
    <definedName name="footnotes2" localSheetId="11">#REF!</definedName>
    <definedName name="footnotes2" localSheetId="12">#REF!</definedName>
    <definedName name="footnotes2" localSheetId="13">#REF!</definedName>
    <definedName name="footnotes2" localSheetId="14">#REF!</definedName>
    <definedName name="footnotes2" localSheetId="15">#REF!</definedName>
    <definedName name="footnotes2">#REF!</definedName>
    <definedName name="GEOG9703" localSheetId="10">#REF!</definedName>
    <definedName name="GEOG9703" localSheetId="11">#REF!</definedName>
    <definedName name="GEOG9703" localSheetId="12">#REF!</definedName>
    <definedName name="GEOG9703" localSheetId="13">#REF!</definedName>
    <definedName name="GEOG9703" localSheetId="14">#REF!</definedName>
    <definedName name="GEOG9703" localSheetId="15">#REF!</definedName>
    <definedName name="GEOG9703">#REF!</definedName>
    <definedName name="HTML_CodePage" hidden="1">1252</definedName>
    <definedName name="HTML_Control" localSheetId="11" hidden="1">{"'swa xoffs'!$A$4:$Q$37"}</definedName>
    <definedName name="HTML_Control" localSheetId="13" hidden="1">{"'swa xoffs'!$A$4:$Q$37"}</definedName>
    <definedName name="HTML_Control" localSheetId="14" hidden="1">{"'swa xoffs'!$A$4:$Q$37"}</definedName>
    <definedName name="HTML_Control" localSheetId="15"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1">'[3]rba table'!$C$10:$C$49</definedName>
    <definedName name="males" localSheetId="14">'[3]rba table'!$C$10:$C$49</definedName>
    <definedName name="males" localSheetId="15">'[4]rba table'!$C$10:$C$49</definedName>
    <definedName name="males">'[5]rba table'!$C$10:$C$49</definedName>
    <definedName name="PIB" localSheetId="10">#REF!</definedName>
    <definedName name="PIB" localSheetId="11">#REF!</definedName>
    <definedName name="PIB" localSheetId="12">#REF!</definedName>
    <definedName name="PIB" localSheetId="13">#REF!</definedName>
    <definedName name="PIB" localSheetId="14">#REF!</definedName>
    <definedName name="PIB" localSheetId="15">#REF!</definedName>
    <definedName name="PIB" localSheetId="0">#REF!</definedName>
    <definedName name="PIB">#REF!</definedName>
    <definedName name="Rentflag" localSheetId="11">IF([6]Comparison!$B$7,"","not ")</definedName>
    <definedName name="Rentflag" localSheetId="14">IF([6]Comparison!$B$7,"","not ")</definedName>
    <definedName name="Rentflag" localSheetId="15">IF([7]Comparison!$B$7,"","not ")</definedName>
    <definedName name="Rentflag">IF([8]Comparison!$B$7,"","not ")</definedName>
    <definedName name="ressources" localSheetId="10">#REF!</definedName>
    <definedName name="ressources" localSheetId="11">#REF!</definedName>
    <definedName name="ressources" localSheetId="12">#REF!</definedName>
    <definedName name="ressources" localSheetId="13">#REF!</definedName>
    <definedName name="ressources" localSheetId="14">#REF!</definedName>
    <definedName name="ressources" localSheetId="15">#REF!</definedName>
    <definedName name="ressources" localSheetId="0">#REF!</definedName>
    <definedName name="ressources">#REF!</definedName>
    <definedName name="rpflux" localSheetId="10">#REF!</definedName>
    <definedName name="rpflux" localSheetId="11">#REF!</definedName>
    <definedName name="rpflux" localSheetId="12">#REF!</definedName>
    <definedName name="rpflux" localSheetId="13">#REF!</definedName>
    <definedName name="rpflux" localSheetId="14">#REF!</definedName>
    <definedName name="rpflux" localSheetId="15">#REF!</definedName>
    <definedName name="rpflux">#REF!</definedName>
    <definedName name="rptof" localSheetId="10">#REF!</definedName>
    <definedName name="rptof" localSheetId="11">#REF!</definedName>
    <definedName name="rptof" localSheetId="12">#REF!</definedName>
    <definedName name="rptof" localSheetId="13">#REF!</definedName>
    <definedName name="rptof" localSheetId="14">#REF!</definedName>
    <definedName name="rptof" localSheetId="15">#REF!</definedName>
    <definedName name="rptof">#REF!</definedName>
    <definedName name="rq" localSheetId="10">#REF!</definedName>
    <definedName name="rq" localSheetId="11">#REF!</definedName>
    <definedName name="rq" localSheetId="12">#REF!</definedName>
    <definedName name="rq" localSheetId="13">#REF!</definedName>
    <definedName name="rq" localSheetId="14">#REF!</definedName>
    <definedName name="rq">#REF!</definedName>
    <definedName name="spanners_level1" localSheetId="10">#REF!</definedName>
    <definedName name="spanners_level1" localSheetId="11">#REF!</definedName>
    <definedName name="spanners_level1" localSheetId="12">#REF!</definedName>
    <definedName name="spanners_level1" localSheetId="13">#REF!</definedName>
    <definedName name="spanners_level1" localSheetId="14">#REF!</definedName>
    <definedName name="spanners_level1" localSheetId="15">#REF!</definedName>
    <definedName name="spanners_level1">#REF!</definedName>
    <definedName name="spanners_level2" localSheetId="10">#REF!</definedName>
    <definedName name="spanners_level2" localSheetId="11">#REF!</definedName>
    <definedName name="spanners_level2" localSheetId="12">#REF!</definedName>
    <definedName name="spanners_level2" localSheetId="13">#REF!</definedName>
    <definedName name="spanners_level2" localSheetId="14">#REF!</definedName>
    <definedName name="spanners_level2" localSheetId="15">#REF!</definedName>
    <definedName name="spanners_level2">#REF!</definedName>
    <definedName name="spanners_level3" localSheetId="10">#REF!</definedName>
    <definedName name="spanners_level3" localSheetId="11">#REF!</definedName>
    <definedName name="spanners_level3" localSheetId="12">#REF!</definedName>
    <definedName name="spanners_level3" localSheetId="13">#REF!</definedName>
    <definedName name="spanners_level3" localSheetId="14">#REF!</definedName>
    <definedName name="spanners_level3" localSheetId="15">#REF!</definedName>
    <definedName name="spanners_level3">#REF!</definedName>
    <definedName name="spanners_level4" localSheetId="10">#REF!</definedName>
    <definedName name="spanners_level4" localSheetId="11">#REF!</definedName>
    <definedName name="spanners_level4" localSheetId="12">#REF!</definedName>
    <definedName name="spanners_level4" localSheetId="13">#REF!</definedName>
    <definedName name="spanners_level4" localSheetId="14">#REF!</definedName>
    <definedName name="spanners_level4" localSheetId="15">#REF!</definedName>
    <definedName name="spanners_level4">#REF!</definedName>
    <definedName name="spanners_level5" localSheetId="10">#REF!</definedName>
    <definedName name="spanners_level5" localSheetId="11">#REF!</definedName>
    <definedName name="spanners_level5" localSheetId="12">#REF!</definedName>
    <definedName name="spanners_level5" localSheetId="13">#REF!</definedName>
    <definedName name="spanners_level5" localSheetId="14">#REF!</definedName>
    <definedName name="spanners_level5" localSheetId="15">#REF!</definedName>
    <definedName name="spanners_level5">#REF!</definedName>
    <definedName name="spanners_levelV" localSheetId="10">#REF!</definedName>
    <definedName name="spanners_levelV" localSheetId="11">#REF!</definedName>
    <definedName name="spanners_levelV" localSheetId="12">#REF!</definedName>
    <definedName name="spanners_levelV" localSheetId="13">#REF!</definedName>
    <definedName name="spanners_levelV" localSheetId="14">#REF!</definedName>
    <definedName name="spanners_levelV" localSheetId="15">#REF!</definedName>
    <definedName name="spanners_levelV">#REF!</definedName>
    <definedName name="spanners_levelX" localSheetId="10">#REF!</definedName>
    <definedName name="spanners_levelX" localSheetId="11">#REF!</definedName>
    <definedName name="spanners_levelX" localSheetId="12">#REF!</definedName>
    <definedName name="spanners_levelX" localSheetId="13">#REF!</definedName>
    <definedName name="spanners_levelX" localSheetId="14">#REF!</definedName>
    <definedName name="spanners_levelX" localSheetId="15">#REF!</definedName>
    <definedName name="spanners_levelX">#REF!</definedName>
    <definedName name="spanners_levelY" localSheetId="10">#REF!</definedName>
    <definedName name="spanners_levelY" localSheetId="11">#REF!</definedName>
    <definedName name="spanners_levelY" localSheetId="12">#REF!</definedName>
    <definedName name="spanners_levelY" localSheetId="13">#REF!</definedName>
    <definedName name="spanners_levelY" localSheetId="14">#REF!</definedName>
    <definedName name="spanners_levelY" localSheetId="15">#REF!</definedName>
    <definedName name="spanners_levelY">#REF!</definedName>
    <definedName name="spanners_levelZ" localSheetId="10">#REF!</definedName>
    <definedName name="spanners_levelZ" localSheetId="11">#REF!</definedName>
    <definedName name="spanners_levelZ" localSheetId="12">#REF!</definedName>
    <definedName name="spanners_levelZ" localSheetId="13">#REF!</definedName>
    <definedName name="spanners_levelZ" localSheetId="14">#REF!</definedName>
    <definedName name="spanners_levelZ" localSheetId="15">#REF!</definedName>
    <definedName name="spanners_levelZ">#REF!</definedName>
    <definedName name="stub_lines" localSheetId="10">#REF!</definedName>
    <definedName name="stub_lines" localSheetId="11">#REF!</definedName>
    <definedName name="stub_lines" localSheetId="12">#REF!</definedName>
    <definedName name="stub_lines" localSheetId="13">#REF!</definedName>
    <definedName name="stub_lines" localSheetId="14">#REF!</definedName>
    <definedName name="stub_lines" localSheetId="15">#REF!</definedName>
    <definedName name="stub_lines">#REF!</definedName>
    <definedName name="Table_DE.4b__Sources_of_private_wealth_accumulation_in_Germany__1870_2010___Multiplicative_decomposition">[9]TableDE4b!$A$3</definedName>
    <definedName name="temp" localSheetId="10">#REF!</definedName>
    <definedName name="temp" localSheetId="11">#REF!</definedName>
    <definedName name="temp" localSheetId="12">#REF!</definedName>
    <definedName name="temp" localSheetId="13">#REF!</definedName>
    <definedName name="temp" localSheetId="14">#REF!</definedName>
    <definedName name="temp" localSheetId="15">#REF!</definedName>
    <definedName name="temp" localSheetId="0">#REF!</definedName>
    <definedName name="temp">#REF!</definedName>
    <definedName name="test" localSheetId="10">[1]Регион!#REF!</definedName>
    <definedName name="test" localSheetId="11">[1]Регион!#REF!</definedName>
    <definedName name="test" localSheetId="12">[1]Регион!#REF!</definedName>
    <definedName name="test" localSheetId="13">[1]Регион!#REF!</definedName>
    <definedName name="test" localSheetId="14">[1]Регион!#REF!</definedName>
    <definedName name="test" localSheetId="0">[1]Регион!#REF!</definedName>
    <definedName name="test">[1]Регион!#REF!</definedName>
    <definedName name="titles" localSheetId="10">#REF!</definedName>
    <definedName name="titles" localSheetId="11">#REF!</definedName>
    <definedName name="titles" localSheetId="12">#REF!</definedName>
    <definedName name="titles" localSheetId="13">#REF!</definedName>
    <definedName name="titles" localSheetId="14">#REF!</definedName>
    <definedName name="titles" localSheetId="15">#REF!</definedName>
    <definedName name="titles" localSheetId="0">#REF!</definedName>
    <definedName name="titles">#REF!</definedName>
    <definedName name="totals" localSheetId="10">#REF!</definedName>
    <definedName name="totals" localSheetId="11">#REF!</definedName>
    <definedName name="totals" localSheetId="12">#REF!</definedName>
    <definedName name="totals" localSheetId="13">#REF!</definedName>
    <definedName name="totals" localSheetId="14">#REF!</definedName>
    <definedName name="totals" localSheetId="15">#REF!</definedName>
    <definedName name="totals">#REF!</definedName>
    <definedName name="tt" localSheetId="10">#REF!</definedName>
    <definedName name="tt" localSheetId="11">#REF!</definedName>
    <definedName name="tt" localSheetId="12">#REF!</definedName>
    <definedName name="tt" localSheetId="13">#REF!</definedName>
    <definedName name="tt" localSheetId="14">#REF!</definedName>
    <definedName name="tt">#REF!</definedName>
    <definedName name="xxx" localSheetId="10">#REF!</definedName>
    <definedName name="xxx" localSheetId="11">#REF!</definedName>
    <definedName name="xxx" localSheetId="12">#REF!</definedName>
    <definedName name="xxx" localSheetId="13">#REF!</definedName>
    <definedName name="xxx" localSheetId="14">#REF!</definedName>
    <definedName name="xxx" localSheetId="15">#REF!</definedName>
    <definedName name="xxx">#REF!</definedName>
    <definedName name="Year" localSheetId="11">[6]Output!$C$4:$C$38</definedName>
    <definedName name="Year" localSheetId="14">[6]Output!$C$4:$C$38</definedName>
    <definedName name="Year" localSheetId="15">[7]Output!$C$4:$C$38</definedName>
    <definedName name="Year">[8]Output!$C$4:$C$38</definedName>
    <definedName name="YearLabel" localSheetId="11">[6]Output!$B$15</definedName>
    <definedName name="YearLabel" localSheetId="14">[6]Output!$B$15</definedName>
    <definedName name="YearLabel" localSheetId="15">[7]Output!$B$15</definedName>
    <definedName name="YearLabel">[8]Output!$B$15</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3" i="16" l="1"/>
  <c r="B102" i="16"/>
  <c r="B101" i="16"/>
  <c r="B100" i="16"/>
  <c r="B99" i="16"/>
  <c r="B98" i="16"/>
  <c r="B97" i="16"/>
  <c r="B96" i="16"/>
  <c r="B95" i="16"/>
  <c r="B94" i="16"/>
  <c r="D213" i="16"/>
  <c r="C213" i="16"/>
  <c r="B213" i="16"/>
  <c r="C212" i="16"/>
  <c r="B212" i="16"/>
  <c r="E212" i="16"/>
  <c r="E213" i="16"/>
  <c r="F213" i="16"/>
  <c r="F212" i="16"/>
  <c r="G213" i="16"/>
  <c r="G212" i="16"/>
  <c r="G131" i="16"/>
  <c r="G130" i="16"/>
  <c r="G129" i="16"/>
  <c r="G128" i="16"/>
  <c r="G127" i="16"/>
  <c r="G126" i="16"/>
  <c r="C110" i="16"/>
  <c r="A207" i="16"/>
  <c r="A208" i="16"/>
  <c r="A209" i="16"/>
  <c r="A210" i="16"/>
  <c r="A211" i="16"/>
  <c r="A212" i="16"/>
  <c r="A213" i="16"/>
  <c r="A214" i="16"/>
  <c r="A215" i="16"/>
  <c r="A21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30" i="16"/>
  <c r="A131" i="16"/>
  <c r="A132" i="16"/>
  <c r="A133" i="16"/>
  <c r="A134" i="16"/>
  <c r="A135" i="16"/>
  <c r="A136" i="16"/>
  <c r="A137" i="16"/>
  <c r="A138" i="16"/>
  <c r="A139" i="16"/>
  <c r="A140" i="16"/>
  <c r="A141" i="16"/>
  <c r="A142" i="16"/>
  <c r="A143" i="16"/>
  <c r="A144" i="16"/>
  <c r="A145" i="16"/>
  <c r="A146" i="16"/>
  <c r="A147" i="16"/>
  <c r="A148" i="16"/>
  <c r="A149" i="16"/>
  <c r="A150" i="16"/>
  <c r="A151" i="16"/>
  <c r="A152" i="16"/>
  <c r="A153" i="16"/>
  <c r="A154" i="16"/>
  <c r="A155" i="16"/>
  <c r="A156" i="16"/>
  <c r="A157" i="16"/>
  <c r="A158" i="16"/>
  <c r="A159" i="16"/>
  <c r="A160" i="16"/>
  <c r="A161" i="16"/>
  <c r="A162" i="16"/>
  <c r="A163" i="16"/>
  <c r="A164" i="16"/>
  <c r="A165" i="16"/>
  <c r="A166" i="16"/>
  <c r="A167" i="16"/>
  <c r="A168" i="16"/>
  <c r="A169" i="16"/>
  <c r="A170" i="16"/>
  <c r="A171" i="16"/>
  <c r="A172" i="16"/>
  <c r="A173" i="16"/>
  <c r="A174" i="16"/>
  <c r="A175" i="16"/>
  <c r="A176" i="16"/>
  <c r="A177" i="16"/>
  <c r="A178" i="16"/>
  <c r="A179" i="16"/>
  <c r="A180" i="16"/>
  <c r="A181" i="16"/>
  <c r="A182" i="16"/>
  <c r="A183" i="16"/>
  <c r="A184" i="16"/>
  <c r="A185" i="16"/>
  <c r="A186" i="16"/>
  <c r="A187" i="16"/>
  <c r="A188" i="16"/>
  <c r="A189" i="16"/>
  <c r="A190" i="16"/>
  <c r="A191" i="16"/>
  <c r="A192" i="16"/>
  <c r="A193" i="16"/>
  <c r="A194" i="16"/>
  <c r="A195" i="16"/>
  <c r="A196" i="16"/>
  <c r="A197" i="16"/>
  <c r="A198" i="16"/>
  <c r="A199" i="16"/>
  <c r="A200" i="16"/>
  <c r="A201" i="16"/>
  <c r="A202" i="16"/>
  <c r="A203" i="16"/>
  <c r="A204" i="16"/>
  <c r="A205" i="16"/>
  <c r="I16" i="9"/>
  <c r="I9" i="9"/>
  <c r="H9" i="9"/>
  <c r="E16" i="9"/>
  <c r="D16" i="9"/>
  <c r="G9" i="9"/>
  <c r="H16" i="9"/>
  <c r="F9" i="9"/>
  <c r="D9" i="9"/>
  <c r="L15" i="9"/>
  <c r="C5" i="3"/>
  <c r="G15" i="9"/>
  <c r="F15" i="9"/>
  <c r="B15" i="9"/>
  <c r="B42" i="9"/>
  <c r="B48" i="9"/>
  <c r="C42" i="9"/>
  <c r="C48" i="9"/>
  <c r="K5" i="9"/>
  <c r="P5" i="9"/>
  <c r="O5" i="9"/>
  <c r="N5" i="9"/>
  <c r="M5" i="9"/>
  <c r="L5" i="9"/>
  <c r="H5" i="9"/>
  <c r="O9" i="9"/>
  <c r="N9" i="9"/>
  <c r="M9" i="9"/>
  <c r="G5" i="9"/>
  <c r="I5" i="9"/>
  <c r="G15" i="7"/>
  <c r="G13" i="7"/>
  <c r="G16" i="7"/>
  <c r="G14" i="7"/>
  <c r="C17" i="4"/>
  <c r="B17" i="4"/>
  <c r="C16" i="4"/>
  <c r="B16" i="4"/>
  <c r="C15" i="4"/>
  <c r="B15" i="4"/>
  <c r="C14" i="4"/>
  <c r="B14" i="4"/>
  <c r="C13" i="4"/>
  <c r="B13" i="4"/>
  <c r="C12" i="4"/>
  <c r="B12" i="4"/>
  <c r="C11" i="4"/>
  <c r="B11" i="4"/>
  <c r="A7" i="4"/>
  <c r="C7" i="4"/>
  <c r="A8" i="4"/>
  <c r="C8" i="4"/>
  <c r="B8" i="4"/>
  <c r="B7" i="4"/>
  <c r="C6" i="4"/>
  <c r="B6" i="4"/>
  <c r="K9" i="9"/>
  <c r="A9" i="4"/>
  <c r="B49" i="9"/>
  <c r="D47" i="9"/>
  <c r="D44" i="9"/>
  <c r="D39" i="9"/>
  <c r="D35" i="9"/>
  <c r="E41" i="9"/>
  <c r="D41" i="9"/>
  <c r="E43" i="9"/>
  <c r="E47" i="9"/>
  <c r="D42" i="9"/>
  <c r="D37" i="9"/>
  <c r="D48" i="9"/>
  <c r="D49" i="9"/>
  <c r="D33" i="9"/>
  <c r="D45" i="9"/>
  <c r="D36" i="9"/>
  <c r="E45" i="9"/>
  <c r="D43" i="9"/>
  <c r="D38" i="9"/>
  <c r="D34" i="9"/>
  <c r="D46" i="9"/>
  <c r="E40" i="9"/>
  <c r="E36" i="9"/>
  <c r="D40" i="9"/>
  <c r="C9" i="4"/>
  <c r="B9" i="4"/>
  <c r="A10" i="4"/>
  <c r="C49" i="9"/>
  <c r="E34" i="9"/>
  <c r="E48" i="9"/>
  <c r="E42" i="9"/>
  <c r="E44" i="9"/>
  <c r="E39" i="9"/>
  <c r="E38" i="9"/>
  <c r="E50" i="9"/>
  <c r="E35" i="9"/>
  <c r="E37" i="9"/>
  <c r="E46" i="9"/>
  <c r="D50" i="9"/>
  <c r="B10" i="4"/>
  <c r="C10" i="4"/>
  <c r="E49" i="9"/>
  <c r="E33" i="9"/>
</calcChain>
</file>

<file path=xl/sharedStrings.xml><?xml version="1.0" encoding="utf-8"?>
<sst xmlns="http://schemas.openxmlformats.org/spreadsheetml/2006/main" count="156" uniqueCount="133">
  <si>
    <t>Voir texte de l'annexe au chapitre pour les références bibliographiques complètes liées à ces estimations</t>
  </si>
  <si>
    <t>Top 1% income share</t>
  </si>
  <si>
    <t>Top 10% income share</t>
  </si>
  <si>
    <t>Middle 40% income share</t>
  </si>
  <si>
    <t>Bottom 50% income share</t>
  </si>
  <si>
    <t>Données utilisées pour le graphique sur l'extraction esclagiste et coloniale en perspective comparative</t>
  </si>
  <si>
    <t>France 1910</t>
  </si>
  <si>
    <t>Haïti 1780</t>
  </si>
  <si>
    <t>Inégalité maximale en fonction du ratio k = y/s =  revenu moyen/revenu de subsistence</t>
  </si>
  <si>
    <t>Conclusion: pas besoin d'être une société très riche pour pouvoir atteindre des niveaux très élevés d'inégalités</t>
  </si>
  <si>
    <t>k=y/s</t>
  </si>
  <si>
    <t>Top 10%</t>
  </si>
  <si>
    <t>Top 1%</t>
  </si>
  <si>
    <t>Notations: y = revenu moyen de la société considérée, s = revenu de subsistance, k=y/s, yt10 = revenu moyen du top 10%, yt1 = revenu moyen du top 1%,</t>
  </si>
  <si>
    <t>st10 = part du top 10% dans le total, st1= part du top 1% dans le total</t>
  </si>
  <si>
    <t>I.e. yt10/s=(k-0,9)/0,1, soit yt10/y=(k-0,9)/0,1k et t10=1-0,9/k</t>
  </si>
  <si>
    <t>I.e. yt1=(k-0,99)/0,01, soit yt1/y=(k-0,99)/0,01k et t1=1-0,99/k</t>
  </si>
  <si>
    <t>Part maximale du top 10% si et seulement si le bottom 90% est au revenu de substistance, i.e. 0,1*yt10+0,9*s=y</t>
  </si>
  <si>
    <t>Part maximale du top 1% si et seulement si le bottom 99% est au revenu de substistance, 0,01yt1+0,99*s=y</t>
  </si>
  <si>
    <t>Données utilisées pour le graphique sur l'inégalité dans les sociétés coloniales et esclavagistes</t>
  </si>
  <si>
    <t>Sources:</t>
  </si>
  <si>
    <t>Données utilisées pour le graphique sur le poids des colons dans les sociétés coloniales</t>
  </si>
  <si>
    <t>Part des colons européens dans la population totale</t>
  </si>
  <si>
    <t>Algérie</t>
  </si>
  <si>
    <t>Pop.totale</t>
  </si>
  <si>
    <t>dt Européens</t>
  </si>
  <si>
    <t>Tunisie-1931</t>
  </si>
  <si>
    <t>Algérie-1906</t>
  </si>
  <si>
    <t>Algérie-1931</t>
  </si>
  <si>
    <t>Algérie-1954</t>
  </si>
  <si>
    <t>Algérie, Tunisie: Alvaredo-Cogneau-Piketty 2018, fichiers populations détaillés</t>
  </si>
  <si>
    <t xml:space="preserve">Maroc: calculé à partir de la moyenne Afrique du Nord donnée par Cogneau et al 2018 Table 2 (8,1% 1925, 7,0% 1955) </t>
  </si>
  <si>
    <t>Kenya 1930</t>
  </si>
  <si>
    <t>AOF- AEF 1950</t>
  </si>
  <si>
    <t>Indochine, AOF-AEF, Madagascar: Cogneau et al 2018 Table 2</t>
  </si>
  <si>
    <t xml:space="preserve">Inde 1930, Kenya 1930 (Afrique britannique): Etemad 2007 Table 3 </t>
  </si>
  <si>
    <t>Part du top 10% dans le revenu total</t>
  </si>
  <si>
    <t>Europe 1910</t>
  </si>
  <si>
    <t>Madag. 1945</t>
  </si>
  <si>
    <t>Europe 2018</t>
  </si>
  <si>
    <t>Haïti       1780</t>
  </si>
  <si>
    <t>Afrique du Sud</t>
  </si>
  <si>
    <t>Top 0,1%</t>
  </si>
  <si>
    <t xml:space="preserve">Cameroun </t>
  </si>
  <si>
    <t>Indochine</t>
  </si>
  <si>
    <t>Afrique du Sud 2018: WID.world (18-11-2018) (last year: 2012)</t>
  </si>
  <si>
    <t>Cameroun-Indochine-Algérie-Tunisie: Alvaredo-Cogneau-Piketty 2018 Figures 4-5</t>
  </si>
  <si>
    <t>La Réunion</t>
  </si>
  <si>
    <t>Martinique</t>
  </si>
  <si>
    <t>Afrique du sud: 1950: Alvaredo-Cogneau-Piketty 2018 Figures 4-5 for for top 1% et top 0,1% income shares;x</t>
  </si>
  <si>
    <t>La Réunion-Martinique: Govind 2018 Figures 16-17</t>
  </si>
  <si>
    <t>Part du top 1% dans le revenu total</t>
  </si>
  <si>
    <t>Reunion 1960</t>
  </si>
  <si>
    <t>Europe 2010: moyenne FR-UK-SW 1880-1914 (voir Chapitre5TableauxGraphiques.xlsx)</t>
  </si>
  <si>
    <t>Suède 1980: WID.world (18-11-2018)</t>
  </si>
  <si>
    <t>Kenya</t>
  </si>
  <si>
    <t>Kenya, Tanzania: Atkinson 2015a Table 2, Atkinson 2015b Figure 15</t>
  </si>
  <si>
    <t>Tanzanie</t>
  </si>
  <si>
    <t>Zimbabwe</t>
  </si>
  <si>
    <t>Zambie</t>
  </si>
  <si>
    <t>Zimbabwe, Zambie: Atkinson 2015c, Figures 6-7 (complete estimate of top 1% and top 0,1% shares, not extrapolation, confirms plausibility of extrapolation for other countries)</t>
  </si>
  <si>
    <t>Zimbabwe 1950</t>
  </si>
  <si>
    <t>Kenya 1950</t>
  </si>
  <si>
    <t>Reunion 1986</t>
  </si>
  <si>
    <t>Martinique 1986</t>
  </si>
  <si>
    <t>Données utilisées pour le graphique sur l'inégalité face à l'éducation</t>
  </si>
  <si>
    <t>Algérie 1950: Cogneau et al 2018</t>
  </si>
  <si>
    <t>France 2018</t>
  </si>
  <si>
    <t>France 1945</t>
  </si>
  <si>
    <t>Reunion 2018</t>
  </si>
  <si>
    <t>Martinique 2018</t>
  </si>
  <si>
    <t>Afrique du Sud: Alvaredo-Atkinson 2010 et recensements</t>
  </si>
  <si>
    <t>France: voir Chapitre4TableauxGraphiques.xlsx</t>
  </si>
  <si>
    <t>Algérie-Haïti: voir discussion dans l'annexe technique et dans la feuille suivante</t>
  </si>
  <si>
    <t>Données utilisées pour les graphiques sur la part du top 10% et du top 1% en perspective historique</t>
  </si>
  <si>
    <t>Muslims</t>
  </si>
  <si>
    <t>Non-muslims</t>
  </si>
  <si>
    <t>Algérie 1955 (Amir Amin, voir Alvaredo-Cogneau-Piketty 2018, table A3)</t>
  </si>
  <si>
    <t>N. (thousands)</t>
  </si>
  <si>
    <t>Average income (thousands)</t>
  </si>
  <si>
    <t>Total Muslims</t>
  </si>
  <si>
    <t>Total non-muslims</t>
  </si>
  <si>
    <t>Total</t>
  </si>
  <si>
    <t>Share pop</t>
  </si>
  <si>
    <t>Share income</t>
  </si>
  <si>
    <t>NB: La table sociale d'Amir Amin aboutit à environ 52% du revenu total pour le top 10% (dont environ 5% de musulmans et 95% de non musulmans)</t>
  </si>
  <si>
    <t>Cette estimation sous-estime cependant les très hauts revenus, puisque le top 1,4% est supposé détenir 13,5% du revenu total,</t>
  </si>
  <si>
    <t>soit à peine 10% pour le top 1%, alors que les données fiscales indiquent un top 1% share autour de 17% dans les 1950s (et 27% dans les 1930s)</t>
  </si>
  <si>
    <t>Il est probable que cette sous-estimations des très hauts revenus concernent toutes les catégories sociales considérées (puisque Amin considère uniquement une moyenne par catégorie)</t>
  </si>
  <si>
    <t>Au final, les estimations d'Amir Amin sont cohérentes avec une top 10% share de l'ordre de 60-65% en 1955, mais ne permettant pas d'aller plus loin</t>
  </si>
  <si>
    <t>Note sur la table sociale d'Amir Amin</t>
  </si>
  <si>
    <t>Note: Top 10% share Afrique du Sud 1950 computed by assuming same relative distribution within bottom 99% as for 2018</t>
  </si>
  <si>
    <t>(see formula) (this is likely to be a lower bound estimate, but this is clealy an approximate assumption) (similar assumptions for Algeria 1930-1950 to South Africa 1950-2018, and La Reunion 1960 relative to La Reunion 1986)</t>
  </si>
  <si>
    <t>France</t>
  </si>
  <si>
    <t>Royaume-Uni</t>
  </si>
  <si>
    <t>Allemagne</t>
  </si>
  <si>
    <t>Japon</t>
  </si>
  <si>
    <t>Chine</t>
  </si>
  <si>
    <t>Etats-Unis</t>
  </si>
  <si>
    <t>Source: calculs de l'auteur à partir des séries annuelles WID.world mises à jour et des tables S3.1-S3.2-S3.3-S3.4 pour les années anciennes non couvertes par WID.world (Le capital au 21e siècle, 2013, chapitres 3-4) (version mises à jour des séries Piketty-Zucman 2014) (séries annuelles WID.world débutant en 1855 UK, 1970 FR, 1950 DE, 1955 JP, 1982 CH, 1913 US)</t>
  </si>
  <si>
    <t>Données utilisées pour le graphique sur le capital étranger net 1810-2020</t>
  </si>
  <si>
    <t>France 1910, 2018: voir Zuber 2003, tables 4 et 8 (générations 1886 et 1976); voir également Bonneau 2019</t>
  </si>
  <si>
    <t>Europe 2018: moyenne FR-UK-SW 2010-2018</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</si>
  <si>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</si>
  <si>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</si>
  <si>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</si>
  <si>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</si>
  <si>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Tables and figures from Chapter 7: Colonial societies: diversity and domination</t>
  </si>
  <si>
    <t>India     1930</t>
  </si>
  <si>
    <t>Indochina 1930</t>
  </si>
  <si>
    <t>Indonesia 1938</t>
  </si>
  <si>
    <t>Morocco 1950</t>
  </si>
  <si>
    <t>Tunisia 1950</t>
  </si>
  <si>
    <t>Algeria    1955</t>
  </si>
  <si>
    <t>South Africa 2010</t>
  </si>
  <si>
    <t>Algeria 1930</t>
  </si>
  <si>
    <t>Sweden     1980</t>
  </si>
  <si>
    <t>Brasil     2018</t>
  </si>
  <si>
    <t>Middle East 2018</t>
  </si>
  <si>
    <t>Algeria      1930</t>
  </si>
  <si>
    <t>Algeria      1950</t>
  </si>
  <si>
    <t>South Africa 1950</t>
  </si>
  <si>
    <t>Cameroon 1945</t>
  </si>
  <si>
    <t>Tanzania 1950</t>
  </si>
  <si>
    <t>Indochina 1935</t>
  </si>
  <si>
    <t>Mid.East 2018</t>
  </si>
  <si>
    <t>Zambia 1950</t>
  </si>
  <si>
    <t>Algeria 1950</t>
  </si>
  <si>
    <t>U.S.      2018</t>
  </si>
  <si>
    <t>(last revised: 17/9/2019)</t>
  </si>
  <si>
    <t>South Afr. 1950</t>
  </si>
  <si>
    <t>South Afr. 1990</t>
  </si>
  <si>
    <t>South Afr.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</si>
</sst>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2" x14ac:knownFonts="1">
    <font>
      <sz val="11"/>
      <color theme="1"/>
      <name val="Calibri"/>
      <family val="2"/>
      <scheme val="minor"/>
    </font>
    <font>
      <sz val="12"/>
      <color theme="1"/>
      <name val="Arial"/>
      <family val="2"/>
    </font>
    <font>
      <sz val="12"/>
      <color theme="1"/>
      <name val="Arial"/>
      <family val="2"/>
    </font>
    <font>
      <b/>
      <sz val="12"/>
      <color theme="1"/>
      <name val="Arial"/>
      <family val="2"/>
    </font>
    <font>
      <sz val="12"/>
      <color theme="1"/>
      <name val="Calibri"/>
      <family val="2"/>
      <scheme val="minor"/>
    </font>
    <font>
      <sz val="11"/>
      <color theme="1"/>
      <name val="Times New Roman"/>
      <family val="2"/>
    </font>
    <font>
      <sz val="10"/>
      <name val="Arial"/>
      <family val="2"/>
    </font>
    <font>
      <sz val="12"/>
      <name val="Arial"/>
      <family val="2"/>
    </font>
    <font>
      <sz val="11"/>
      <color theme="1"/>
      <name val="Arial"/>
      <family val="2"/>
    </font>
    <font>
      <sz val="12"/>
      <color rgb="FFFF0000"/>
      <name val="Arial"/>
      <family val="2"/>
    </font>
    <font>
      <b/>
      <u/>
      <sz val="12"/>
      <color theme="1"/>
      <name val="Arial"/>
      <family val="2"/>
    </font>
    <font>
      <b/>
      <sz val="12"/>
      <name val="Arial"/>
      <family val="2"/>
    </font>
  </fonts>
  <fills count="2">
    <fill>
      <patternFill patternType="none"/>
    </fill>
    <fill>
      <patternFill patternType="gray125"/>
    </fill>
  </fills>
  <borders count="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right/>
      <top/>
      <bottom style="thick">
        <color auto="1"/>
      </bottom>
      <diagonal/>
    </border>
    <border>
      <left/>
      <right style="thick">
        <color auto="1"/>
      </right>
      <top/>
      <bottom style="thick">
        <color auto="1"/>
      </bottom>
      <diagonal/>
    </border>
    <border>
      <left style="thick">
        <color auto="1"/>
      </left>
      <right/>
      <top/>
      <bottom/>
      <diagonal/>
    </border>
    <border>
      <left style="thick">
        <color auto="1"/>
      </left>
      <right/>
      <top/>
      <bottom style="thick">
        <color auto="1"/>
      </bottom>
      <diagonal/>
    </border>
  </borders>
  <cellStyleXfs count="6">
    <xf numFmtId="0" fontId="0" fillId="0" borderId="0"/>
    <xf numFmtId="0" fontId="5" fillId="0" borderId="0"/>
    <xf numFmtId="0" fontId="4" fillId="0" borderId="0"/>
    <xf numFmtId="0" fontId="6" fillId="0" borderId="0"/>
    <xf numFmtId="0" fontId="6" fillId="0" borderId="0"/>
    <xf numFmtId="9" fontId="6" fillId="0" borderId="0" applyFont="0" applyFill="0" applyBorder="0" applyAlignment="0" applyProtection="0"/>
  </cellStyleXfs>
  <cellXfs count="51">
    <xf numFmtId="0" fontId="0" fillId="0" borderId="0" xfId="0"/>
    <xf numFmtId="0" fontId="2" fillId="0" borderId="0" xfId="0" applyFont="1"/>
    <xf numFmtId="0" fontId="3" fillId="0" borderId="0" xfId="0" applyFont="1"/>
    <xf numFmtId="0" fontId="4" fillId="0" borderId="0" xfId="2"/>
    <xf numFmtId="0" fontId="2" fillId="0" borderId="0" xfId="2" applyFont="1"/>
    <xf numFmtId="9" fontId="2" fillId="0" borderId="0" xfId="2" applyNumberFormat="1"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9" fontId="2" fillId="0" borderId="0" xfId="0" applyNumberFormat="1" applyFont="1" applyAlignment="1">
      <alignment horizontal="center"/>
    </xf>
    <xf numFmtId="0" fontId="2" fillId="0" borderId="1" xfId="0" applyFont="1" applyBorder="1"/>
    <xf numFmtId="0" fontId="2" fillId="0" borderId="2" xfId="0" applyFont="1" applyBorder="1"/>
    <xf numFmtId="0" fontId="2" fillId="0" borderId="3" xfId="0" applyFont="1" applyBorder="1"/>
    <xf numFmtId="0" fontId="2" fillId="0" borderId="0" xfId="0" applyFont="1" applyBorder="1" applyAlignment="1">
      <alignment horizontal="center"/>
    </xf>
    <xf numFmtId="0" fontId="2" fillId="0" borderId="0" xfId="0" applyFont="1" applyBorder="1"/>
    <xf numFmtId="0" fontId="2" fillId="0" borderId="4" xfId="0" applyFont="1" applyBorder="1" applyAlignment="1">
      <alignment horizontal="center"/>
    </xf>
    <xf numFmtId="165" fontId="2" fillId="0" borderId="5" xfId="0" applyNumberFormat="1" applyFont="1" applyBorder="1" applyAlignment="1">
      <alignment horizontal="center"/>
    </xf>
    <xf numFmtId="165" fontId="2" fillId="0" borderId="6" xfId="0" applyNumberFormat="1" applyFont="1" applyBorder="1" applyAlignment="1">
      <alignment horizontal="center"/>
    </xf>
    <xf numFmtId="165" fontId="2" fillId="0" borderId="0" xfId="0" applyNumberFormat="1" applyFont="1"/>
    <xf numFmtId="0" fontId="4" fillId="0" borderId="0" xfId="0" applyFont="1"/>
    <xf numFmtId="0" fontId="7" fillId="0" borderId="0" xfId="3" applyFont="1"/>
    <xf numFmtId="3" fontId="7" fillId="0" borderId="0" xfId="0" applyNumberFormat="1" applyFont="1"/>
    <xf numFmtId="3" fontId="2" fillId="0" borderId="0" xfId="0" applyNumberFormat="1" applyFont="1"/>
    <xf numFmtId="0" fontId="8" fillId="0" borderId="0" xfId="0" applyFont="1"/>
    <xf numFmtId="165" fontId="2" fillId="0" borderId="0" xfId="0" applyNumberFormat="1" applyFont="1" applyAlignment="1">
      <alignment horizontal="center"/>
    </xf>
    <xf numFmtId="0" fontId="3" fillId="0" borderId="0" xfId="0" applyFont="1" applyAlignment="1">
      <alignment horizontal="center"/>
    </xf>
    <xf numFmtId="165" fontId="9" fillId="0" borderId="0" xfId="0" applyNumberFormat="1" applyFont="1" applyAlignment="1">
      <alignment horizontal="center"/>
    </xf>
    <xf numFmtId="1" fontId="2" fillId="0" borderId="0" xfId="0" applyNumberFormat="1" applyFont="1" applyAlignment="1">
      <alignment horizontal="center"/>
    </xf>
    <xf numFmtId="165" fontId="3" fillId="0" borderId="0" xfId="0" applyNumberFormat="1" applyFont="1" applyAlignment="1">
      <alignment horizontal="center"/>
    </xf>
    <xf numFmtId="165" fontId="2" fillId="0" borderId="0" xfId="0" applyNumberFormat="1" applyFont="1" applyBorder="1" applyAlignment="1">
      <alignment horizontal="center"/>
    </xf>
    <xf numFmtId="0" fontId="10" fillId="0" borderId="0" xfId="0" applyFont="1"/>
    <xf numFmtId="0" fontId="6" fillId="0" borderId="0" xfId="4"/>
    <xf numFmtId="0" fontId="7" fillId="0" borderId="0" xfId="4" applyFont="1"/>
    <xf numFmtId="0" fontId="7" fillId="0" borderId="0" xfId="4" applyFont="1" applyBorder="1"/>
    <xf numFmtId="0" fontId="7" fillId="0" borderId="0" xfId="4" applyFont="1" applyBorder="1" applyAlignment="1">
      <alignment horizontal="center"/>
    </xf>
    <xf numFmtId="0" fontId="7" fillId="0" borderId="7" xfId="4" applyFont="1" applyBorder="1" applyAlignment="1">
      <alignment horizontal="center"/>
    </xf>
    <xf numFmtId="0" fontId="7" fillId="0" borderId="8" xfId="4" applyFont="1" applyBorder="1" applyAlignment="1">
      <alignment horizontal="center"/>
    </xf>
    <xf numFmtId="0" fontId="11" fillId="0" borderId="1" xfId="4" applyFont="1" applyBorder="1"/>
    <xf numFmtId="0" fontId="11" fillId="0" borderId="2" xfId="4" applyFont="1" applyBorder="1" applyAlignment="1">
      <alignment horizontal="center" vertical="center" wrapText="1"/>
    </xf>
    <xf numFmtId="0" fontId="7" fillId="0" borderId="3" xfId="4" applyFont="1" applyBorder="1"/>
    <xf numFmtId="9" fontId="7" fillId="0" borderId="0" xfId="4" applyNumberFormat="1" applyFont="1" applyBorder="1" applyAlignment="1">
      <alignment horizontal="center"/>
    </xf>
    <xf numFmtId="9" fontId="7" fillId="0" borderId="0" xfId="5" applyNumberFormat="1" applyFont="1" applyBorder="1" applyAlignment="1">
      <alignment horizontal="center"/>
    </xf>
    <xf numFmtId="9" fontId="7" fillId="0" borderId="4" xfId="4" applyNumberFormat="1" applyFont="1" applyBorder="1" applyAlignment="1">
      <alignment horizontal="center"/>
    </xf>
    <xf numFmtId="9" fontId="7" fillId="0" borderId="0" xfId="4" applyNumberFormat="1" applyFont="1" applyBorder="1"/>
    <xf numFmtId="9" fontId="7" fillId="0" borderId="5" xfId="4" applyNumberFormat="1" applyFont="1" applyBorder="1" applyAlignment="1">
      <alignment horizontal="center"/>
    </xf>
    <xf numFmtId="9" fontId="7" fillId="0" borderId="6" xfId="4" applyNumberFormat="1" applyFont="1" applyBorder="1" applyAlignment="1">
      <alignment horizontal="center"/>
    </xf>
    <xf numFmtId="9" fontId="7" fillId="0" borderId="0" xfId="4" applyNumberFormat="1" applyFont="1" applyAlignment="1">
      <alignment horizontal="center"/>
    </xf>
    <xf numFmtId="9" fontId="7" fillId="0" borderId="0" xfId="4" applyNumberFormat="1" applyFont="1"/>
    <xf numFmtId="0" fontId="3" fillId="0" borderId="0" xfId="0" applyFont="1" applyAlignment="1">
      <alignment horizontal="center"/>
    </xf>
    <xf numFmtId="0" fontId="3" fillId="0" borderId="0" xfId="0" applyFont="1" applyAlignment="1">
      <alignment horizontal="center" vertical="center"/>
    </xf>
    <xf numFmtId="0" fontId="1" fillId="0" borderId="0" xfId="0" applyFont="1"/>
    <xf numFmtId="0" fontId="1" fillId="0" borderId="0" xfId="0" applyFont="1" applyBorder="1" applyAlignment="1">
      <alignment horizontal="center"/>
    </xf>
  </cellXfs>
  <cellStyles count="6">
    <cellStyle name="Normal" xfId="0" builtinId="0"/>
    <cellStyle name="Normal 15 12" xfId="2"/>
    <cellStyle name="Normal 2" xfId="1"/>
    <cellStyle name="Normal 2 2" xfId="4"/>
    <cellStyle name="Normal 3" xfId="3"/>
    <cellStyle name="Pourcentag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worksheet" Target="worksheets/sheet4.xml"/><Relationship Id="rId18" Type="http://schemas.openxmlformats.org/officeDocument/2006/relationships/externalLink" Target="externalLinks/externalLink2.xml"/><Relationship Id="rId26" Type="http://schemas.openxmlformats.org/officeDocument/2006/relationships/theme" Target="theme/theme1.xml"/><Relationship Id="rId3" Type="http://schemas.openxmlformats.org/officeDocument/2006/relationships/chartsheet" Target="chartsheets/sheet2.xml"/><Relationship Id="rId21" Type="http://schemas.openxmlformats.org/officeDocument/2006/relationships/externalLink" Target="externalLinks/externalLink5.xml"/><Relationship Id="rId7" Type="http://schemas.openxmlformats.org/officeDocument/2006/relationships/chartsheet" Target="chartsheets/sheet6.xml"/><Relationship Id="rId12" Type="http://schemas.openxmlformats.org/officeDocument/2006/relationships/worksheet" Target="worksheets/sheet3.xml"/><Relationship Id="rId17" Type="http://schemas.openxmlformats.org/officeDocument/2006/relationships/externalLink" Target="externalLinks/externalLink1.xml"/><Relationship Id="rId25" Type="http://schemas.openxmlformats.org/officeDocument/2006/relationships/externalLink" Target="externalLinks/externalLink9.xml"/><Relationship Id="rId2" Type="http://schemas.openxmlformats.org/officeDocument/2006/relationships/chartsheet" Target="chartsheets/sheet1.xml"/><Relationship Id="rId16" Type="http://schemas.openxmlformats.org/officeDocument/2006/relationships/worksheet" Target="worksheets/sheet7.xml"/><Relationship Id="rId20" Type="http://schemas.openxmlformats.org/officeDocument/2006/relationships/externalLink" Target="externalLinks/externalLink4.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worksheet" Target="worksheets/sheet2.xml"/><Relationship Id="rId24" Type="http://schemas.openxmlformats.org/officeDocument/2006/relationships/externalLink" Target="externalLinks/externalLink8.xml"/><Relationship Id="rId5" Type="http://schemas.openxmlformats.org/officeDocument/2006/relationships/chartsheet" Target="chartsheets/sheet4.xml"/><Relationship Id="rId15" Type="http://schemas.openxmlformats.org/officeDocument/2006/relationships/worksheet" Target="worksheets/sheet6.xml"/><Relationship Id="rId23" Type="http://schemas.openxmlformats.org/officeDocument/2006/relationships/externalLink" Target="externalLinks/externalLink7.xml"/><Relationship Id="rId28" Type="http://schemas.openxmlformats.org/officeDocument/2006/relationships/sharedStrings" Target="sharedStrings.xml"/><Relationship Id="rId10" Type="http://schemas.openxmlformats.org/officeDocument/2006/relationships/chartsheet" Target="chartsheets/sheet9.xml"/><Relationship Id="rId19" Type="http://schemas.openxmlformats.org/officeDocument/2006/relationships/externalLink" Target="externalLinks/externalLink3.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worksheet" Target="worksheets/sheet5.xml"/><Relationship Id="rId22" Type="http://schemas.openxmlformats.org/officeDocument/2006/relationships/externalLink" Target="externalLinks/externalLink6.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7.1. The weight of Europeans in colonial societies</a:t>
            </a:r>
            <a:endParaRPr lang="fr-FR" sz="1800" b="0">
              <a:latin typeface="Arial Narrow" panose="020B0606020202030204" pitchFamily="34" charset="0"/>
            </a:endParaRPr>
          </a:p>
        </c:rich>
      </c:tx>
      <c:layout>
        <c:manualLayout>
          <c:xMode val="edge"/>
          <c:yMode val="edge"/>
          <c:x val="0.19066851886797986"/>
          <c:y val="0"/>
        </c:manualLayout>
      </c:layout>
      <c:overlay val="0"/>
    </c:title>
    <c:autoTitleDeleted val="0"/>
    <c:plotArea>
      <c:layout>
        <c:manualLayout>
          <c:layoutTarget val="inner"/>
          <c:xMode val="edge"/>
          <c:yMode val="edge"/>
          <c:x val="8.5644839022873329E-2"/>
          <c:y val="5.7757216912005201E-2"/>
          <c:w val="0.90843861991747599"/>
          <c:h val="0.63183797799987629"/>
        </c:manualLayout>
      </c:layout>
      <c:barChart>
        <c:barDir val="col"/>
        <c:grouping val="clustered"/>
        <c:varyColors val="0"/>
        <c:ser>
          <c:idx val="0"/>
          <c:order val="0"/>
          <c:tx>
            <c:v>Part de la noblesse dans la population totale</c:v>
          </c:tx>
          <c:spPr>
            <a:solidFill>
              <a:schemeClr val="accent2"/>
            </a:solidFill>
            <a:ln>
              <a:solidFill>
                <a:schemeClr val="bg1"/>
              </a:solidFill>
            </a:ln>
          </c:spPr>
          <c:invertIfNegative val="0"/>
          <c:dPt>
            <c:idx val="0"/>
            <c:invertIfNegative val="0"/>
            <c:bubble3D val="0"/>
            <c:spPr>
              <a:solidFill>
                <a:srgbClr val="C00000"/>
              </a:solidFill>
              <a:ln>
                <a:solidFill>
                  <a:srgbClr val="C00000"/>
                </a:solidFill>
              </a:ln>
            </c:spPr>
          </c:dPt>
          <c:dPt>
            <c:idx val="1"/>
            <c:invertIfNegative val="0"/>
            <c:bubble3D val="0"/>
            <c:spPr>
              <a:solidFill>
                <a:srgbClr val="FFFF00"/>
              </a:solidFill>
              <a:ln>
                <a:solidFill>
                  <a:srgbClr val="FFFF00"/>
                </a:solidFill>
              </a:ln>
            </c:spPr>
          </c:dPt>
          <c:dPt>
            <c:idx val="2"/>
            <c:invertIfNegative val="0"/>
            <c:bubble3D val="0"/>
            <c:spPr>
              <a:solidFill>
                <a:srgbClr val="00B050"/>
              </a:solidFill>
              <a:ln>
                <a:solidFill>
                  <a:srgbClr val="00B050"/>
                </a:solidFill>
              </a:ln>
            </c:spPr>
          </c:dPt>
          <c:dPt>
            <c:idx val="3"/>
            <c:invertIfNegative val="0"/>
            <c:bubble3D val="0"/>
            <c:spPr>
              <a:solidFill>
                <a:schemeClr val="accent5"/>
              </a:solidFill>
              <a:ln>
                <a:solidFill>
                  <a:schemeClr val="accent5"/>
                </a:solidFill>
              </a:ln>
            </c:spPr>
          </c:dPt>
          <c:dPt>
            <c:idx val="5"/>
            <c:invertIfNegative val="0"/>
            <c:bubble3D val="0"/>
            <c:spPr>
              <a:solidFill>
                <a:srgbClr val="FF0000"/>
              </a:solidFill>
              <a:ln>
                <a:solidFill>
                  <a:srgbClr val="FF0000"/>
                </a:solidFill>
              </a:ln>
            </c:spPr>
          </c:dPt>
          <c:dPt>
            <c:idx val="6"/>
            <c:invertIfNegative val="0"/>
            <c:bubble3D val="0"/>
            <c:spPr>
              <a:solidFill>
                <a:schemeClr val="accent4"/>
              </a:solidFill>
              <a:ln>
                <a:solidFill>
                  <a:schemeClr val="bg1"/>
                </a:solidFill>
              </a:ln>
            </c:spPr>
          </c:dPt>
          <c:dPt>
            <c:idx val="7"/>
            <c:invertIfNegative val="0"/>
            <c:bubble3D val="0"/>
            <c:spPr>
              <a:solidFill>
                <a:srgbClr val="7030A0"/>
              </a:solidFill>
              <a:ln>
                <a:solidFill>
                  <a:srgbClr val="7030A0"/>
                </a:solidFill>
              </a:ln>
            </c:spPr>
          </c:dPt>
          <c:dPt>
            <c:idx val="8"/>
            <c:invertIfNegative val="0"/>
            <c:bubble3D val="0"/>
            <c:spPr>
              <a:solidFill>
                <a:srgbClr val="00B0F0"/>
              </a:solidFill>
              <a:ln>
                <a:solidFill>
                  <a:schemeClr val="bg1"/>
                </a:solidFill>
              </a:ln>
            </c:spPr>
          </c:dPt>
          <c:dPt>
            <c:idx val="9"/>
            <c:invertIfNegative val="0"/>
            <c:bubble3D val="0"/>
            <c:spPr>
              <a:solidFill>
                <a:schemeClr val="accent6"/>
              </a:solidFill>
              <a:ln>
                <a:solidFill>
                  <a:schemeClr val="bg1"/>
                </a:solidFill>
              </a:ln>
            </c:spPr>
          </c:dPt>
          <c:cat>
            <c:strRef>
              <c:f>DataF7.1!$A$4:$J$4</c:f>
              <c:strCache>
                <c:ptCount val="10"/>
                <c:pt idx="0">
                  <c:v>India     1930</c:v>
                </c:pt>
                <c:pt idx="1">
                  <c:v>Indochina 1930</c:v>
                </c:pt>
                <c:pt idx="2">
                  <c:v>Indonesia 1938</c:v>
                </c:pt>
                <c:pt idx="3">
                  <c:v>Kenya 1930</c:v>
                </c:pt>
                <c:pt idx="4">
                  <c:v>AOF- AEF 1950</c:v>
                </c:pt>
                <c:pt idx="5">
                  <c:v>Madag. 1945</c:v>
                </c:pt>
                <c:pt idx="6">
                  <c:v>Morocco 1950</c:v>
                </c:pt>
                <c:pt idx="7">
                  <c:v>Tunisia 1950</c:v>
                </c:pt>
                <c:pt idx="8">
                  <c:v>Algeria    1955</c:v>
                </c:pt>
                <c:pt idx="9">
                  <c:v>South Africa 2010</c:v>
                </c:pt>
              </c:strCache>
            </c:strRef>
          </c:cat>
          <c:val>
            <c:numRef>
              <c:f>DataF7.1!$A$5:$J$5</c:f>
              <c:numCache>
                <c:formatCode>0.0%</c:formatCode>
                <c:ptCount val="10"/>
                <c:pt idx="0">
                  <c:v>1E-3</c:v>
                </c:pt>
                <c:pt idx="1">
                  <c:v>1.5E-3</c:v>
                </c:pt>
                <c:pt idx="2">
                  <c:v>3.0000000000000001E-3</c:v>
                </c:pt>
                <c:pt idx="3">
                  <c:v>3.0000000000000001E-3</c:v>
                </c:pt>
                <c:pt idx="4">
                  <c:v>4.0000000000000001E-3</c:v>
                </c:pt>
                <c:pt idx="5">
                  <c:v>1.2E-2</c:v>
                </c:pt>
                <c:pt idx="6">
                  <c:v>3.7999999999999999E-2</c:v>
                </c:pt>
                <c:pt idx="7">
                  <c:v>8.1000000000000003E-2</c:v>
                </c:pt>
                <c:pt idx="8">
                  <c:v>0.10299999999999999</c:v>
                </c:pt>
                <c:pt idx="9">
                  <c:v>0.11</c:v>
                </c:pt>
              </c:numCache>
            </c:numRef>
          </c:val>
          <c:extLst/>
        </c:ser>
        <c:dLbls>
          <c:showLegendKey val="0"/>
          <c:showVal val="0"/>
          <c:showCatName val="0"/>
          <c:showSerName val="0"/>
          <c:showPercent val="0"/>
          <c:showBubbleSize val="0"/>
        </c:dLbls>
        <c:gapWidth val="50"/>
        <c:axId val="455996816"/>
        <c:axId val="455996424"/>
      </c:barChart>
      <c:catAx>
        <c:axId val="455996816"/>
        <c:scaling>
          <c:orientation val="minMax"/>
        </c:scaling>
        <c:delete val="0"/>
        <c:axPos val="b"/>
        <c:numFmt formatCode="General" sourceLinked="0"/>
        <c:majorTickMark val="out"/>
        <c:minorTickMark val="none"/>
        <c:tickLblPos val="nextTo"/>
        <c:txPr>
          <a:bodyPr/>
          <a:lstStyle/>
          <a:p>
            <a:pPr>
              <a:defRPr sz="1300" b="0" i="0" baseline="0">
                <a:latin typeface="Arial" panose="020B0604020202020204" pitchFamily="34" charset="0"/>
                <a:cs typeface="Arial" panose="020B0604020202020204" pitchFamily="34" charset="0"/>
              </a:defRPr>
            </a:pPr>
            <a:endParaRPr lang="fr-FR"/>
          </a:p>
        </c:txPr>
        <c:crossAx val="455996424"/>
        <c:crosses val="autoZero"/>
        <c:auto val="1"/>
        <c:lblAlgn val="ctr"/>
        <c:lblOffset val="100"/>
        <c:tickMarkSkip val="2"/>
        <c:noMultiLvlLbl val="0"/>
      </c:catAx>
      <c:valAx>
        <c:axId val="455996424"/>
        <c:scaling>
          <c:orientation val="minMax"/>
          <c:max val="0.12000000000000001"/>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Europeans in total population</a:t>
                </a:r>
                <a:endParaRPr lang="fr-FR" sz="1200" b="0">
                  <a:latin typeface="Arial" panose="020B0604020202020204" pitchFamily="34" charset="0"/>
                  <a:cs typeface="Arial" panose="020B0604020202020204" pitchFamily="34" charset="0"/>
                </a:endParaRPr>
              </a:p>
            </c:rich>
          </c:tx>
          <c:layout>
            <c:manualLayout>
              <c:xMode val="edge"/>
              <c:yMode val="edge"/>
              <c:x val="5.9830995678365837E-3"/>
              <c:y val="0.11374962293469326"/>
            </c:manualLayout>
          </c:layout>
          <c:overlay val="0"/>
        </c:title>
        <c:numFmt formatCode="0%" sourceLinked="0"/>
        <c:majorTickMark val="out"/>
        <c:minorTickMark val="none"/>
        <c:tickLblPos val="nextTo"/>
        <c:txPr>
          <a:bodyPr/>
          <a:lstStyle/>
          <a:p>
            <a:pPr>
              <a:defRPr sz="1400" b="0" i="0">
                <a:latin typeface="Arial"/>
              </a:defRPr>
            </a:pPr>
            <a:endParaRPr lang="fr-FR"/>
          </a:p>
        </c:txPr>
        <c:crossAx val="455996816"/>
        <c:crosses val="autoZero"/>
        <c:crossBetween val="between"/>
        <c:majorUnit val="1.0000000000000002E-2"/>
      </c:valAx>
      <c:spPr>
        <a:noFill/>
        <a:ln w="25400">
          <a:solidFill>
            <a:schemeClr val="tx1"/>
          </a:solidFill>
        </a:ln>
      </c:spPr>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a:t>Figure 7.2. Inequality</a:t>
            </a:r>
            <a:r>
              <a:rPr lang="fr-FR" sz="1800" baseline="0"/>
              <a:t> in colonial and slave societies</a:t>
            </a:r>
            <a:endParaRPr lang="fr-FR" sz="1800"/>
          </a:p>
        </c:rich>
      </c:tx>
      <c:layout>
        <c:manualLayout>
          <c:xMode val="edge"/>
          <c:yMode val="edge"/>
          <c:x val="0.20747068765471052"/>
          <c:y val="0"/>
        </c:manualLayout>
      </c:layout>
      <c:overlay val="0"/>
    </c:title>
    <c:autoTitleDeleted val="0"/>
    <c:plotArea>
      <c:layout>
        <c:manualLayout>
          <c:layoutTarget val="inner"/>
          <c:xMode val="edge"/>
          <c:yMode val="edge"/>
          <c:x val="0.1093377135274033"/>
          <c:y val="6.2294663107182041E-2"/>
          <c:w val="0.87810183820918741"/>
          <c:h val="0.7495481007044551"/>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DataF7.2!$A$4:$A$6</c:f>
              <c:strCache>
                <c:ptCount val="3"/>
                <c:pt idx="0">
                  <c:v>France 1910</c:v>
                </c:pt>
                <c:pt idx="1">
                  <c:v>Algeria 1930</c:v>
                </c:pt>
                <c:pt idx="2">
                  <c:v>Haïti 1780</c:v>
                </c:pt>
              </c:strCache>
            </c:strRef>
          </c:cat>
          <c:val>
            <c:numRef>
              <c:f>DataF7.2!$B$4:$B$6</c:f>
              <c:numCache>
                <c:formatCode>0%</c:formatCode>
                <c:ptCount val="3"/>
                <c:pt idx="0">
                  <c:v>0.13448317803799964</c:v>
                </c:pt>
                <c:pt idx="1">
                  <c:v>0.11</c:v>
                </c:pt>
                <c:pt idx="2">
                  <c:v>0.09</c:v>
                </c:pt>
              </c:numCache>
            </c:numRef>
          </c:val>
          <c:extLst/>
        </c:ser>
        <c:ser>
          <c:idx val="1"/>
          <c:order val="1"/>
          <c:spPr>
            <a:solidFill>
              <a:schemeClr val="accent2"/>
            </a:solidFill>
            <a:ln>
              <a:solidFill>
                <a:sysClr val="windowText" lastClr="000000"/>
              </a:solidFill>
            </a:ln>
          </c:spPr>
          <c:invertIfNegative val="0"/>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DataF7.2!$A$4:$A$6</c:f>
              <c:strCache>
                <c:ptCount val="3"/>
                <c:pt idx="0">
                  <c:v>France 1910</c:v>
                </c:pt>
                <c:pt idx="1">
                  <c:v>Algeria 1930</c:v>
                </c:pt>
                <c:pt idx="2">
                  <c:v>Haïti 1780</c:v>
                </c:pt>
              </c:strCache>
            </c:strRef>
          </c:cat>
          <c:val>
            <c:numRef>
              <c:f>DataF7.2!$C$4:$C$6</c:f>
              <c:numCache>
                <c:formatCode>0%</c:formatCode>
                <c:ptCount val="3"/>
                <c:pt idx="0">
                  <c:v>0.35907427811805948</c:v>
                </c:pt>
                <c:pt idx="1">
                  <c:v>0.20399999999999996</c:v>
                </c:pt>
                <c:pt idx="2">
                  <c:v>0.1</c:v>
                </c:pt>
              </c:numCache>
            </c:numRef>
          </c:val>
        </c:ser>
        <c:ser>
          <c:idx val="2"/>
          <c:order val="2"/>
          <c:spPr>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DataF7.2!$A$4:$A$6</c:f>
              <c:strCache>
                <c:ptCount val="3"/>
                <c:pt idx="0">
                  <c:v>France 1910</c:v>
                </c:pt>
                <c:pt idx="1">
                  <c:v>Algeria 1930</c:v>
                </c:pt>
                <c:pt idx="2">
                  <c:v>Haïti 1780</c:v>
                </c:pt>
              </c:strCache>
            </c:strRef>
          </c:cat>
          <c:val>
            <c:numRef>
              <c:f>DataF7.2!$D$4:$D$6</c:f>
              <c:numCache>
                <c:formatCode>0%</c:formatCode>
                <c:ptCount val="3"/>
                <c:pt idx="0">
                  <c:v>0.50881971747257271</c:v>
                </c:pt>
                <c:pt idx="1">
                  <c:v>0.68600000000000005</c:v>
                </c:pt>
                <c:pt idx="2">
                  <c:v>0.81</c:v>
                </c:pt>
              </c:numCache>
            </c:numRef>
          </c:val>
        </c:ser>
        <c:dLbls>
          <c:showLegendKey val="0"/>
          <c:showVal val="0"/>
          <c:showCatName val="0"/>
          <c:showSerName val="0"/>
          <c:showPercent val="0"/>
          <c:showBubbleSize val="0"/>
        </c:dLbls>
        <c:gapWidth val="50"/>
        <c:axId val="455994464"/>
        <c:axId val="455996032"/>
      </c:barChart>
      <c:catAx>
        <c:axId val="455994464"/>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455996032"/>
        <c:crosses val="autoZero"/>
        <c:auto val="1"/>
        <c:lblAlgn val="ctr"/>
        <c:lblOffset val="100"/>
        <c:tickLblSkip val="1"/>
        <c:noMultiLvlLbl val="0"/>
      </c:catAx>
      <c:valAx>
        <c:axId val="455996032"/>
        <c:scaling>
          <c:orientation val="minMax"/>
          <c:max val="0.85000000000000009"/>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total national income</a:t>
                </a:r>
                <a:endParaRPr lang="fr-FR" sz="1200" b="0">
                  <a:latin typeface="Arial" panose="020B0604020202020204" pitchFamily="34" charset="0"/>
                  <a:cs typeface="Arial" panose="020B0604020202020204" pitchFamily="34" charset="0"/>
                </a:endParaRPr>
              </a:p>
            </c:rich>
          </c:tx>
          <c:layout>
            <c:manualLayout>
              <c:xMode val="edge"/>
              <c:yMode val="edge"/>
              <c:x val="1.2410501607936292E-2"/>
              <c:y val="0.23427029644771963"/>
            </c:manualLayout>
          </c:layout>
          <c:overlay val="0"/>
        </c:title>
        <c:numFmt formatCode="0%" sourceLinked="0"/>
        <c:majorTickMark val="out"/>
        <c:minorTickMark val="none"/>
        <c:tickLblPos val="nextTo"/>
        <c:txPr>
          <a:bodyPr/>
          <a:lstStyle/>
          <a:p>
            <a:pPr>
              <a:defRPr sz="1600" b="1" i="0">
                <a:latin typeface="Arial"/>
              </a:defRPr>
            </a:pPr>
            <a:endParaRPr lang="fr-FR"/>
          </a:p>
        </c:txPr>
        <c:crossAx val="455994464"/>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7.3. Extreme income inequality in historical perspective</a:t>
            </a:r>
            <a:endParaRPr lang="fr-FR" sz="1800" b="0">
              <a:latin typeface="Arial Narrow" panose="020B0606020202030204" pitchFamily="34" charset="0"/>
            </a:endParaRPr>
          </a:p>
        </c:rich>
      </c:tx>
      <c:layout>
        <c:manualLayout>
          <c:xMode val="edge"/>
          <c:yMode val="edge"/>
          <c:x val="0.15211735318202874"/>
          <c:y val="0"/>
        </c:manualLayout>
      </c:layout>
      <c:overlay val="0"/>
    </c:title>
    <c:autoTitleDeleted val="0"/>
    <c:plotArea>
      <c:layout>
        <c:manualLayout>
          <c:layoutTarget val="inner"/>
          <c:xMode val="edge"/>
          <c:yMode val="edge"/>
          <c:x val="8.2882558980208118E-2"/>
          <c:y val="5.7757228918775369E-2"/>
          <c:w val="0.90843861991747599"/>
          <c:h val="0.63636365256146943"/>
        </c:manualLayout>
      </c:layout>
      <c:barChart>
        <c:barDir val="col"/>
        <c:grouping val="clustered"/>
        <c:varyColors val="0"/>
        <c:ser>
          <c:idx val="0"/>
          <c:order val="0"/>
          <c:spPr>
            <a:solidFill>
              <a:schemeClr val="accent2"/>
            </a:solidFill>
            <a:ln>
              <a:solidFill>
                <a:schemeClr val="bg1"/>
              </a:solidFill>
            </a:ln>
          </c:spPr>
          <c:invertIfNegative val="0"/>
          <c:dPt>
            <c:idx val="0"/>
            <c:invertIfNegative val="0"/>
            <c:bubble3D val="0"/>
            <c:spPr>
              <a:solidFill>
                <a:srgbClr val="C00000"/>
              </a:solidFill>
              <a:ln>
                <a:solidFill>
                  <a:srgbClr val="C00000"/>
                </a:solidFill>
              </a:ln>
            </c:spPr>
          </c:dPt>
          <c:dPt>
            <c:idx val="1"/>
            <c:invertIfNegative val="0"/>
            <c:bubble3D val="0"/>
            <c:spPr>
              <a:solidFill>
                <a:srgbClr val="00B0F0"/>
              </a:solidFill>
              <a:ln>
                <a:solidFill>
                  <a:srgbClr val="00B0F0"/>
                </a:solidFill>
              </a:ln>
            </c:spPr>
          </c:dPt>
          <c:dPt>
            <c:idx val="2"/>
            <c:invertIfNegative val="0"/>
            <c:bubble3D val="0"/>
            <c:spPr>
              <a:solidFill>
                <a:srgbClr val="FFFF00"/>
              </a:solidFill>
              <a:ln>
                <a:solidFill>
                  <a:srgbClr val="FFFF00"/>
                </a:solidFill>
              </a:ln>
            </c:spPr>
          </c:dPt>
          <c:dPt>
            <c:idx val="3"/>
            <c:invertIfNegative val="0"/>
            <c:bubble3D val="0"/>
            <c:spPr>
              <a:solidFill>
                <a:schemeClr val="accent6"/>
              </a:solidFill>
              <a:ln>
                <a:solidFill>
                  <a:schemeClr val="accent6"/>
                </a:solidFill>
              </a:ln>
            </c:spPr>
          </c:dPt>
          <c:dPt>
            <c:idx val="4"/>
            <c:invertIfNegative val="0"/>
            <c:bubble3D val="0"/>
            <c:spPr>
              <a:solidFill>
                <a:schemeClr val="accent5"/>
              </a:solidFill>
              <a:ln>
                <a:solidFill>
                  <a:schemeClr val="accent5"/>
                </a:solidFill>
              </a:ln>
            </c:spPr>
          </c:dPt>
          <c:dPt>
            <c:idx val="6"/>
            <c:invertIfNegative val="0"/>
            <c:bubble3D val="0"/>
            <c:spPr>
              <a:solidFill>
                <a:srgbClr val="7030A0"/>
              </a:solidFill>
              <a:ln>
                <a:solidFill>
                  <a:schemeClr val="accent6">
                    <a:lumMod val="75000"/>
                  </a:schemeClr>
                </a:solidFill>
              </a:ln>
            </c:spPr>
          </c:dPt>
          <c:dPt>
            <c:idx val="7"/>
            <c:invertIfNegative val="0"/>
            <c:bubble3D val="0"/>
            <c:spPr>
              <a:solidFill>
                <a:srgbClr val="FF0000"/>
              </a:solidFill>
              <a:ln>
                <a:solidFill>
                  <a:srgbClr val="FF0000"/>
                </a:solidFill>
              </a:ln>
            </c:spPr>
          </c:dPt>
          <c:dPt>
            <c:idx val="8"/>
            <c:invertIfNegative val="0"/>
            <c:bubble3D val="0"/>
            <c:spPr>
              <a:solidFill>
                <a:srgbClr val="00B050"/>
              </a:solidFill>
              <a:ln>
                <a:solidFill>
                  <a:srgbClr val="00B050"/>
                </a:solidFill>
              </a:ln>
            </c:spPr>
          </c:dPt>
          <c:cat>
            <c:strRef>
              <c:extLst>
                <c:ext xmlns:c15="http://schemas.microsoft.com/office/drawing/2012/chart" uri="{02D57815-91ED-43cb-92C2-25804820EDAC}">
                  <c15:fullRef>
                    <c15:sqref>DataF7.3!$A$4:$T$4</c15:sqref>
                  </c15:fullRef>
                </c:ext>
              </c:extLst>
              <c:f>(DataF7.3!$A$4:$G$4,DataF7.3!$I$4,DataF7.3!$T$4)</c:f>
              <c:strCache>
                <c:ptCount val="9"/>
                <c:pt idx="0">
                  <c:v>Sweden     1980</c:v>
                </c:pt>
                <c:pt idx="1">
                  <c:v>Europe 2018</c:v>
                </c:pt>
                <c:pt idx="2">
                  <c:v>U.S.      2018</c:v>
                </c:pt>
                <c:pt idx="3">
                  <c:v>Europe 1910</c:v>
                </c:pt>
                <c:pt idx="4">
                  <c:v>Brasil     2018</c:v>
                </c:pt>
                <c:pt idx="5">
                  <c:v>Middle East 2018</c:v>
                </c:pt>
                <c:pt idx="6">
                  <c:v>Algeria      1930</c:v>
                </c:pt>
                <c:pt idx="7">
                  <c:v>South Afr. 1950</c:v>
                </c:pt>
                <c:pt idx="8">
                  <c:v>Haïti       1780</c:v>
                </c:pt>
              </c:strCache>
            </c:strRef>
          </c:cat>
          <c:val>
            <c:numRef>
              <c:extLst>
                <c:ext xmlns:c15="http://schemas.microsoft.com/office/drawing/2012/chart" uri="{02D57815-91ED-43cb-92C2-25804820EDAC}">
                  <c15:fullRef>
                    <c15:sqref>DataF7.3!$A$5:$T$5</c15:sqref>
                  </c15:fullRef>
                </c:ext>
              </c:extLst>
              <c:f>(DataF7.3!$A$5:$G$5,DataF7.3!$I$5,DataF7.3!$T$5)</c:f>
              <c:numCache>
                <c:formatCode>0.0%</c:formatCode>
                <c:ptCount val="9"/>
                <c:pt idx="0">
                  <c:v>0.22800000000000001</c:v>
                </c:pt>
                <c:pt idx="1">
                  <c:v>0.35</c:v>
                </c:pt>
                <c:pt idx="2">
                  <c:v>0.48</c:v>
                </c:pt>
                <c:pt idx="3">
                  <c:v>0.53</c:v>
                </c:pt>
                <c:pt idx="4">
                  <c:v>0.56000000000000005</c:v>
                </c:pt>
                <c:pt idx="5">
                  <c:v>0.64</c:v>
                </c:pt>
                <c:pt idx="6">
                  <c:v>0.68618222891566272</c:v>
                </c:pt>
                <c:pt idx="7">
                  <c:v>0.72343982169390797</c:v>
                </c:pt>
                <c:pt idx="8">
                  <c:v>0.8</c:v>
                </c:pt>
              </c:numCache>
            </c:numRef>
          </c:val>
          <c:extLst>
            <c:ext xmlns:c15="http://schemas.microsoft.com/office/drawing/2012/chart" uri="{02D57815-91ED-43cb-92C2-25804820EDAC}">
              <c15:categoryFilterExceptions>
                <c15:categoryFilterException>
                  <c15:sqref>DataF7.3!$S$5</c15:sqref>
                  <c15:spPr xmlns:c15="http://schemas.microsoft.com/office/drawing/2012/chart">
                    <a:solidFill>
                      <a:schemeClr val="accent4"/>
                    </a:solidFill>
                    <a:ln>
                      <a:solidFill>
                        <a:schemeClr val="bg1"/>
                      </a:solidFill>
                    </a:ln>
                  </c15:spPr>
                  <c15:invertIfNegative val="0"/>
                  <c15:bubble3D val="0"/>
                </c15:categoryFilterException>
              </c15:categoryFilterExceptions>
            </c:ext>
          </c:extLst>
        </c:ser>
        <c:dLbls>
          <c:showLegendKey val="0"/>
          <c:showVal val="0"/>
          <c:showCatName val="0"/>
          <c:showSerName val="0"/>
          <c:showPercent val="0"/>
          <c:showBubbleSize val="0"/>
        </c:dLbls>
        <c:gapWidth val="50"/>
        <c:axId val="539982216"/>
        <c:axId val="539981824"/>
      </c:barChart>
      <c:catAx>
        <c:axId val="539982216"/>
        <c:scaling>
          <c:orientation val="minMax"/>
        </c:scaling>
        <c:delete val="0"/>
        <c:axPos val="b"/>
        <c:numFmt formatCode="General" sourceLinked="0"/>
        <c:majorTickMark val="out"/>
        <c:minorTickMark val="none"/>
        <c:tickLblPos val="nextTo"/>
        <c:txPr>
          <a:bodyPr/>
          <a:lstStyle/>
          <a:p>
            <a:pPr>
              <a:defRPr sz="1300" b="0" i="0" baseline="0">
                <a:latin typeface="Arial" panose="020B0604020202020204" pitchFamily="34" charset="0"/>
                <a:cs typeface="Arial" panose="020B0604020202020204" pitchFamily="34" charset="0"/>
              </a:defRPr>
            </a:pPr>
            <a:endParaRPr lang="fr-FR"/>
          </a:p>
        </c:txPr>
        <c:crossAx val="539981824"/>
        <c:crosses val="autoZero"/>
        <c:auto val="1"/>
        <c:lblAlgn val="ctr"/>
        <c:lblOffset val="100"/>
        <c:tickMarkSkip val="2"/>
        <c:noMultiLvlLbl val="0"/>
      </c:catAx>
      <c:valAx>
        <c:axId val="539981824"/>
        <c:scaling>
          <c:orientation val="minMax"/>
          <c:max val="0.9"/>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top decile in total income</a:t>
                </a:r>
                <a:endParaRPr lang="fr-FR" sz="1200" b="0">
                  <a:latin typeface="Arial" panose="020B0604020202020204" pitchFamily="34" charset="0"/>
                  <a:cs typeface="Arial" panose="020B0604020202020204" pitchFamily="34" charset="0"/>
                </a:endParaRPr>
              </a:p>
            </c:rich>
          </c:tx>
          <c:layout>
            <c:manualLayout>
              <c:xMode val="edge"/>
              <c:yMode val="edge"/>
              <c:x val="4.6732107542045323E-4"/>
              <c:y val="0.18616041592018279"/>
            </c:manualLayout>
          </c:layout>
          <c:overlay val="0"/>
        </c:title>
        <c:numFmt formatCode="0%" sourceLinked="0"/>
        <c:majorTickMark val="out"/>
        <c:minorTickMark val="none"/>
        <c:tickLblPos val="nextTo"/>
        <c:txPr>
          <a:bodyPr/>
          <a:lstStyle/>
          <a:p>
            <a:pPr>
              <a:defRPr sz="1400" b="0" i="0">
                <a:latin typeface="Arial"/>
              </a:defRPr>
            </a:pPr>
            <a:endParaRPr lang="fr-FR"/>
          </a:p>
        </c:txPr>
        <c:crossAx val="539982216"/>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7.4. The top percentile in historical and colonial perspective</a:t>
            </a:r>
            <a:endParaRPr lang="fr-FR" sz="1800" b="0">
              <a:latin typeface="Arial Narrow" panose="020B0606020202030204" pitchFamily="34" charset="0"/>
            </a:endParaRPr>
          </a:p>
        </c:rich>
      </c:tx>
      <c:layout>
        <c:manualLayout>
          <c:xMode val="edge"/>
          <c:yMode val="edge"/>
          <c:x val="0.14246474082030053"/>
          <c:y val="0"/>
        </c:manualLayout>
      </c:layout>
      <c:overlay val="0"/>
    </c:title>
    <c:autoTitleDeleted val="0"/>
    <c:plotArea>
      <c:layout>
        <c:manualLayout>
          <c:layoutTarget val="inner"/>
          <c:xMode val="edge"/>
          <c:yMode val="edge"/>
          <c:x val="8.2882558980208118E-2"/>
          <c:y val="5.7757228918775369E-2"/>
          <c:w val="0.90843861991747599"/>
          <c:h val="0.65446635080784177"/>
        </c:manualLayout>
      </c:layout>
      <c:barChart>
        <c:barDir val="col"/>
        <c:grouping val="clustered"/>
        <c:varyColors val="0"/>
        <c:ser>
          <c:idx val="0"/>
          <c:order val="0"/>
          <c:invertIfNegative val="0"/>
          <c:dPt>
            <c:idx val="0"/>
            <c:invertIfNegative val="0"/>
            <c:bubble3D val="0"/>
            <c:spPr>
              <a:solidFill>
                <a:srgbClr val="C00000"/>
              </a:solidFill>
            </c:spPr>
          </c:dPt>
          <c:dPt>
            <c:idx val="1"/>
            <c:invertIfNegative val="0"/>
            <c:bubble3D val="0"/>
            <c:spPr>
              <a:solidFill>
                <a:srgbClr val="00B0F0"/>
              </a:solidFill>
              <a:ln>
                <a:solidFill>
                  <a:srgbClr val="00B0F0"/>
                </a:solidFill>
              </a:ln>
            </c:spPr>
          </c:dPt>
          <c:dPt>
            <c:idx val="2"/>
            <c:invertIfNegative val="0"/>
            <c:bubble3D val="0"/>
            <c:spPr>
              <a:solidFill>
                <a:srgbClr val="FFFF00"/>
              </a:solidFill>
              <a:ln>
                <a:solidFill>
                  <a:srgbClr val="FFFF00"/>
                </a:solidFill>
              </a:ln>
            </c:spPr>
          </c:dPt>
          <c:dPt>
            <c:idx val="3"/>
            <c:invertIfNegative val="0"/>
            <c:bubble3D val="0"/>
            <c:spPr>
              <a:solidFill>
                <a:schemeClr val="accent5"/>
              </a:solidFill>
              <a:ln>
                <a:solidFill>
                  <a:schemeClr val="accent5"/>
                </a:solidFill>
              </a:ln>
            </c:spPr>
          </c:dPt>
          <c:dPt>
            <c:idx val="4"/>
            <c:invertIfNegative val="0"/>
            <c:bubble3D val="0"/>
            <c:spPr>
              <a:solidFill>
                <a:schemeClr val="accent2"/>
              </a:solidFill>
              <a:ln>
                <a:solidFill>
                  <a:schemeClr val="accent2"/>
                </a:solidFill>
              </a:ln>
            </c:spPr>
          </c:dPt>
          <c:dPt>
            <c:idx val="5"/>
            <c:invertIfNegative val="0"/>
            <c:bubble3D val="0"/>
            <c:spPr>
              <a:solidFill>
                <a:srgbClr val="7030A0"/>
              </a:solidFill>
              <a:ln>
                <a:solidFill>
                  <a:srgbClr val="7030A0"/>
                </a:solidFill>
              </a:ln>
            </c:spPr>
          </c:dPt>
          <c:dPt>
            <c:idx val="6"/>
            <c:invertIfNegative val="0"/>
            <c:bubble3D val="0"/>
            <c:spPr>
              <a:solidFill>
                <a:srgbClr val="FF0000"/>
              </a:solidFill>
              <a:ln>
                <a:solidFill>
                  <a:srgbClr val="FF0000"/>
                </a:solidFill>
              </a:ln>
            </c:spPr>
          </c:dPt>
          <c:dPt>
            <c:idx val="7"/>
            <c:invertIfNegative val="0"/>
            <c:bubble3D val="0"/>
            <c:spPr>
              <a:solidFill>
                <a:srgbClr val="00B050"/>
              </a:solidFill>
              <a:ln>
                <a:solidFill>
                  <a:srgbClr val="00B050"/>
                </a:solidFill>
              </a:ln>
            </c:spPr>
          </c:dPt>
          <c:dPt>
            <c:idx val="9"/>
            <c:invertIfNegative val="0"/>
            <c:bubble3D val="0"/>
            <c:spPr>
              <a:solidFill>
                <a:schemeClr val="accent4"/>
              </a:solidFill>
              <a:ln>
                <a:solidFill>
                  <a:schemeClr val="accent4"/>
                </a:solidFill>
              </a:ln>
            </c:spPr>
          </c:dPt>
          <c:dPt>
            <c:idx val="10"/>
            <c:invertIfNegative val="0"/>
            <c:bubble3D val="0"/>
            <c:spPr>
              <a:solidFill>
                <a:schemeClr val="tx2"/>
              </a:solidFill>
              <a:ln>
                <a:solidFill>
                  <a:schemeClr val="tx2"/>
                </a:solidFill>
              </a:ln>
            </c:spPr>
          </c:dPt>
          <c:dPt>
            <c:idx val="11"/>
            <c:invertIfNegative val="0"/>
            <c:bubble3D val="0"/>
            <c:spPr>
              <a:solidFill>
                <a:schemeClr val="accent2">
                  <a:lumMod val="50000"/>
                </a:schemeClr>
              </a:solidFill>
              <a:ln>
                <a:solidFill>
                  <a:schemeClr val="accent2">
                    <a:lumMod val="50000"/>
                  </a:schemeClr>
                </a:solidFill>
              </a:ln>
            </c:spPr>
          </c:dPt>
          <c:dPt>
            <c:idx val="12"/>
            <c:invertIfNegative val="0"/>
            <c:bubble3D val="0"/>
            <c:spPr>
              <a:solidFill>
                <a:schemeClr val="accent6"/>
              </a:solidFill>
              <a:ln>
                <a:solidFill>
                  <a:schemeClr val="accent6"/>
                </a:solidFill>
              </a:ln>
            </c:spPr>
          </c:dPt>
          <c:cat>
            <c:strRef>
              <c:extLst>
                <c:ext xmlns:c15="http://schemas.microsoft.com/office/drawing/2012/chart" uri="{02D57815-91ED-43cb-92C2-25804820EDAC}">
                  <c15:fullRef>
                    <c15:sqref>DataF7.3!$A$8:$P$8</c15:sqref>
                  </c15:fullRef>
                </c:ext>
              </c:extLst>
              <c:f>(DataF7.3!$A$8:$C$8,DataF7.3!$E$8,DataF7.3!$G$8:$O$8)</c:f>
              <c:strCache>
                <c:ptCount val="13"/>
                <c:pt idx="0">
                  <c:v>Sweden     1980</c:v>
                </c:pt>
                <c:pt idx="1">
                  <c:v>Europe 2018</c:v>
                </c:pt>
                <c:pt idx="2">
                  <c:v>U.S.      2018</c:v>
                </c:pt>
                <c:pt idx="3">
                  <c:v>Europe 1910</c:v>
                </c:pt>
                <c:pt idx="4">
                  <c:v>Cameroon 1945</c:v>
                </c:pt>
                <c:pt idx="5">
                  <c:v>Algeria      1930</c:v>
                </c:pt>
                <c:pt idx="6">
                  <c:v>Tanzania 1950</c:v>
                </c:pt>
                <c:pt idx="7">
                  <c:v>Brasil     2018</c:v>
                </c:pt>
                <c:pt idx="8">
                  <c:v>Indochina 1935</c:v>
                </c:pt>
                <c:pt idx="9">
                  <c:v>Mid.East 2018</c:v>
                </c:pt>
                <c:pt idx="10">
                  <c:v>South Africa 1950</c:v>
                </c:pt>
                <c:pt idx="11">
                  <c:v>Zimbabwe 1950</c:v>
                </c:pt>
                <c:pt idx="12">
                  <c:v>Zambia 1950</c:v>
                </c:pt>
              </c:strCache>
            </c:strRef>
          </c:cat>
          <c:val>
            <c:numRef>
              <c:extLst>
                <c:ext xmlns:c15="http://schemas.microsoft.com/office/drawing/2012/chart" uri="{02D57815-91ED-43cb-92C2-25804820EDAC}">
                  <c15:fullRef>
                    <c15:sqref>DataF7.3!$A$9:$P$9</c15:sqref>
                  </c15:fullRef>
                </c:ext>
              </c:extLst>
              <c:f>(DataF7.3!$A$9:$C$9,DataF7.3!$E$9,DataF7.3!$G$9:$O$9)</c:f>
              <c:numCache>
                <c:formatCode>0.0%</c:formatCode>
                <c:ptCount val="13"/>
                <c:pt idx="0">
                  <c:v>4.1000000000000002E-2</c:v>
                </c:pt>
                <c:pt idx="1">
                  <c:v>0.11</c:v>
                </c:pt>
                <c:pt idx="2">
                  <c:v>0.22</c:v>
                </c:pt>
                <c:pt idx="3">
                  <c:v>0.25</c:v>
                </c:pt>
                <c:pt idx="4">
                  <c:v>0.26526606878034004</c:v>
                </c:pt>
                <c:pt idx="5">
                  <c:v>0.27</c:v>
                </c:pt>
                <c:pt idx="6">
                  <c:v>0.27833001988071565</c:v>
                </c:pt>
                <c:pt idx="7">
                  <c:v>0.28000000000000003</c:v>
                </c:pt>
                <c:pt idx="8">
                  <c:v>0.29469548133595286</c:v>
                </c:pt>
                <c:pt idx="9">
                  <c:v>0.30199999999999999</c:v>
                </c:pt>
                <c:pt idx="10">
                  <c:v>0.32</c:v>
                </c:pt>
                <c:pt idx="11">
                  <c:v>0.33</c:v>
                </c:pt>
                <c:pt idx="12">
                  <c:v>0.36</c:v>
                </c:pt>
              </c:numCache>
            </c:numRef>
          </c:val>
          <c:extLst>
            <c:ext xmlns:c15="http://schemas.microsoft.com/office/drawing/2012/chart" uri="{02D57815-91ED-43cb-92C2-25804820EDAC}">
              <c15:categoryFilterExceptions>
                <c15:categoryFilterException>
                  <c15:sqref>DataF7.3!$D$9</c15:sqref>
                  <c15:spPr xmlns:c15="http://schemas.microsoft.com/office/drawing/2012/chart">
                    <a:solidFill>
                      <a:schemeClr val="accent6"/>
                    </a:solidFill>
                    <a:ln>
                      <a:solidFill>
                        <a:schemeClr val="accent6"/>
                      </a:solidFill>
                    </a:ln>
                  </c15:spPr>
                  <c15:invertIfNegative val="0"/>
                  <c15:bubble3D val="0"/>
                </c15:categoryFilterException>
                <c15:categoryFilterException>
                  <c15:sqref>DataF7.3!$F$9</c15:sqref>
                  <c15:spPr xmlns:c15="http://schemas.microsoft.com/office/drawing/2012/chart">
                    <a:solidFill>
                      <a:schemeClr val="accent2"/>
                    </a:solidFill>
                    <a:ln>
                      <a:solidFill>
                        <a:schemeClr val="accent2"/>
                      </a:solidFill>
                    </a:ln>
                  </c15:spPr>
                </c15:categoryFilterException>
              </c15:categoryFilterExceptions>
            </c:ext>
          </c:extLst>
        </c:ser>
        <c:dLbls>
          <c:showLegendKey val="0"/>
          <c:showVal val="0"/>
          <c:showCatName val="0"/>
          <c:showSerName val="0"/>
          <c:showPercent val="0"/>
          <c:showBubbleSize val="0"/>
        </c:dLbls>
        <c:gapWidth val="50"/>
        <c:axId val="539980256"/>
        <c:axId val="539981040"/>
      </c:barChart>
      <c:catAx>
        <c:axId val="539980256"/>
        <c:scaling>
          <c:orientation val="minMax"/>
        </c:scaling>
        <c:delete val="0"/>
        <c:axPos val="b"/>
        <c:numFmt formatCode="General" sourceLinked="0"/>
        <c:majorTickMark val="out"/>
        <c:minorTickMark val="none"/>
        <c:tickLblPos val="nextTo"/>
        <c:txPr>
          <a:bodyPr/>
          <a:lstStyle/>
          <a:p>
            <a:pPr>
              <a:defRPr sz="1200" b="0" i="0" baseline="0">
                <a:latin typeface="Arial Narrow" panose="020B0606020202030204" pitchFamily="34" charset="0"/>
                <a:cs typeface="Arial" panose="020B0604020202020204" pitchFamily="34" charset="0"/>
              </a:defRPr>
            </a:pPr>
            <a:endParaRPr lang="fr-FR"/>
          </a:p>
        </c:txPr>
        <c:crossAx val="539981040"/>
        <c:crosses val="autoZero"/>
        <c:auto val="1"/>
        <c:lblAlgn val="ctr"/>
        <c:lblOffset val="100"/>
        <c:tickMarkSkip val="2"/>
        <c:noMultiLvlLbl val="0"/>
      </c:catAx>
      <c:valAx>
        <c:axId val="539981040"/>
        <c:scaling>
          <c:orientation val="minMax"/>
          <c:max val="0.37000000000000005"/>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top percentile in total income</a:t>
                </a:r>
                <a:endParaRPr lang="fr-FR" sz="1200" b="0">
                  <a:latin typeface="Arial" panose="020B0604020202020204" pitchFamily="34" charset="0"/>
                  <a:cs typeface="Arial" panose="020B0604020202020204" pitchFamily="34" charset="0"/>
                </a:endParaRPr>
              </a:p>
            </c:rich>
          </c:tx>
          <c:layout>
            <c:manualLayout>
              <c:xMode val="edge"/>
              <c:yMode val="edge"/>
              <c:x val="4.6732107542045307E-4"/>
              <c:y val="0.16126920583142076"/>
            </c:manualLayout>
          </c:layout>
          <c:overlay val="0"/>
        </c:title>
        <c:numFmt formatCode="0%" sourceLinked="0"/>
        <c:majorTickMark val="out"/>
        <c:minorTickMark val="none"/>
        <c:tickLblPos val="nextTo"/>
        <c:txPr>
          <a:bodyPr/>
          <a:lstStyle/>
          <a:p>
            <a:pPr>
              <a:defRPr sz="1400" b="0" i="0">
                <a:latin typeface="Arial"/>
              </a:defRPr>
            </a:pPr>
            <a:endParaRPr lang="fr-FR"/>
          </a:p>
        </c:txPr>
        <c:crossAx val="539980256"/>
        <c:crosses val="autoZero"/>
        <c:crossBetween val="between"/>
        <c:majorUnit val="5.000000000000001E-2"/>
      </c:valAx>
      <c:spPr>
        <a:noFill/>
        <a:ln w="25400">
          <a:solidFill>
            <a:schemeClr val="tx1"/>
          </a:solidFill>
        </a:ln>
      </c:spPr>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50">
                <a:latin typeface="Arial"/>
              </a:defRPr>
            </a:pPr>
            <a:r>
              <a:rPr lang="fr-FR" sz="1750" baseline="0"/>
              <a:t>Figure 7.5. Extreme inequality: colonial and post-colonial trajectories</a:t>
            </a:r>
            <a:endParaRPr lang="fr-FR" sz="1750" b="0">
              <a:latin typeface="Arial Narrow" panose="020B0606020202030204" pitchFamily="34" charset="0"/>
            </a:endParaRPr>
          </a:p>
        </c:rich>
      </c:tx>
      <c:layout>
        <c:manualLayout>
          <c:xMode val="edge"/>
          <c:yMode val="edge"/>
          <c:x val="0.1424647408203005"/>
          <c:y val="0"/>
        </c:manualLayout>
      </c:layout>
      <c:overlay val="0"/>
    </c:title>
    <c:autoTitleDeleted val="0"/>
    <c:plotArea>
      <c:layout>
        <c:manualLayout>
          <c:layoutTarget val="inner"/>
          <c:xMode val="edge"/>
          <c:yMode val="edge"/>
          <c:x val="8.2882558980208118E-2"/>
          <c:y val="5.7757228918775369E-2"/>
          <c:w val="0.90843861991747599"/>
          <c:h val="0.638626489842266"/>
        </c:manualLayout>
      </c:layout>
      <c:barChart>
        <c:barDir val="col"/>
        <c:grouping val="clustered"/>
        <c:varyColors val="0"/>
        <c:ser>
          <c:idx val="0"/>
          <c:order val="0"/>
          <c:spPr>
            <a:solidFill>
              <a:schemeClr val="accent2"/>
            </a:solidFill>
            <a:ln>
              <a:solidFill>
                <a:schemeClr val="bg1"/>
              </a:solidFill>
            </a:ln>
          </c:spPr>
          <c:invertIfNegative val="0"/>
          <c:dPt>
            <c:idx val="0"/>
            <c:invertIfNegative val="0"/>
            <c:bubble3D val="0"/>
            <c:spPr>
              <a:solidFill>
                <a:srgbClr val="7030A0"/>
              </a:solidFill>
              <a:ln>
                <a:solidFill>
                  <a:schemeClr val="accent6">
                    <a:lumMod val="75000"/>
                  </a:schemeClr>
                </a:solidFill>
              </a:ln>
            </c:spPr>
          </c:dPt>
          <c:dPt>
            <c:idx val="1"/>
            <c:invertIfNegative val="0"/>
            <c:bubble3D val="0"/>
            <c:spPr>
              <a:solidFill>
                <a:srgbClr val="7030A0"/>
              </a:solidFill>
              <a:ln>
                <a:solidFill>
                  <a:srgbClr val="7030A0"/>
                </a:solidFill>
              </a:ln>
            </c:spPr>
          </c:dPt>
          <c:dPt>
            <c:idx val="2"/>
            <c:invertIfNegative val="0"/>
            <c:bubble3D val="0"/>
            <c:spPr>
              <a:solidFill>
                <a:srgbClr val="FF0000"/>
              </a:solidFill>
              <a:ln>
                <a:solidFill>
                  <a:srgbClr val="FF0000"/>
                </a:solidFill>
              </a:ln>
            </c:spPr>
          </c:dPt>
          <c:dPt>
            <c:idx val="3"/>
            <c:invertIfNegative val="0"/>
            <c:bubble3D val="0"/>
            <c:spPr>
              <a:solidFill>
                <a:srgbClr val="FF0000"/>
              </a:solidFill>
              <a:ln>
                <a:solidFill>
                  <a:srgbClr val="FF0000"/>
                </a:solidFill>
              </a:ln>
            </c:spPr>
          </c:dPt>
          <c:dPt>
            <c:idx val="4"/>
            <c:invertIfNegative val="0"/>
            <c:bubble3D val="0"/>
            <c:spPr>
              <a:solidFill>
                <a:srgbClr val="FF0000"/>
              </a:solidFill>
              <a:ln>
                <a:solidFill>
                  <a:srgbClr val="FF0000"/>
                </a:solidFill>
              </a:ln>
            </c:spPr>
          </c:dPt>
          <c:dPt>
            <c:idx val="5"/>
            <c:invertIfNegative val="0"/>
            <c:bubble3D val="0"/>
            <c:spPr>
              <a:solidFill>
                <a:schemeClr val="accent6"/>
              </a:solidFill>
              <a:ln>
                <a:solidFill>
                  <a:schemeClr val="accent6"/>
                </a:solidFill>
              </a:ln>
            </c:spPr>
          </c:dPt>
          <c:dPt>
            <c:idx val="6"/>
            <c:invertIfNegative val="0"/>
            <c:bubble3D val="0"/>
            <c:spPr>
              <a:solidFill>
                <a:schemeClr val="accent6"/>
              </a:solidFill>
              <a:ln>
                <a:solidFill>
                  <a:schemeClr val="accent6"/>
                </a:solidFill>
              </a:ln>
            </c:spPr>
          </c:dPt>
          <c:dPt>
            <c:idx val="7"/>
            <c:invertIfNegative val="0"/>
            <c:bubble3D val="0"/>
            <c:spPr>
              <a:solidFill>
                <a:schemeClr val="accent6"/>
              </a:solidFill>
              <a:ln>
                <a:solidFill>
                  <a:schemeClr val="accent6"/>
                </a:solidFill>
              </a:ln>
            </c:spPr>
          </c:dPt>
          <c:dPt>
            <c:idx val="10"/>
            <c:invertIfNegative val="0"/>
            <c:bubble3D val="0"/>
            <c:spPr>
              <a:solidFill>
                <a:schemeClr val="accent1"/>
              </a:solidFill>
              <a:ln>
                <a:solidFill>
                  <a:schemeClr val="accent1"/>
                </a:solidFill>
              </a:ln>
            </c:spPr>
          </c:dPt>
          <c:dPt>
            <c:idx val="11"/>
            <c:invertIfNegative val="0"/>
            <c:bubble3D val="0"/>
            <c:spPr>
              <a:solidFill>
                <a:schemeClr val="accent1"/>
              </a:solidFill>
              <a:ln>
                <a:solidFill>
                  <a:schemeClr val="accent1"/>
                </a:solidFill>
              </a:ln>
            </c:spPr>
          </c:dPt>
          <c:dPt>
            <c:idx val="12"/>
            <c:invertIfNegative val="0"/>
            <c:bubble3D val="0"/>
            <c:spPr>
              <a:solidFill>
                <a:schemeClr val="accent1"/>
              </a:solidFill>
              <a:ln>
                <a:solidFill>
                  <a:schemeClr val="accent1"/>
                </a:solidFill>
              </a:ln>
            </c:spPr>
          </c:dPt>
          <c:cat>
            <c:strRef>
              <c:extLst>
                <c:ext xmlns:c15="http://schemas.microsoft.com/office/drawing/2012/chart" uri="{02D57815-91ED-43cb-92C2-25804820EDAC}">
                  <c15:fullRef>
                    <c15:sqref>DataF7.3!$A$4:$T$4</c15:sqref>
                  </c15:fullRef>
                </c:ext>
              </c:extLst>
              <c:f>DataF7.3!$G$4:$S$4</c:f>
              <c:strCache>
                <c:ptCount val="13"/>
                <c:pt idx="0">
                  <c:v>Algeria      1930</c:v>
                </c:pt>
                <c:pt idx="1">
                  <c:v>Algeria      1950</c:v>
                </c:pt>
                <c:pt idx="2">
                  <c:v>South Afr. 1950</c:v>
                </c:pt>
                <c:pt idx="3">
                  <c:v>South Afr. 1990</c:v>
                </c:pt>
                <c:pt idx="4">
                  <c:v>South Afr. 2018</c:v>
                </c:pt>
                <c:pt idx="5">
                  <c:v>Reunion 1960</c:v>
                </c:pt>
                <c:pt idx="6">
                  <c:v>Reunion 1986</c:v>
                </c:pt>
                <c:pt idx="7">
                  <c:v>Reunion 2018</c:v>
                </c:pt>
                <c:pt idx="8">
                  <c:v>Martinique 1986</c:v>
                </c:pt>
                <c:pt idx="9">
                  <c:v>Martinique 2018</c:v>
                </c:pt>
                <c:pt idx="10">
                  <c:v>France 1910</c:v>
                </c:pt>
                <c:pt idx="11">
                  <c:v>France 1945</c:v>
                </c:pt>
                <c:pt idx="12">
                  <c:v>France 2018</c:v>
                </c:pt>
              </c:strCache>
            </c:strRef>
          </c:cat>
          <c:val>
            <c:numRef>
              <c:extLst>
                <c:ext xmlns:c15="http://schemas.microsoft.com/office/drawing/2012/chart" uri="{02D57815-91ED-43cb-92C2-25804820EDAC}">
                  <c15:fullRef>
                    <c15:sqref>DataF7.3!$A$5:$T$5</c15:sqref>
                  </c15:fullRef>
                </c:ext>
              </c:extLst>
              <c:f>DataF7.3!$G$5:$S$5</c:f>
              <c:numCache>
                <c:formatCode>0.0%</c:formatCode>
                <c:ptCount val="13"/>
                <c:pt idx="0">
                  <c:v>0.68618222891566272</c:v>
                </c:pt>
                <c:pt idx="1">
                  <c:v>0.63038685107235914</c:v>
                </c:pt>
                <c:pt idx="2">
                  <c:v>0.72343982169390797</c:v>
                </c:pt>
                <c:pt idx="3">
                  <c:v>0.61199999999999999</c:v>
                </c:pt>
                <c:pt idx="4">
                  <c:v>0.65100000000000002</c:v>
                </c:pt>
                <c:pt idx="5">
                  <c:v>0.65298507462686561</c:v>
                </c:pt>
                <c:pt idx="6">
                  <c:v>0.61</c:v>
                </c:pt>
                <c:pt idx="7">
                  <c:v>0.43</c:v>
                </c:pt>
                <c:pt idx="8">
                  <c:v>0.56000000000000005</c:v>
                </c:pt>
                <c:pt idx="9">
                  <c:v>0.38</c:v>
                </c:pt>
                <c:pt idx="10">
                  <c:v>0.51</c:v>
                </c:pt>
                <c:pt idx="11">
                  <c:v>0.31</c:v>
                </c:pt>
                <c:pt idx="12">
                  <c:v>0.35</c:v>
                </c:pt>
              </c:numCache>
            </c:numRef>
          </c:val>
          <c:extLst>
            <c:ext xmlns:c15="http://schemas.microsoft.com/office/drawing/2012/chart" uri="{02D57815-91ED-43cb-92C2-25804820EDAC}">
              <c15:categoryFilterExceptions>
                <c15:categoryFilterException>
                  <c15:sqref>DataF7.3!$A$5</c15:sqref>
                  <c15:spPr xmlns:c15="http://schemas.microsoft.com/office/drawing/2012/chart">
                    <a:solidFill>
                      <a:srgbClr val="C00000"/>
                    </a:solidFill>
                    <a:ln>
                      <a:solidFill>
                        <a:srgbClr val="C00000"/>
                      </a:solidFill>
                    </a:ln>
                  </c15:spPr>
                  <c15:invertIfNegative val="0"/>
                  <c15:bubble3D val="0"/>
                </c15:categoryFilterException>
                <c15:categoryFilterException>
                  <c15:sqref>DataF7.3!$B$5</c15:sqref>
                  <c15:spPr xmlns:c15="http://schemas.microsoft.com/office/drawing/2012/chart">
                    <a:solidFill>
                      <a:srgbClr val="00B0F0"/>
                    </a:solidFill>
                    <a:ln>
                      <a:solidFill>
                        <a:srgbClr val="00B0F0"/>
                      </a:solidFill>
                    </a:ln>
                  </c15:spPr>
                  <c15:invertIfNegative val="0"/>
                  <c15:bubble3D val="0"/>
                </c15:categoryFilterException>
                <c15:categoryFilterException>
                  <c15:sqref>DataF7.3!$C$5</c15:sqref>
                  <c15:spPr xmlns:c15="http://schemas.microsoft.com/office/drawing/2012/chart">
                    <a:solidFill>
                      <a:srgbClr val="FFFF00"/>
                    </a:solidFill>
                    <a:ln>
                      <a:solidFill>
                        <a:srgbClr val="FFFF00"/>
                      </a:solidFill>
                    </a:ln>
                  </c15:spPr>
                  <c15:invertIfNegative val="0"/>
                  <c15:bubble3D val="0"/>
                </c15:categoryFilterException>
                <c15:categoryFilterException>
                  <c15:sqref>DataF7.3!$D$5</c15:sqref>
                  <c15:spPr xmlns:c15="http://schemas.microsoft.com/office/drawing/2012/chart">
                    <a:solidFill>
                      <a:srgbClr val="00B050"/>
                    </a:solidFill>
                    <a:ln>
                      <a:solidFill>
                        <a:srgbClr val="00B050"/>
                      </a:solidFill>
                    </a:ln>
                  </c15:spPr>
                  <c15:invertIfNegative val="0"/>
                  <c15:bubble3D val="0"/>
                </c15:categoryFilterException>
                <c15:categoryFilterException>
                  <c15:sqref>DataF7.3!$E$5</c15:sqref>
                  <c15:spPr xmlns:c15="http://schemas.microsoft.com/office/drawing/2012/chart">
                    <a:solidFill>
                      <a:schemeClr val="accent5"/>
                    </a:solidFill>
                    <a:ln>
                      <a:solidFill>
                        <a:schemeClr val="accent5"/>
                      </a:solidFill>
                    </a:ln>
                  </c15:spPr>
                  <c15:invertIfNegative val="0"/>
                  <c15:bubble3D val="0"/>
                </c15:categoryFilterException>
                <c15:categoryFilterException>
                  <c15:sqref>DataF7.3!$T$5</c15:sqref>
                  <c15:spPr xmlns:c15="http://schemas.microsoft.com/office/drawing/2012/chart">
                    <a:solidFill>
                      <a:schemeClr val="accent4"/>
                    </a:solidFill>
                    <a:ln>
                      <a:solidFill>
                        <a:schemeClr val="bg1"/>
                      </a:solidFill>
                    </a:ln>
                  </c15:spPr>
                </c15:categoryFilterException>
              </c15:categoryFilterExceptions>
            </c:ext>
          </c:extLst>
        </c:ser>
        <c:dLbls>
          <c:showLegendKey val="0"/>
          <c:showVal val="0"/>
          <c:showCatName val="0"/>
          <c:showSerName val="0"/>
          <c:showPercent val="0"/>
          <c:showBubbleSize val="0"/>
        </c:dLbls>
        <c:gapWidth val="50"/>
        <c:axId val="539975160"/>
        <c:axId val="539976728"/>
      </c:barChart>
      <c:catAx>
        <c:axId val="539975160"/>
        <c:scaling>
          <c:orientation val="minMax"/>
        </c:scaling>
        <c:delete val="0"/>
        <c:axPos val="b"/>
        <c:numFmt formatCode="General" sourceLinked="0"/>
        <c:majorTickMark val="out"/>
        <c:minorTickMark val="none"/>
        <c:tickLblPos val="nextTo"/>
        <c:txPr>
          <a:bodyPr/>
          <a:lstStyle/>
          <a:p>
            <a:pPr>
              <a:defRPr sz="1300" b="0" i="0" baseline="0">
                <a:latin typeface="Arial Narrow" panose="020B0606020202030204" pitchFamily="34" charset="0"/>
                <a:cs typeface="Arial" panose="020B0604020202020204" pitchFamily="34" charset="0"/>
              </a:defRPr>
            </a:pPr>
            <a:endParaRPr lang="fr-FR"/>
          </a:p>
        </c:txPr>
        <c:crossAx val="539976728"/>
        <c:crosses val="autoZero"/>
        <c:auto val="1"/>
        <c:lblAlgn val="ctr"/>
        <c:lblOffset val="100"/>
        <c:tickMarkSkip val="2"/>
        <c:noMultiLvlLbl val="0"/>
      </c:catAx>
      <c:valAx>
        <c:axId val="539976728"/>
        <c:scaling>
          <c:orientation val="minMax"/>
          <c:max val="0.75000000000000011"/>
          <c:min val="0.2"/>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top decile in total national income</a:t>
                </a:r>
                <a:endParaRPr lang="fr-FR" sz="1200" b="0">
                  <a:latin typeface="Arial" panose="020B0604020202020204" pitchFamily="34" charset="0"/>
                  <a:cs typeface="Arial" panose="020B0604020202020204" pitchFamily="34" charset="0"/>
                </a:endParaRPr>
              </a:p>
            </c:rich>
          </c:tx>
          <c:layout>
            <c:manualLayout>
              <c:xMode val="edge"/>
              <c:yMode val="edge"/>
              <c:x val="4.6732107542045323E-4"/>
              <c:y val="0.12280097205787946"/>
            </c:manualLayout>
          </c:layout>
          <c:overlay val="0"/>
        </c:title>
        <c:numFmt formatCode="0%" sourceLinked="0"/>
        <c:majorTickMark val="out"/>
        <c:minorTickMark val="none"/>
        <c:tickLblPos val="nextTo"/>
        <c:txPr>
          <a:bodyPr/>
          <a:lstStyle/>
          <a:p>
            <a:pPr>
              <a:defRPr sz="1400" b="0" i="0">
                <a:latin typeface="Arial"/>
              </a:defRPr>
            </a:pPr>
            <a:endParaRPr lang="fr-FR"/>
          </a:p>
        </c:txPr>
        <c:crossAx val="539975160"/>
        <c:crosses val="autoZero"/>
        <c:crossBetween val="between"/>
        <c:majorUnit val="5.000000000000001E-2"/>
      </c:valAx>
      <c:spPr>
        <a:noFill/>
        <a:ln w="25400">
          <a:solidFill>
            <a:schemeClr val="tx1"/>
          </a:solidFill>
        </a:ln>
      </c:spPr>
    </c:plotArea>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7.6. Subsistence income and maximal inequality</a:t>
            </a:r>
            <a:endParaRPr lang="fr-FR" sz="1800" b="0" baseline="0">
              <a:latin typeface="Arial" panose="020B0604020202020204" pitchFamily="34" charset="0"/>
              <a:cs typeface="Arial" panose="020B0604020202020204" pitchFamily="34" charset="0"/>
            </a:endParaRPr>
          </a:p>
        </c:rich>
      </c:tx>
      <c:layout>
        <c:manualLayout>
          <c:xMode val="edge"/>
          <c:yMode val="edge"/>
          <c:x val="0.18514916885389326"/>
          <c:y val="2.2032498912041096E-3"/>
        </c:manualLayout>
      </c:layout>
      <c:overlay val="0"/>
      <c:spPr>
        <a:noFill/>
        <a:ln w="25400">
          <a:noFill/>
        </a:ln>
      </c:spPr>
    </c:title>
    <c:autoTitleDeleted val="0"/>
    <c:plotArea>
      <c:layout>
        <c:manualLayout>
          <c:layoutTarget val="inner"/>
          <c:xMode val="edge"/>
          <c:yMode val="edge"/>
          <c:x val="0.114044072615923"/>
          <c:y val="5.6672542472992707E-2"/>
          <c:w val="0.85392738407699031"/>
          <c:h val="0.71938717919410822"/>
        </c:manualLayout>
      </c:layout>
      <c:lineChart>
        <c:grouping val="standard"/>
        <c:varyColors val="0"/>
        <c:ser>
          <c:idx val="1"/>
          <c:order val="0"/>
          <c:tx>
            <c:v>Maximal share of top 10% highest incomes (compatible with the subsistence of the poorest)</c:v>
          </c:tx>
          <c:spPr>
            <a:ln w="41275">
              <a:solidFill>
                <a:schemeClr val="accent6"/>
              </a:solidFill>
            </a:ln>
          </c:spPr>
          <c:marker>
            <c:symbol val="circle"/>
            <c:size val="10"/>
            <c:spPr>
              <a:solidFill>
                <a:schemeClr val="accent6"/>
              </a:solidFill>
              <a:ln>
                <a:solidFill>
                  <a:schemeClr val="accent6"/>
                </a:solidFill>
              </a:ln>
            </c:spPr>
          </c:marker>
          <c:cat>
            <c:numRef>
              <c:f>DataF7.6!$A$6:$A$17</c:f>
              <c:numCache>
                <c:formatCode>0.0</c:formatCode>
                <c:ptCount val="12"/>
                <c:pt idx="0">
                  <c:v>1</c:v>
                </c:pt>
                <c:pt idx="1">
                  <c:v>1.5</c:v>
                </c:pt>
                <c:pt idx="2">
                  <c:v>2</c:v>
                </c:pt>
                <c:pt idx="3">
                  <c:v>2.5</c:v>
                </c:pt>
                <c:pt idx="4">
                  <c:v>3</c:v>
                </c:pt>
                <c:pt idx="5">
                  <c:v>4</c:v>
                </c:pt>
                <c:pt idx="6">
                  <c:v>5</c:v>
                </c:pt>
                <c:pt idx="7">
                  <c:v>7</c:v>
                </c:pt>
                <c:pt idx="8">
                  <c:v>10</c:v>
                </c:pt>
                <c:pt idx="9">
                  <c:v>20</c:v>
                </c:pt>
                <c:pt idx="10">
                  <c:v>50</c:v>
                </c:pt>
                <c:pt idx="11">
                  <c:v>100</c:v>
                </c:pt>
              </c:numCache>
            </c:numRef>
          </c:cat>
          <c:val>
            <c:numRef>
              <c:f>DataF7.6!$B$6:$B$17</c:f>
              <c:numCache>
                <c:formatCode>0%</c:formatCode>
                <c:ptCount val="12"/>
                <c:pt idx="0">
                  <c:v>9.9999999999999978E-2</c:v>
                </c:pt>
                <c:pt idx="1">
                  <c:v>0.39999999999999997</c:v>
                </c:pt>
                <c:pt idx="2">
                  <c:v>0.55000000000000004</c:v>
                </c:pt>
                <c:pt idx="3">
                  <c:v>0.64</c:v>
                </c:pt>
                <c:pt idx="4">
                  <c:v>0.70000000000000007</c:v>
                </c:pt>
                <c:pt idx="5">
                  <c:v>0.77500000000000002</c:v>
                </c:pt>
                <c:pt idx="6">
                  <c:v>0.82</c:v>
                </c:pt>
                <c:pt idx="7">
                  <c:v>0.87142857142857133</c:v>
                </c:pt>
                <c:pt idx="8">
                  <c:v>0.90999999999999992</c:v>
                </c:pt>
                <c:pt idx="9">
                  <c:v>0.95500000000000007</c:v>
                </c:pt>
                <c:pt idx="10">
                  <c:v>0.98199999999999998</c:v>
                </c:pt>
                <c:pt idx="11">
                  <c:v>0.99099999999999999</c:v>
                </c:pt>
              </c:numCache>
            </c:numRef>
          </c:val>
          <c:smooth val="1"/>
        </c:ser>
        <c:ser>
          <c:idx val="0"/>
          <c:order val="1"/>
          <c:tx>
            <c:v>Maximal share of the top 1% highest incomes</c:v>
          </c:tx>
          <c:spPr>
            <a:ln w="41275">
              <a:solidFill>
                <a:schemeClr val="accent4"/>
              </a:solidFill>
            </a:ln>
          </c:spPr>
          <c:marker>
            <c:symbol val="triangle"/>
            <c:size val="12"/>
            <c:spPr>
              <a:solidFill>
                <a:schemeClr val="accent4"/>
              </a:solidFill>
              <a:ln>
                <a:solidFill>
                  <a:schemeClr val="accent4"/>
                </a:solidFill>
              </a:ln>
            </c:spPr>
          </c:marker>
          <c:cat>
            <c:numRef>
              <c:f>DataF7.6!$A$6:$A$17</c:f>
              <c:numCache>
                <c:formatCode>0.0</c:formatCode>
                <c:ptCount val="12"/>
                <c:pt idx="0">
                  <c:v>1</c:v>
                </c:pt>
                <c:pt idx="1">
                  <c:v>1.5</c:v>
                </c:pt>
                <c:pt idx="2">
                  <c:v>2</c:v>
                </c:pt>
                <c:pt idx="3">
                  <c:v>2.5</c:v>
                </c:pt>
                <c:pt idx="4">
                  <c:v>3</c:v>
                </c:pt>
                <c:pt idx="5">
                  <c:v>4</c:v>
                </c:pt>
                <c:pt idx="6">
                  <c:v>5</c:v>
                </c:pt>
                <c:pt idx="7">
                  <c:v>7</c:v>
                </c:pt>
                <c:pt idx="8">
                  <c:v>10</c:v>
                </c:pt>
                <c:pt idx="9">
                  <c:v>20</c:v>
                </c:pt>
                <c:pt idx="10">
                  <c:v>50</c:v>
                </c:pt>
                <c:pt idx="11">
                  <c:v>100</c:v>
                </c:pt>
              </c:numCache>
            </c:numRef>
          </c:cat>
          <c:val>
            <c:numRef>
              <c:f>DataF7.6!$C$6:$C$17</c:f>
              <c:numCache>
                <c:formatCode>0%</c:formatCode>
                <c:ptCount val="12"/>
                <c:pt idx="0">
                  <c:v>1.0000000000000009E-2</c:v>
                </c:pt>
                <c:pt idx="1">
                  <c:v>0.34</c:v>
                </c:pt>
                <c:pt idx="2">
                  <c:v>0.505</c:v>
                </c:pt>
                <c:pt idx="3">
                  <c:v>0.60399999999999998</c:v>
                </c:pt>
                <c:pt idx="4">
                  <c:v>0.66999999999999993</c:v>
                </c:pt>
                <c:pt idx="5">
                  <c:v>0.75249999999999995</c:v>
                </c:pt>
                <c:pt idx="6">
                  <c:v>0.80199999999999994</c:v>
                </c:pt>
                <c:pt idx="7">
                  <c:v>0.85857142857142854</c:v>
                </c:pt>
                <c:pt idx="8">
                  <c:v>0.90100000000000002</c:v>
                </c:pt>
                <c:pt idx="9">
                  <c:v>0.95050000000000012</c:v>
                </c:pt>
                <c:pt idx="10">
                  <c:v>0.98019999999999996</c:v>
                </c:pt>
                <c:pt idx="11">
                  <c:v>0.99010000000000009</c:v>
                </c:pt>
              </c:numCache>
            </c:numRef>
          </c:val>
          <c:smooth val="0"/>
        </c:ser>
        <c:dLbls>
          <c:showLegendKey val="0"/>
          <c:showVal val="0"/>
          <c:showCatName val="0"/>
          <c:showSerName val="0"/>
          <c:showPercent val="0"/>
          <c:showBubbleSize val="0"/>
        </c:dLbls>
        <c:marker val="1"/>
        <c:smooth val="0"/>
        <c:axId val="539978296"/>
        <c:axId val="539974768"/>
        <c:extLst/>
      </c:lineChart>
      <c:catAx>
        <c:axId val="539978296"/>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539974768"/>
        <c:crossesAt val="0"/>
        <c:auto val="1"/>
        <c:lblAlgn val="ctr"/>
        <c:lblOffset val="100"/>
        <c:tickLblSkip val="1"/>
        <c:tickMarkSkip val="1"/>
        <c:noMultiLvlLbl val="0"/>
      </c:catAx>
      <c:valAx>
        <c:axId val="539974768"/>
        <c:scaling>
          <c:orientation val="minMax"/>
          <c:max val="1"/>
          <c:min val="0"/>
        </c:scaling>
        <c:delete val="0"/>
        <c:axPos val="l"/>
        <c:majorGridlines>
          <c:spPr>
            <a:ln w="12700">
              <a:solidFill>
                <a:srgbClr val="000000"/>
              </a:solidFill>
              <a:prstDash val="sysDash"/>
            </a:ln>
          </c:spPr>
        </c:majorGridlines>
        <c:title>
          <c:tx>
            <c:rich>
              <a:bodyPr/>
              <a:lstStyle/>
              <a:p>
                <a:pPr>
                  <a:defRPr sz="1200"/>
                </a:pPr>
                <a:r>
                  <a:rPr lang="fr-FR" sz="1200"/>
                  <a:t>Maximal</a:t>
                </a:r>
                <a:r>
                  <a:rPr lang="fr-FR" sz="1200" baseline="0"/>
                  <a:t> inequality as a function of average income of a given society (expressed as multiple of subsistence income)</a:t>
                </a:r>
                <a:endParaRPr lang="fr-FR" sz="1200"/>
              </a:p>
            </c:rich>
          </c:tx>
          <c:layout>
            <c:manualLayout>
              <c:xMode val="edge"/>
              <c:yMode val="edge"/>
              <c:x val="4.1761811023622057E-3"/>
              <c:y val="6.0388108484943574E-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39978296"/>
        <c:crosses val="autoZero"/>
        <c:crossBetween val="midCat"/>
        <c:majorUnit val="0.1"/>
        <c:minorUnit val="0.05"/>
      </c:valAx>
      <c:spPr>
        <a:noFill/>
        <a:ln w="25400">
          <a:solidFill>
            <a:schemeClr val="tx1"/>
          </a:solidFill>
        </a:ln>
      </c:spPr>
    </c:plotArea>
    <c:legend>
      <c:legendPos val="l"/>
      <c:layout>
        <c:manualLayout>
          <c:xMode val="edge"/>
          <c:yMode val="edge"/>
          <c:x val="0.43815208668835642"/>
          <c:y val="0.36968967791446977"/>
          <c:w val="0.50000995188101482"/>
          <c:h val="0.23404782475662023"/>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7.7. The top percentile in historical perspective (with Haiti) </a:t>
            </a:r>
            <a:endParaRPr lang="fr-FR" sz="1800" b="0">
              <a:latin typeface="Arial Narrow" panose="020B0606020202030204" pitchFamily="34" charset="0"/>
            </a:endParaRPr>
          </a:p>
        </c:rich>
      </c:tx>
      <c:layout>
        <c:manualLayout>
          <c:xMode val="edge"/>
          <c:yMode val="edge"/>
          <c:x val="0.13694896232788437"/>
          <c:y val="0"/>
        </c:manualLayout>
      </c:layout>
      <c:overlay val="0"/>
    </c:title>
    <c:autoTitleDeleted val="0"/>
    <c:plotArea>
      <c:layout>
        <c:manualLayout>
          <c:layoutTarget val="inner"/>
          <c:xMode val="edge"/>
          <c:yMode val="edge"/>
          <c:x val="8.2882558980208118E-2"/>
          <c:y val="5.7757228918775369E-2"/>
          <c:w val="0.90843861991747599"/>
          <c:h val="0.69293458458138313"/>
        </c:manualLayout>
      </c:layout>
      <c:barChart>
        <c:barDir val="col"/>
        <c:grouping val="clustered"/>
        <c:varyColors val="0"/>
        <c:ser>
          <c:idx val="0"/>
          <c:order val="0"/>
          <c:invertIfNegative val="0"/>
          <c:dPt>
            <c:idx val="0"/>
            <c:invertIfNegative val="0"/>
            <c:bubble3D val="0"/>
            <c:spPr>
              <a:solidFill>
                <a:srgbClr val="C00000"/>
              </a:solidFill>
            </c:spPr>
          </c:dPt>
          <c:dPt>
            <c:idx val="1"/>
            <c:invertIfNegative val="0"/>
            <c:bubble3D val="0"/>
            <c:spPr>
              <a:solidFill>
                <a:srgbClr val="00B0F0"/>
              </a:solidFill>
              <a:ln>
                <a:solidFill>
                  <a:srgbClr val="00B0F0"/>
                </a:solidFill>
              </a:ln>
            </c:spPr>
          </c:dPt>
          <c:dPt>
            <c:idx val="2"/>
            <c:invertIfNegative val="0"/>
            <c:bubble3D val="0"/>
            <c:spPr>
              <a:solidFill>
                <a:srgbClr val="FFFF00"/>
              </a:solidFill>
              <a:ln>
                <a:solidFill>
                  <a:srgbClr val="FFFF00"/>
                </a:solidFill>
              </a:ln>
            </c:spPr>
          </c:dPt>
          <c:dPt>
            <c:idx val="3"/>
            <c:invertIfNegative val="0"/>
            <c:bubble3D val="0"/>
            <c:spPr>
              <a:solidFill>
                <a:schemeClr val="accent5"/>
              </a:solidFill>
              <a:ln>
                <a:solidFill>
                  <a:schemeClr val="accent5"/>
                </a:solidFill>
              </a:ln>
            </c:spPr>
          </c:dPt>
          <c:dPt>
            <c:idx val="4"/>
            <c:invertIfNegative val="0"/>
            <c:bubble3D val="0"/>
            <c:spPr>
              <a:solidFill>
                <a:schemeClr val="accent2"/>
              </a:solidFill>
              <a:ln>
                <a:solidFill>
                  <a:schemeClr val="accent2"/>
                </a:solidFill>
              </a:ln>
            </c:spPr>
          </c:dPt>
          <c:dPt>
            <c:idx val="5"/>
            <c:invertIfNegative val="0"/>
            <c:bubble3D val="0"/>
            <c:spPr>
              <a:solidFill>
                <a:srgbClr val="7030A0"/>
              </a:solidFill>
              <a:ln>
                <a:solidFill>
                  <a:srgbClr val="7030A0"/>
                </a:solidFill>
              </a:ln>
            </c:spPr>
          </c:dPt>
          <c:dPt>
            <c:idx val="6"/>
            <c:invertIfNegative val="0"/>
            <c:bubble3D val="0"/>
            <c:spPr>
              <a:solidFill>
                <a:srgbClr val="FF0000"/>
              </a:solidFill>
              <a:ln>
                <a:solidFill>
                  <a:srgbClr val="FF0000"/>
                </a:solidFill>
              </a:ln>
            </c:spPr>
          </c:dPt>
          <c:dPt>
            <c:idx val="7"/>
            <c:invertIfNegative val="0"/>
            <c:bubble3D val="0"/>
            <c:spPr>
              <a:solidFill>
                <a:schemeClr val="accent6"/>
              </a:solidFill>
              <a:ln>
                <a:solidFill>
                  <a:schemeClr val="accent6"/>
                </a:solidFill>
              </a:ln>
            </c:spPr>
          </c:dPt>
          <c:dPt>
            <c:idx val="9"/>
            <c:invertIfNegative val="0"/>
            <c:bubble3D val="0"/>
            <c:spPr>
              <a:solidFill>
                <a:schemeClr val="accent4"/>
              </a:solidFill>
              <a:ln>
                <a:solidFill>
                  <a:schemeClr val="accent4"/>
                </a:solidFill>
              </a:ln>
            </c:spPr>
          </c:dPt>
          <c:dPt>
            <c:idx val="10"/>
            <c:invertIfNegative val="0"/>
            <c:bubble3D val="0"/>
            <c:spPr>
              <a:solidFill>
                <a:schemeClr val="accent5"/>
              </a:solidFill>
              <a:ln>
                <a:solidFill>
                  <a:schemeClr val="accent5"/>
                </a:solidFill>
              </a:ln>
            </c:spPr>
          </c:dPt>
          <c:dPt>
            <c:idx val="11"/>
            <c:invertIfNegative val="0"/>
            <c:bubble3D val="0"/>
            <c:spPr>
              <a:solidFill>
                <a:schemeClr val="accent2">
                  <a:lumMod val="50000"/>
                </a:schemeClr>
              </a:solidFill>
              <a:ln>
                <a:solidFill>
                  <a:schemeClr val="accent2">
                    <a:lumMod val="50000"/>
                  </a:schemeClr>
                </a:solidFill>
              </a:ln>
            </c:spPr>
          </c:dPt>
          <c:dPt>
            <c:idx val="12"/>
            <c:invertIfNegative val="0"/>
            <c:bubble3D val="0"/>
            <c:spPr>
              <a:solidFill>
                <a:schemeClr val="accent3"/>
              </a:solidFill>
              <a:ln>
                <a:solidFill>
                  <a:schemeClr val="accent3"/>
                </a:solidFill>
              </a:ln>
            </c:spPr>
          </c:dPt>
          <c:dPt>
            <c:idx val="13"/>
            <c:invertIfNegative val="0"/>
            <c:bubble3D val="0"/>
            <c:spPr>
              <a:solidFill>
                <a:srgbClr val="00B050"/>
              </a:solidFill>
              <a:ln>
                <a:solidFill>
                  <a:srgbClr val="00B050"/>
                </a:solidFill>
              </a:ln>
            </c:spPr>
          </c:dPt>
          <c:cat>
            <c:strRef>
              <c:extLst>
                <c:ext xmlns:c15="http://schemas.microsoft.com/office/drawing/2012/chart" uri="{02D57815-91ED-43cb-92C2-25804820EDAC}">
                  <c15:fullRef>
                    <c15:sqref>DataF7.3!$A$8:$P$8</c15:sqref>
                  </c15:fullRef>
                </c:ext>
              </c:extLst>
              <c:f>(DataF7.3!$A$8:$C$8,DataF7.3!$E$8,DataF7.3!$G$8:$P$8)</c:f>
              <c:strCache>
                <c:ptCount val="14"/>
                <c:pt idx="0">
                  <c:v>Sweden     1980</c:v>
                </c:pt>
                <c:pt idx="1">
                  <c:v>Europe 2018</c:v>
                </c:pt>
                <c:pt idx="2">
                  <c:v>U.S.      2018</c:v>
                </c:pt>
                <c:pt idx="3">
                  <c:v>Europe 1910</c:v>
                </c:pt>
                <c:pt idx="4">
                  <c:v>Cameroon 1945</c:v>
                </c:pt>
                <c:pt idx="5">
                  <c:v>Algeria      1930</c:v>
                </c:pt>
                <c:pt idx="6">
                  <c:v>Tanzania 1950</c:v>
                </c:pt>
                <c:pt idx="7">
                  <c:v>Brasil     2018</c:v>
                </c:pt>
                <c:pt idx="8">
                  <c:v>Indochina 1935</c:v>
                </c:pt>
                <c:pt idx="9">
                  <c:v>Mid.East 2018</c:v>
                </c:pt>
                <c:pt idx="10">
                  <c:v>South Africa 1950</c:v>
                </c:pt>
                <c:pt idx="11">
                  <c:v>Zimbabwe 1950</c:v>
                </c:pt>
                <c:pt idx="12">
                  <c:v>Zambia 1950</c:v>
                </c:pt>
                <c:pt idx="13">
                  <c:v>Haïti       1780</c:v>
                </c:pt>
              </c:strCache>
            </c:strRef>
          </c:cat>
          <c:val>
            <c:numRef>
              <c:extLst>
                <c:ext xmlns:c15="http://schemas.microsoft.com/office/drawing/2012/chart" uri="{02D57815-91ED-43cb-92C2-25804820EDAC}">
                  <c15:fullRef>
                    <c15:sqref>DataF7.3!$A$9:$P$9</c15:sqref>
                  </c15:fullRef>
                </c:ext>
              </c:extLst>
              <c:f>(DataF7.3!$A$9:$C$9,DataF7.3!$E$9,DataF7.3!$G$9:$P$9)</c:f>
              <c:numCache>
                <c:formatCode>0.0%</c:formatCode>
                <c:ptCount val="14"/>
                <c:pt idx="0">
                  <c:v>4.1000000000000002E-2</c:v>
                </c:pt>
                <c:pt idx="1">
                  <c:v>0.11</c:v>
                </c:pt>
                <c:pt idx="2">
                  <c:v>0.22</c:v>
                </c:pt>
                <c:pt idx="3">
                  <c:v>0.25</c:v>
                </c:pt>
                <c:pt idx="4">
                  <c:v>0.26526606878034004</c:v>
                </c:pt>
                <c:pt idx="5">
                  <c:v>0.27</c:v>
                </c:pt>
                <c:pt idx="6">
                  <c:v>0.27833001988071565</c:v>
                </c:pt>
                <c:pt idx="7">
                  <c:v>0.28000000000000003</c:v>
                </c:pt>
                <c:pt idx="8">
                  <c:v>0.29469548133595286</c:v>
                </c:pt>
                <c:pt idx="9">
                  <c:v>0.30199999999999999</c:v>
                </c:pt>
                <c:pt idx="10">
                  <c:v>0.32</c:v>
                </c:pt>
                <c:pt idx="11">
                  <c:v>0.33</c:v>
                </c:pt>
                <c:pt idx="12">
                  <c:v>0.36</c:v>
                </c:pt>
                <c:pt idx="13">
                  <c:v>0.55000000000000004</c:v>
                </c:pt>
              </c:numCache>
            </c:numRef>
          </c:val>
          <c:extLst>
            <c:ext xmlns:c15="http://schemas.microsoft.com/office/drawing/2012/chart" uri="{02D57815-91ED-43cb-92C2-25804820EDAC}">
              <c15:categoryFilterExceptions>
                <c15:categoryFilterException>
                  <c15:sqref>DataF7.3!$D$9</c15:sqref>
                  <c15:spPr xmlns:c15="http://schemas.microsoft.com/office/drawing/2012/chart">
                    <a:solidFill>
                      <a:schemeClr val="accent6"/>
                    </a:solidFill>
                    <a:ln>
                      <a:solidFill>
                        <a:schemeClr val="accent6"/>
                      </a:solidFill>
                    </a:ln>
                  </c15:spPr>
                  <c15:invertIfNegative val="0"/>
                  <c15:bubble3D val="0"/>
                </c15:categoryFilterException>
                <c15:categoryFilterException>
                  <c15:sqref>DataF7.3!$F$9</c15:sqref>
                  <c15:spPr xmlns:c15="http://schemas.microsoft.com/office/drawing/2012/chart">
                    <a:solidFill>
                      <a:schemeClr val="accent2"/>
                    </a:solidFill>
                    <a:ln>
                      <a:solidFill>
                        <a:schemeClr val="accent2"/>
                      </a:solidFill>
                    </a:ln>
                  </c15:spPr>
                  <c15:invertIfNegative val="0"/>
                  <c15:bubble3D val="0"/>
                </c15:categoryFilterException>
              </c15:categoryFilterExceptions>
            </c:ext>
          </c:extLst>
        </c:ser>
        <c:dLbls>
          <c:showLegendKey val="0"/>
          <c:showVal val="0"/>
          <c:showCatName val="0"/>
          <c:showSerName val="0"/>
          <c:showPercent val="0"/>
          <c:showBubbleSize val="0"/>
        </c:dLbls>
        <c:gapWidth val="50"/>
        <c:axId val="539975944"/>
        <c:axId val="539976336"/>
      </c:barChart>
      <c:catAx>
        <c:axId val="539975944"/>
        <c:scaling>
          <c:orientation val="minMax"/>
        </c:scaling>
        <c:delete val="0"/>
        <c:axPos val="b"/>
        <c:numFmt formatCode="General" sourceLinked="0"/>
        <c:majorTickMark val="out"/>
        <c:minorTickMark val="none"/>
        <c:tickLblPos val="nextTo"/>
        <c:txPr>
          <a:bodyPr/>
          <a:lstStyle/>
          <a:p>
            <a:pPr>
              <a:defRPr sz="1200" b="0" i="0" baseline="0">
                <a:latin typeface="Arial Narrow" panose="020B0606020202030204" pitchFamily="34" charset="0"/>
                <a:cs typeface="Arial" panose="020B0604020202020204" pitchFamily="34" charset="0"/>
              </a:defRPr>
            </a:pPr>
            <a:endParaRPr lang="fr-FR"/>
          </a:p>
        </c:txPr>
        <c:crossAx val="539976336"/>
        <c:crosses val="autoZero"/>
        <c:auto val="1"/>
        <c:lblAlgn val="ctr"/>
        <c:lblOffset val="100"/>
        <c:tickMarkSkip val="2"/>
        <c:noMultiLvlLbl val="0"/>
      </c:catAx>
      <c:valAx>
        <c:axId val="539976336"/>
        <c:scaling>
          <c:orientation val="minMax"/>
          <c:max val="0.57000000000000006"/>
          <c:min val="0"/>
        </c:scaling>
        <c:delete val="0"/>
        <c:axPos val="l"/>
        <c:majorGridlines>
          <c:spPr>
            <a:ln w="12700">
              <a:prstDash val="sysDash"/>
            </a:ln>
          </c:spPr>
        </c:majorGridlines>
        <c:title>
          <c:tx>
            <c:rich>
              <a:bodyPr/>
              <a:lstStyle/>
              <a:p>
                <a:pPr>
                  <a:defRPr sz="1200"/>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top percentile in total national income</a:t>
                </a:r>
                <a:endParaRPr lang="fr-FR" sz="1200" b="0">
                  <a:latin typeface="Arial" panose="020B0604020202020204" pitchFamily="34" charset="0"/>
                  <a:cs typeface="Arial" panose="020B0604020202020204" pitchFamily="34" charset="0"/>
                </a:endParaRPr>
              </a:p>
            </c:rich>
          </c:tx>
          <c:layout>
            <c:manualLayout>
              <c:xMode val="edge"/>
              <c:yMode val="edge"/>
              <c:x val="4.6732107542045307E-4"/>
              <c:y val="0.13864083302345528"/>
            </c:manualLayout>
          </c:layout>
          <c:overlay val="0"/>
        </c:title>
        <c:numFmt formatCode="0%" sourceLinked="0"/>
        <c:majorTickMark val="out"/>
        <c:minorTickMark val="none"/>
        <c:tickLblPos val="nextTo"/>
        <c:txPr>
          <a:bodyPr/>
          <a:lstStyle/>
          <a:p>
            <a:pPr>
              <a:defRPr sz="1400" b="0" i="0">
                <a:latin typeface="Arial"/>
              </a:defRPr>
            </a:pPr>
            <a:endParaRPr lang="fr-FR"/>
          </a:p>
        </c:txPr>
        <c:crossAx val="539975944"/>
        <c:crosses val="autoZero"/>
        <c:crossBetween val="between"/>
        <c:majorUnit val="5.000000000000001E-2"/>
      </c:valAx>
      <c:spPr>
        <a:noFill/>
        <a:ln w="25400">
          <a:solidFill>
            <a:schemeClr val="tx1"/>
          </a:solidFill>
        </a:ln>
      </c:spPr>
    </c:plotArea>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1700"/>
              <a:t>Figure 7.8. C</a:t>
            </a:r>
            <a:r>
              <a:rPr lang="fr-FR" sz="1700" baseline="0"/>
              <a:t>olonies for the colonizers: </a:t>
            </a:r>
          </a:p>
          <a:p>
            <a:pPr>
              <a:defRPr sz="1700">
                <a:latin typeface="Arial"/>
              </a:defRPr>
            </a:pPr>
            <a:r>
              <a:rPr lang="fr-FR" sz="1700" baseline="0"/>
              <a:t>the inequality of educational investment in historical perspective</a:t>
            </a:r>
            <a:endParaRPr lang="fr-FR" sz="1700"/>
          </a:p>
        </c:rich>
      </c:tx>
      <c:layout>
        <c:manualLayout>
          <c:xMode val="edge"/>
          <c:yMode val="edge"/>
          <c:x val="0.15644973659986133"/>
          <c:y val="0"/>
        </c:manualLayout>
      </c:layout>
      <c:overlay val="0"/>
    </c:title>
    <c:autoTitleDeleted val="0"/>
    <c:plotArea>
      <c:layout>
        <c:manualLayout>
          <c:layoutTarget val="inner"/>
          <c:xMode val="edge"/>
          <c:yMode val="edge"/>
          <c:x val="0.1093377135274033"/>
          <c:y val="9.8500059599926804E-2"/>
          <c:w val="0.87810183820918741"/>
          <c:h val="0.67713730771896552"/>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DataF7.8!$A$4:$A$6</c:f>
              <c:strCache>
                <c:ptCount val="3"/>
                <c:pt idx="0">
                  <c:v>France 1910</c:v>
                </c:pt>
                <c:pt idx="1">
                  <c:v>France 2018</c:v>
                </c:pt>
                <c:pt idx="2">
                  <c:v>Algeria 1950</c:v>
                </c:pt>
              </c:strCache>
            </c:strRef>
          </c:cat>
          <c:val>
            <c:numRef>
              <c:f>DataF7.8!$B$4:$B$6</c:f>
              <c:numCache>
                <c:formatCode>0%</c:formatCode>
                <c:ptCount val="3"/>
                <c:pt idx="0">
                  <c:v>0.26</c:v>
                </c:pt>
                <c:pt idx="1">
                  <c:v>0.34</c:v>
                </c:pt>
                <c:pt idx="2">
                  <c:v>7.0000000000000007E-2</c:v>
                </c:pt>
              </c:numCache>
            </c:numRef>
          </c:val>
          <c:extLst/>
        </c:ser>
        <c:ser>
          <c:idx val="1"/>
          <c:order val="1"/>
          <c:spPr>
            <a:solidFill>
              <a:schemeClr val="accent2"/>
            </a:solidFill>
            <a:ln>
              <a:solidFill>
                <a:sysClr val="windowText" lastClr="000000"/>
              </a:solidFill>
            </a:ln>
          </c:spPr>
          <c:invertIfNegative val="0"/>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DataF7.8!$A$4:$A$6</c:f>
              <c:strCache>
                <c:ptCount val="3"/>
                <c:pt idx="0">
                  <c:v>France 1910</c:v>
                </c:pt>
                <c:pt idx="1">
                  <c:v>France 2018</c:v>
                </c:pt>
                <c:pt idx="2">
                  <c:v>Algeria 1950</c:v>
                </c:pt>
              </c:strCache>
            </c:strRef>
          </c:cat>
          <c:val>
            <c:numRef>
              <c:f>DataF7.8!$C$4:$C$6</c:f>
              <c:numCache>
                <c:formatCode>0%</c:formatCode>
                <c:ptCount val="3"/>
                <c:pt idx="0">
                  <c:v>0.35907427811805948</c:v>
                </c:pt>
                <c:pt idx="1">
                  <c:v>0.46</c:v>
                </c:pt>
                <c:pt idx="2">
                  <c:v>0.11</c:v>
                </c:pt>
              </c:numCache>
            </c:numRef>
          </c:val>
        </c:ser>
        <c:ser>
          <c:idx val="2"/>
          <c:order val="2"/>
          <c:spPr>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DataF7.8!$A$4:$A$6</c:f>
              <c:strCache>
                <c:ptCount val="3"/>
                <c:pt idx="0">
                  <c:v>France 1910</c:v>
                </c:pt>
                <c:pt idx="1">
                  <c:v>France 2018</c:v>
                </c:pt>
                <c:pt idx="2">
                  <c:v>Algeria 1950</c:v>
                </c:pt>
              </c:strCache>
            </c:strRef>
          </c:cat>
          <c:val>
            <c:numRef>
              <c:f>DataF7.8!$D$4:$D$6</c:f>
              <c:numCache>
                <c:formatCode>0%</c:formatCode>
                <c:ptCount val="3"/>
                <c:pt idx="0">
                  <c:v>0.38</c:v>
                </c:pt>
                <c:pt idx="1">
                  <c:v>0.2</c:v>
                </c:pt>
                <c:pt idx="2">
                  <c:v>0.82</c:v>
                </c:pt>
              </c:numCache>
            </c:numRef>
          </c:val>
        </c:ser>
        <c:dLbls>
          <c:showLegendKey val="0"/>
          <c:showVal val="0"/>
          <c:showCatName val="0"/>
          <c:showSerName val="0"/>
          <c:showPercent val="0"/>
          <c:showBubbleSize val="0"/>
        </c:dLbls>
        <c:gapWidth val="50"/>
        <c:axId val="424954272"/>
        <c:axId val="424955840"/>
      </c:barChart>
      <c:catAx>
        <c:axId val="424954272"/>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424955840"/>
        <c:crosses val="autoZero"/>
        <c:auto val="1"/>
        <c:lblAlgn val="ctr"/>
        <c:lblOffset val="100"/>
        <c:tickLblSkip val="1"/>
        <c:noMultiLvlLbl val="0"/>
      </c:catAx>
      <c:valAx>
        <c:axId val="424955840"/>
        <c:scaling>
          <c:orientation val="minMax"/>
          <c:max val="0.83000000000000007"/>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Narrow" panose="020B0606020202030204" pitchFamily="34" charset="0"/>
                    <a:cs typeface="Arial" panose="020B0604020202020204" pitchFamily="34" charset="0"/>
                  </a:rPr>
                  <a:t>Share</a:t>
                </a:r>
                <a:r>
                  <a:rPr lang="fr-FR" sz="1200" b="0" baseline="0">
                    <a:latin typeface="Arial Narrow" panose="020B0606020202030204" pitchFamily="34" charset="0"/>
                    <a:cs typeface="Arial" panose="020B0604020202020204" pitchFamily="34" charset="0"/>
                  </a:rPr>
                  <a:t> of educational spending benefiting the top 10% most favoured children, the bottom 50% least favoured, and the intermediate 40%</a:t>
                </a:r>
                <a:endParaRPr lang="fr-FR" sz="1200" b="0">
                  <a:latin typeface="Arial Narrow" panose="020B0606020202030204" pitchFamily="34" charset="0"/>
                  <a:cs typeface="Arial" panose="020B0604020202020204" pitchFamily="34" charset="0"/>
                </a:endParaRPr>
              </a:p>
            </c:rich>
          </c:tx>
          <c:layout>
            <c:manualLayout>
              <c:xMode val="edge"/>
              <c:yMode val="edge"/>
              <c:x val="1.3789446231040326E-3"/>
              <c:y val="8.9448710476740606E-2"/>
            </c:manualLayout>
          </c:layout>
          <c:overlay val="0"/>
        </c:title>
        <c:numFmt formatCode="0%" sourceLinked="0"/>
        <c:majorTickMark val="out"/>
        <c:minorTickMark val="none"/>
        <c:tickLblPos val="nextTo"/>
        <c:txPr>
          <a:bodyPr/>
          <a:lstStyle/>
          <a:p>
            <a:pPr>
              <a:defRPr sz="1600" b="1" i="0">
                <a:latin typeface="Arial"/>
              </a:defRPr>
            </a:pPr>
            <a:endParaRPr lang="fr-FR"/>
          </a:p>
        </c:txPr>
        <c:crossAx val="424954272"/>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800"/>
              <a:t>Figure</a:t>
            </a:r>
            <a:r>
              <a:rPr lang="fr-FR" sz="1800" baseline="0"/>
              <a:t> 7.9. Foreign assets in historical perspective:                             the French-British colonial apex</a:t>
            </a:r>
            <a:endParaRPr lang="fr-FR" sz="1800"/>
          </a:p>
        </c:rich>
      </c:tx>
      <c:layout>
        <c:manualLayout>
          <c:xMode val="edge"/>
          <c:yMode val="edge"/>
          <c:x val="0.22150567292516293"/>
          <c:y val="2.2187179241295787E-3"/>
        </c:manualLayout>
      </c:layout>
      <c:overlay val="0"/>
      <c:spPr>
        <a:noFill/>
        <a:ln w="25400">
          <a:noFill/>
        </a:ln>
      </c:spPr>
    </c:title>
    <c:autoTitleDeleted val="0"/>
    <c:plotArea>
      <c:layout>
        <c:manualLayout>
          <c:layoutTarget val="inner"/>
          <c:xMode val="edge"/>
          <c:yMode val="edge"/>
          <c:x val="0.11743349116389643"/>
          <c:y val="9.9461924498950485E-2"/>
          <c:w val="0.84948338400985957"/>
          <c:h val="0.70630596074002261"/>
        </c:manualLayout>
      </c:layout>
      <c:lineChart>
        <c:grouping val="standard"/>
        <c:varyColors val="0"/>
        <c:ser>
          <c:idx val="0"/>
          <c:order val="0"/>
          <c:tx>
            <c:v>Britain</c:v>
          </c:tx>
          <c:spPr>
            <a:ln w="44450">
              <a:solidFill>
                <a:schemeClr val="accent1"/>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DataF7.9!$B$6:$B$214</c:f>
              <c:numCache>
                <c:formatCode>0%</c:formatCode>
                <c:ptCount val="209"/>
                <c:pt idx="0">
                  <c:v>0.1</c:v>
                </c:pt>
                <c:pt idx="40">
                  <c:v>0.39244358001991797</c:v>
                </c:pt>
                <c:pt idx="45">
                  <c:v>0.40032512231513956</c:v>
                </c:pt>
                <c:pt idx="46">
                  <c:v>0.41430977747132441</c:v>
                </c:pt>
                <c:pt idx="47">
                  <c:v>0.43828305176376148</c:v>
                </c:pt>
                <c:pt idx="48">
                  <c:v>0.49529697340186751</c:v>
                </c:pt>
                <c:pt idx="49">
                  <c:v>0.52407919394149449</c:v>
                </c:pt>
                <c:pt idx="50">
                  <c:v>0.58430291592380357</c:v>
                </c:pt>
                <c:pt idx="51">
                  <c:v>0.56765160664431924</c:v>
                </c:pt>
                <c:pt idx="52">
                  <c:v>0.57939634831755915</c:v>
                </c:pt>
                <c:pt idx="53">
                  <c:v>0.57079441680021925</c:v>
                </c:pt>
                <c:pt idx="54">
                  <c:v>0.57203531543097674</c:v>
                </c:pt>
                <c:pt idx="55">
                  <c:v>0.58638711835854584</c:v>
                </c:pt>
                <c:pt idx="56">
                  <c:v>0.60608554684722393</c:v>
                </c:pt>
                <c:pt idx="57">
                  <c:v>0.65924661437593035</c:v>
                </c:pt>
                <c:pt idx="58">
                  <c:v>0.70366776479752147</c:v>
                </c:pt>
                <c:pt idx="59">
                  <c:v>0.76364199819033818</c:v>
                </c:pt>
                <c:pt idx="60">
                  <c:v>0.79122768533535059</c:v>
                </c:pt>
                <c:pt idx="61">
                  <c:v>0.81627600405386358</c:v>
                </c:pt>
                <c:pt idx="62">
                  <c:v>0.84290794878092723</c:v>
                </c:pt>
                <c:pt idx="63">
                  <c:v>0.86577374518610972</c:v>
                </c:pt>
                <c:pt idx="64">
                  <c:v>0.89938156480833653</c:v>
                </c:pt>
                <c:pt idx="65">
                  <c:v>1.0057225511541832</c:v>
                </c:pt>
                <c:pt idx="66">
                  <c:v>1.0699842115524736</c:v>
                </c:pt>
                <c:pt idx="67">
                  <c:v>1.1264062700763509</c:v>
                </c:pt>
                <c:pt idx="68">
                  <c:v>1.0797982782792825</c:v>
                </c:pt>
                <c:pt idx="69">
                  <c:v>1.2385110603117202</c:v>
                </c:pt>
                <c:pt idx="70">
                  <c:v>1.0652669327413573</c:v>
                </c:pt>
                <c:pt idx="71">
                  <c:v>1.1630822907765819</c:v>
                </c:pt>
                <c:pt idx="72">
                  <c:v>1.1918706324738106</c:v>
                </c:pt>
                <c:pt idx="73">
                  <c:v>1.1769087016856328</c:v>
                </c:pt>
                <c:pt idx="74">
                  <c:v>1.2457499953693496</c:v>
                </c:pt>
                <c:pt idx="75">
                  <c:v>1.3541507297064173</c:v>
                </c:pt>
                <c:pt idx="76">
                  <c:v>1.406495901163668</c:v>
                </c:pt>
                <c:pt idx="77">
                  <c:v>1.4330667823458831</c:v>
                </c:pt>
                <c:pt idx="78">
                  <c:v>1.4888042646707478</c:v>
                </c:pt>
                <c:pt idx="79">
                  <c:v>1.5138672994102078</c:v>
                </c:pt>
                <c:pt idx="80">
                  <c:v>1.5587657349575987</c:v>
                </c:pt>
                <c:pt idx="81">
                  <c:v>1.5957508053818505</c:v>
                </c:pt>
                <c:pt idx="82">
                  <c:v>1.6516958810652576</c:v>
                </c:pt>
                <c:pt idx="83">
                  <c:v>1.7347175164862805</c:v>
                </c:pt>
                <c:pt idx="84">
                  <c:v>1.6857313270320449</c:v>
                </c:pt>
                <c:pt idx="85">
                  <c:v>1.7110319159791565</c:v>
                </c:pt>
                <c:pt idx="86">
                  <c:v>1.6600570921789477</c:v>
                </c:pt>
                <c:pt idx="87">
                  <c:v>1.7052361065162658</c:v>
                </c:pt>
                <c:pt idx="88">
                  <c:v>1.7000546136501378</c:v>
                </c:pt>
                <c:pt idx="89">
                  <c:v>1.6534924905670711</c:v>
                </c:pt>
                <c:pt idx="90">
                  <c:v>1.6180289831667172</c:v>
                </c:pt>
                <c:pt idx="91">
                  <c:v>1.5347005913102161</c:v>
                </c:pt>
                <c:pt idx="92">
                  <c:v>1.5955277262551222</c:v>
                </c:pt>
                <c:pt idx="93">
                  <c:v>1.6360045852349101</c:v>
                </c:pt>
                <c:pt idx="94">
                  <c:v>1.6359030064009601</c:v>
                </c:pt>
                <c:pt idx="95">
                  <c:v>1.6242723943499131</c:v>
                </c:pt>
                <c:pt idx="96">
                  <c:v>1.672665405833081</c:v>
                </c:pt>
                <c:pt idx="97">
                  <c:v>1.6473677904100303</c:v>
                </c:pt>
                <c:pt idx="98">
                  <c:v>1.6700186257823593</c:v>
                </c:pt>
                <c:pt idx="99">
                  <c:v>1.7307766107461549</c:v>
                </c:pt>
                <c:pt idx="100">
                  <c:v>1.769755204014666</c:v>
                </c:pt>
                <c:pt idx="101">
                  <c:v>1.7994476347087038</c:v>
                </c:pt>
                <c:pt idx="102">
                  <c:v>1.8668547164075791</c:v>
                </c:pt>
                <c:pt idx="103">
                  <c:v>1.8333770632376587</c:v>
                </c:pt>
                <c:pt idx="104">
                  <c:v>1.90550100586902</c:v>
                </c:pt>
                <c:pt idx="105">
                  <c:v>1.573271669114215</c:v>
                </c:pt>
                <c:pt idx="106">
                  <c:v>1.3637562408439612</c:v>
                </c:pt>
                <c:pt idx="107">
                  <c:v>1.110012582030371</c:v>
                </c:pt>
                <c:pt idx="108">
                  <c:v>0.92801828745340509</c:v>
                </c:pt>
                <c:pt idx="109">
                  <c:v>0.83908658362428334</c:v>
                </c:pt>
                <c:pt idx="110">
                  <c:v>0.80926059468327305</c:v>
                </c:pt>
                <c:pt idx="111">
                  <c:v>1.0444996150481871</c:v>
                </c:pt>
                <c:pt idx="112">
                  <c:v>1.2012282758588864</c:v>
                </c:pt>
                <c:pt idx="113">
                  <c:v>1.2914591153332362</c:v>
                </c:pt>
                <c:pt idx="114">
                  <c:v>1.2786131936761895</c:v>
                </c:pt>
                <c:pt idx="115">
                  <c:v>1.2441471557335926</c:v>
                </c:pt>
                <c:pt idx="116">
                  <c:v>1.2787816032614028</c:v>
                </c:pt>
                <c:pt idx="117">
                  <c:v>1.2096962194793295</c:v>
                </c:pt>
                <c:pt idx="118">
                  <c:v>1.2297698929003433</c:v>
                </c:pt>
                <c:pt idx="119">
                  <c:v>1.2197699830215558</c:v>
                </c:pt>
                <c:pt idx="120">
                  <c:v>1.2214451340065964</c:v>
                </c:pt>
                <c:pt idx="121">
                  <c:v>1.2600399140707041</c:v>
                </c:pt>
                <c:pt idx="122">
                  <c:v>1.2397809800333035</c:v>
                </c:pt>
                <c:pt idx="123">
                  <c:v>1.1828877945841239</c:v>
                </c:pt>
                <c:pt idx="124">
                  <c:v>1.0783562057333924</c:v>
                </c:pt>
                <c:pt idx="125">
                  <c:v>1.0003113873137299</c:v>
                </c:pt>
                <c:pt idx="126">
                  <c:v>0.91718483233443848</c:v>
                </c:pt>
                <c:pt idx="127">
                  <c:v>0.82435036134440476</c:v>
                </c:pt>
                <c:pt idx="128">
                  <c:v>0.77455118294310354</c:v>
                </c:pt>
                <c:pt idx="129">
                  <c:v>0.69607007345397409</c:v>
                </c:pt>
                <c:pt idx="130">
                  <c:v>0.49954592376766349</c:v>
                </c:pt>
                <c:pt idx="131">
                  <c:v>0.31465609468985722</c:v>
                </c:pt>
                <c:pt idx="132">
                  <c:v>0.20414849025370227</c:v>
                </c:pt>
                <c:pt idx="133">
                  <c:v>0.12217363659319563</c:v>
                </c:pt>
                <c:pt idx="134">
                  <c:v>5.0118910870904317E-2</c:v>
                </c:pt>
                <c:pt idx="135">
                  <c:v>-3.0302608734382893E-2</c:v>
                </c:pt>
                <c:pt idx="136">
                  <c:v>-9.3637518176377679E-2</c:v>
                </c:pt>
                <c:pt idx="137">
                  <c:v>-0.12613278425773539</c:v>
                </c:pt>
                <c:pt idx="138">
                  <c:v>-0.13032418642467272</c:v>
                </c:pt>
                <c:pt idx="139">
                  <c:v>-8.9489313702482823E-2</c:v>
                </c:pt>
                <c:pt idx="140">
                  <c:v>-4.6666518542589096E-2</c:v>
                </c:pt>
                <c:pt idx="141">
                  <c:v>-4.3944796837637752E-2</c:v>
                </c:pt>
                <c:pt idx="142">
                  <c:v>-4.6415660216186559E-2</c:v>
                </c:pt>
                <c:pt idx="143">
                  <c:v>-3.0988469541162331E-2</c:v>
                </c:pt>
                <c:pt idx="144">
                  <c:v>4.0823499932821031E-3</c:v>
                </c:pt>
                <c:pt idx="145">
                  <c:v>2.7057782193093811E-2</c:v>
                </c:pt>
                <c:pt idx="146">
                  <c:v>3.0044538931736628E-2</c:v>
                </c:pt>
                <c:pt idx="147">
                  <c:v>4.2365025506941913E-2</c:v>
                </c:pt>
                <c:pt idx="148">
                  <c:v>5.6887641374361593E-2</c:v>
                </c:pt>
                <c:pt idx="149">
                  <c:v>5.8025825212132447E-2</c:v>
                </c:pt>
                <c:pt idx="150">
                  <c:v>4.5572759187957126E-2</c:v>
                </c:pt>
                <c:pt idx="151">
                  <c:v>4.2086733546766633E-2</c:v>
                </c:pt>
                <c:pt idx="152">
                  <c:v>4.6763445145694596E-2</c:v>
                </c:pt>
                <c:pt idx="153">
                  <c:v>5.1346516591341027E-2</c:v>
                </c:pt>
                <c:pt idx="154">
                  <c:v>5.4025240925707534E-2</c:v>
                </c:pt>
                <c:pt idx="155">
                  <c:v>5.4120268932676296E-2</c:v>
                </c:pt>
                <c:pt idx="156">
                  <c:v>5.426832684716066E-2</c:v>
                </c:pt>
                <c:pt idx="157">
                  <c:v>5.1877961343120754E-2</c:v>
                </c:pt>
                <c:pt idx="158">
                  <c:v>4.3989378204967858E-2</c:v>
                </c:pt>
                <c:pt idx="159">
                  <c:v>4.6308585384723613E-2</c:v>
                </c:pt>
                <c:pt idx="160">
                  <c:v>5.7451661758717673E-2</c:v>
                </c:pt>
                <c:pt idx="161">
                  <c:v>7.3002472291819137E-2</c:v>
                </c:pt>
                <c:pt idx="162">
                  <c:v>9.6768896320071615E-2</c:v>
                </c:pt>
                <c:pt idx="163">
                  <c:v>0.10167662312534569</c:v>
                </c:pt>
                <c:pt idx="164">
                  <c:v>8.2151559291363724E-2</c:v>
                </c:pt>
                <c:pt idx="165">
                  <c:v>5.6106143034005004E-2</c:v>
                </c:pt>
                <c:pt idx="166">
                  <c:v>4.3366319624117224E-2</c:v>
                </c:pt>
                <c:pt idx="167">
                  <c:v>3.7429585866122807E-2</c:v>
                </c:pt>
                <c:pt idx="168">
                  <c:v>3.8455276565490283E-2</c:v>
                </c:pt>
                <c:pt idx="169">
                  <c:v>3.7517877290268183E-2</c:v>
                </c:pt>
                <c:pt idx="170">
                  <c:v>3.8742857628539039E-2</c:v>
                </c:pt>
                <c:pt idx="171">
                  <c:v>5.1637959886944723E-2</c:v>
                </c:pt>
                <c:pt idx="172">
                  <c:v>6.2734018862182203E-2</c:v>
                </c:pt>
                <c:pt idx="173">
                  <c:v>6.5799437171881595E-2</c:v>
                </c:pt>
                <c:pt idx="174">
                  <c:v>6.430850764312461E-2</c:v>
                </c:pt>
                <c:pt idx="175">
                  <c:v>5.8379023424294726E-2</c:v>
                </c:pt>
                <c:pt idx="176">
                  <c:v>5.1559726962349353E-2</c:v>
                </c:pt>
                <c:pt idx="177">
                  <c:v>7.7330596218152844E-2</c:v>
                </c:pt>
                <c:pt idx="178">
                  <c:v>0.10077227179880968</c:v>
                </c:pt>
                <c:pt idx="179">
                  <c:v>0.10194965566419048</c:v>
                </c:pt>
                <c:pt idx="180">
                  <c:v>4.5450829147345974E-2</c:v>
                </c:pt>
                <c:pt idx="181">
                  <c:v>-3.5630921229601693E-3</c:v>
                </c:pt>
                <c:pt idx="182">
                  <c:v>9.5801490835478939E-3</c:v>
                </c:pt>
                <c:pt idx="183">
                  <c:v>2.7221398455266697E-2</c:v>
                </c:pt>
                <c:pt idx="184">
                  <c:v>2.749817106007765E-2</c:v>
                </c:pt>
                <c:pt idx="185">
                  <c:v>-1.0375066076668316E-2</c:v>
                </c:pt>
                <c:pt idx="186">
                  <c:v>-6.1700012588525539E-2</c:v>
                </c:pt>
                <c:pt idx="187">
                  <c:v>-7.6748019970194245E-2</c:v>
                </c:pt>
                <c:pt idx="188">
                  <c:v>-0.13374516416643137</c:v>
                </c:pt>
                <c:pt idx="189">
                  <c:v>-0.19700850699581055</c:v>
                </c:pt>
                <c:pt idx="190">
                  <c:v>-0.13811886729054229</c:v>
                </c:pt>
                <c:pt idx="191">
                  <c:v>-0.10062385139605635</c:v>
                </c:pt>
                <c:pt idx="192">
                  <c:v>-9.751316599589166E-2</c:v>
                </c:pt>
                <c:pt idx="193">
                  <c:v>-5.9829577467195964E-2</c:v>
                </c:pt>
                <c:pt idx="194">
                  <c:v>-7.7250563051074028E-2</c:v>
                </c:pt>
                <c:pt idx="195">
                  <c:v>-8.9216771655816277E-2</c:v>
                </c:pt>
                <c:pt idx="196">
                  <c:v>-0.10006282704460248</c:v>
                </c:pt>
                <c:pt idx="197">
                  <c:v>-0.11592436428561001</c:v>
                </c:pt>
                <c:pt idx="198">
                  <c:v>-2.0947764160103538E-3</c:v>
                </c:pt>
                <c:pt idx="199">
                  <c:v>-1.2037857457473494E-2</c:v>
                </c:pt>
                <c:pt idx="200">
                  <c:v>-8.6197392440128237E-2</c:v>
                </c:pt>
                <c:pt idx="201">
                  <c:v>-6.199648737610456E-2</c:v>
                </c:pt>
                <c:pt idx="202">
                  <c:v>-0.16868444377277791</c:v>
                </c:pt>
                <c:pt idx="203">
                  <c:v>-0.22400756470724623</c:v>
                </c:pt>
                <c:pt idx="204">
                  <c:v>-0.19767491604424697</c:v>
                </c:pt>
                <c:pt idx="205">
                  <c:v>-0.1905889977132213</c:v>
                </c:pt>
                <c:pt idx="206">
                  <c:v>-0.19413195687873414</c:v>
                </c:pt>
                <c:pt idx="207">
                  <c:v>-0.1905889977132213</c:v>
                </c:pt>
              </c:numCache>
            </c:numRef>
          </c:val>
          <c:smooth val="1"/>
        </c:ser>
        <c:ser>
          <c:idx val="1"/>
          <c:order val="1"/>
          <c:tx>
            <c:v>France</c:v>
          </c:tx>
          <c:spPr>
            <a:ln w="44450">
              <a:solidFill>
                <a:schemeClr val="accent6"/>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DataF7.9!$C$6:$C$214</c:f>
              <c:numCache>
                <c:formatCode>General</c:formatCode>
                <c:ptCount val="209"/>
                <c:pt idx="0" formatCode="0%">
                  <c:v>5.8046561643159085E-2</c:v>
                </c:pt>
                <c:pt idx="40" formatCode="0%">
                  <c:v>0.52657353336106616</c:v>
                </c:pt>
                <c:pt idx="60" formatCode="0%">
                  <c:v>0.7</c:v>
                </c:pt>
                <c:pt idx="70" formatCode="0%">
                  <c:v>0.8</c:v>
                </c:pt>
                <c:pt idx="80" formatCode="0%">
                  <c:v>1.1000000000000001</c:v>
                </c:pt>
                <c:pt idx="90" formatCode="0%">
                  <c:v>1.1499999999999999</c:v>
                </c:pt>
                <c:pt idx="100" formatCode="0%">
                  <c:v>1.2268002232694999</c:v>
                </c:pt>
                <c:pt idx="104" formatCode="0%">
                  <c:v>1.2837069197054332</c:v>
                </c:pt>
                <c:pt idx="110" formatCode="0%">
                  <c:v>6.3318771030438939E-2</c:v>
                </c:pt>
                <c:pt idx="120" formatCode="0%">
                  <c:v>0.45</c:v>
                </c:pt>
                <c:pt idx="140" formatCode="0%">
                  <c:v>3.3305474333594751E-2</c:v>
                </c:pt>
                <c:pt idx="160" formatCode="0%">
                  <c:v>0.11159733959804317</c:v>
                </c:pt>
                <c:pt idx="161" formatCode="0%">
                  <c:v>0.13151860955168845</c:v>
                </c:pt>
                <c:pt idx="162" formatCode="0%">
                  <c:v>0.14745043599570926</c:v>
                </c:pt>
                <c:pt idx="163" formatCode="0%">
                  <c:v>0.14696366404209094</c:v>
                </c:pt>
                <c:pt idx="164" formatCode="0%">
                  <c:v>0.13017398913757336</c:v>
                </c:pt>
                <c:pt idx="165" formatCode="0%">
                  <c:v>0.14356123618114486</c:v>
                </c:pt>
                <c:pt idx="166" formatCode="0%">
                  <c:v>0.15487909183789636</c:v>
                </c:pt>
                <c:pt idx="167" formatCode="0%">
                  <c:v>0.15893653298798679</c:v>
                </c:pt>
                <c:pt idx="168" formatCode="0%">
                  <c:v>0.1443024252081907</c:v>
                </c:pt>
                <c:pt idx="169" formatCode="0%">
                  <c:v>0.14455975202217175</c:v>
                </c:pt>
                <c:pt idx="170" formatCode="0%">
                  <c:v>0.18176399635053883</c:v>
                </c:pt>
                <c:pt idx="171" formatCode="0%">
                  <c:v>0.1927365548629863</c:v>
                </c:pt>
                <c:pt idx="172" formatCode="0%">
                  <c:v>0.18231635429706147</c:v>
                </c:pt>
                <c:pt idx="173" formatCode="0%">
                  <c:v>0.18846694591916041</c:v>
                </c:pt>
                <c:pt idx="174" formatCode="0%">
                  <c:v>0.15705616584668247</c:v>
                </c:pt>
                <c:pt idx="175" formatCode="0%">
                  <c:v>9.8965773277692307E-2</c:v>
                </c:pt>
                <c:pt idx="176" formatCode="0%">
                  <c:v>6.3340577876592752E-2</c:v>
                </c:pt>
                <c:pt idx="177" formatCode="0%">
                  <c:v>6.2723061880306394E-2</c:v>
                </c:pt>
                <c:pt idx="178" formatCode="0%">
                  <c:v>4.4019555884483884E-2</c:v>
                </c:pt>
                <c:pt idx="179" formatCode="0%">
                  <c:v>-8.242475547330215E-3</c:v>
                </c:pt>
                <c:pt idx="180" formatCode="0%">
                  <c:v>-2.4583161936777065E-2</c:v>
                </c:pt>
                <c:pt idx="181" formatCode="0%">
                  <c:v>-2.6041602232796977E-2</c:v>
                </c:pt>
                <c:pt idx="182" formatCode="0%">
                  <c:v>-2.1822804748084984E-2</c:v>
                </c:pt>
                <c:pt idx="183" formatCode="0%">
                  <c:v>-9.6351386794301733E-3</c:v>
                </c:pt>
                <c:pt idx="184" formatCode="0%">
                  <c:v>2.4989038153180137E-2</c:v>
                </c:pt>
                <c:pt idx="185" formatCode="0%">
                  <c:v>8.7438761392307413E-2</c:v>
                </c:pt>
                <c:pt idx="186" formatCode="0%">
                  <c:v>0.11782586244097275</c:v>
                </c:pt>
                <c:pt idx="187" formatCode="0%">
                  <c:v>0.13897299607783481</c:v>
                </c:pt>
                <c:pt idx="188" formatCode="0%">
                  <c:v>0.16782133636654065</c:v>
                </c:pt>
                <c:pt idx="189" formatCode="0%">
                  <c:v>0.14088819901577596</c:v>
                </c:pt>
                <c:pt idx="190" formatCode="0%">
                  <c:v>0.14603888267691964</c:v>
                </c:pt>
                <c:pt idx="191" formatCode="0%">
                  <c:v>0.17334728430605639</c:v>
                </c:pt>
                <c:pt idx="192" formatCode="0%">
                  <c:v>7.8652855915295194E-2</c:v>
                </c:pt>
                <c:pt idx="193" formatCode="0%">
                  <c:v>1.3070571725633637E-3</c:v>
                </c:pt>
                <c:pt idx="194" formatCode="0%">
                  <c:v>-7.9176214939239344E-3</c:v>
                </c:pt>
                <c:pt idx="195" formatCode="0%">
                  <c:v>-5.6108551590424802E-3</c:v>
                </c:pt>
                <c:pt idx="196" formatCode="0%">
                  <c:v>-2.06741200683663E-3</c:v>
                </c:pt>
                <c:pt idx="197" formatCode="0%">
                  <c:v>-2.100088621810452E-2</c:v>
                </c:pt>
                <c:pt idx="198" formatCode="0%">
                  <c:v>-6.9528799811602635E-2</c:v>
                </c:pt>
                <c:pt idx="199" formatCode="0%">
                  <c:v>-9.9123205264388961E-2</c:v>
                </c:pt>
                <c:pt idx="200" formatCode="0%">
                  <c:v>-8.9530139608010775E-2</c:v>
                </c:pt>
                <c:pt idx="201" formatCode="0%">
                  <c:v>-0.10935163664553972</c:v>
                </c:pt>
                <c:pt idx="202" formatCode="0%">
                  <c:v>-0.11897733699309508</c:v>
                </c:pt>
                <c:pt idx="203" formatCode="0%">
                  <c:v>-8.6083087497766789E-2</c:v>
                </c:pt>
                <c:pt idx="204" formatCode="0%">
                  <c:v>-8.3952071464296035E-2</c:v>
                </c:pt>
                <c:pt idx="205" formatCode="0%">
                  <c:v>-0.10407289235151725</c:v>
                </c:pt>
                <c:pt idx="206" formatCode="0%">
                  <c:v>-9.4012481907906648E-2</c:v>
                </c:pt>
                <c:pt idx="207" formatCode="0%">
                  <c:v>-0.10407289235151725</c:v>
                </c:pt>
              </c:numCache>
            </c:numRef>
          </c:val>
          <c:smooth val="1"/>
        </c:ser>
        <c:ser>
          <c:idx val="2"/>
          <c:order val="2"/>
          <c:tx>
            <c:v>Germany</c:v>
          </c:tx>
          <c:spPr>
            <a:ln w="44450">
              <a:solidFill>
                <a:schemeClr val="accent2"/>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DataF7.9!$D$6:$D$214</c:f>
              <c:numCache>
                <c:formatCode>0%</c:formatCode>
                <c:ptCount val="209"/>
                <c:pt idx="0">
                  <c:v>0.03</c:v>
                </c:pt>
                <c:pt idx="40">
                  <c:v>0.05</c:v>
                </c:pt>
                <c:pt idx="60">
                  <c:v>0.1</c:v>
                </c:pt>
                <c:pt idx="70">
                  <c:v>0.3</c:v>
                </c:pt>
                <c:pt idx="80">
                  <c:v>0.4</c:v>
                </c:pt>
                <c:pt idx="90">
                  <c:v>0.42</c:v>
                </c:pt>
                <c:pt idx="100">
                  <c:v>0.44</c:v>
                </c:pt>
                <c:pt idx="104">
                  <c:v>0.46</c:v>
                </c:pt>
                <c:pt idx="110">
                  <c:v>-0.1</c:v>
                </c:pt>
                <c:pt idx="120">
                  <c:v>-0.3</c:v>
                </c:pt>
                <c:pt idx="140">
                  <c:v>-0.19553478589274237</c:v>
                </c:pt>
                <c:pt idx="141">
                  <c:v>-0.15837649817336247</c:v>
                </c:pt>
                <c:pt idx="142">
                  <c:v>-0.11958120072726887</c:v>
                </c:pt>
                <c:pt idx="143">
                  <c:v>-7.9943749198828823E-2</c:v>
                </c:pt>
                <c:pt idx="144">
                  <c:v>-4.7161263705988263E-2</c:v>
                </c:pt>
                <c:pt idx="145">
                  <c:v>-2.8972077895016223E-2</c:v>
                </c:pt>
                <c:pt idx="146">
                  <c:v>-1.0093243583188926E-2</c:v>
                </c:pt>
                <c:pt idx="147">
                  <c:v>1.5840347315379876E-2</c:v>
                </c:pt>
                <c:pt idx="148">
                  <c:v>4.0322972038282098E-2</c:v>
                </c:pt>
                <c:pt idx="149">
                  <c:v>5.3706300404299891E-2</c:v>
                </c:pt>
                <c:pt idx="150">
                  <c:v>6.2068763784962358E-2</c:v>
                </c:pt>
                <c:pt idx="151">
                  <c:v>6.8851455776327355E-2</c:v>
                </c:pt>
                <c:pt idx="152">
                  <c:v>6.7056003705299433E-2</c:v>
                </c:pt>
                <c:pt idx="153">
                  <c:v>6.6356622294105924E-2</c:v>
                </c:pt>
                <c:pt idx="154">
                  <c:v>6.4933703215599423E-2</c:v>
                </c:pt>
                <c:pt idx="155">
                  <c:v>5.5978276703410934E-2</c:v>
                </c:pt>
                <c:pt idx="156">
                  <c:v>5.1770782362312591E-2</c:v>
                </c:pt>
                <c:pt idx="157">
                  <c:v>6.7259996441863798E-2</c:v>
                </c:pt>
                <c:pt idx="158">
                  <c:v>8.464544119449896E-2</c:v>
                </c:pt>
                <c:pt idx="159">
                  <c:v>8.7255671122743614E-2</c:v>
                </c:pt>
                <c:pt idx="160">
                  <c:v>8.1269054057648019E-2</c:v>
                </c:pt>
                <c:pt idx="161">
                  <c:v>7.392995927459621E-2</c:v>
                </c:pt>
                <c:pt idx="162">
                  <c:v>6.6727186288017173E-2</c:v>
                </c:pt>
                <c:pt idx="163">
                  <c:v>6.3628796006449523E-2</c:v>
                </c:pt>
                <c:pt idx="164">
                  <c:v>7.1804616350529996E-2</c:v>
                </c:pt>
                <c:pt idx="165">
                  <c:v>8.678149163855392E-2</c:v>
                </c:pt>
                <c:pt idx="166">
                  <c:v>9.1013871222087733E-2</c:v>
                </c:pt>
                <c:pt idx="167">
                  <c:v>8.7826701572698118E-2</c:v>
                </c:pt>
                <c:pt idx="168">
                  <c:v>8.2013585142298812E-2</c:v>
                </c:pt>
                <c:pt idx="169">
                  <c:v>6.9291668291394687E-2</c:v>
                </c:pt>
                <c:pt idx="170">
                  <c:v>5.1195566781806486E-2</c:v>
                </c:pt>
                <c:pt idx="171">
                  <c:v>4.2425989937111538E-2</c:v>
                </c:pt>
                <c:pt idx="172">
                  <c:v>4.3210369951601373E-2</c:v>
                </c:pt>
                <c:pt idx="173">
                  <c:v>4.8607519981827461E-2</c:v>
                </c:pt>
                <c:pt idx="174">
                  <c:v>6.7400325396376928E-2</c:v>
                </c:pt>
                <c:pt idx="175">
                  <c:v>7.8017782355377152E-2</c:v>
                </c:pt>
                <c:pt idx="176">
                  <c:v>8.8792186414062779E-2</c:v>
                </c:pt>
                <c:pt idx="177">
                  <c:v>0.12537575725082395</c:v>
                </c:pt>
                <c:pt idx="178">
                  <c:v>0.16837630157214453</c:v>
                </c:pt>
                <c:pt idx="179">
                  <c:v>0.20425412742629756</c:v>
                </c:pt>
                <c:pt idx="180">
                  <c:v>0.22419374112693069</c:v>
                </c:pt>
                <c:pt idx="181">
                  <c:v>0.19411793032993541</c:v>
                </c:pt>
                <c:pt idx="182">
                  <c:v>0.16862426568346081</c:v>
                </c:pt>
                <c:pt idx="183">
                  <c:v>0.14443679828638437</c:v>
                </c:pt>
                <c:pt idx="184">
                  <c:v>0.11906167722444747</c:v>
                </c:pt>
                <c:pt idx="185">
                  <c:v>8.5963746527619123E-2</c:v>
                </c:pt>
                <c:pt idx="186">
                  <c:v>5.6703179948856229E-2</c:v>
                </c:pt>
                <c:pt idx="187">
                  <c:v>4.8466718355967074E-2</c:v>
                </c:pt>
                <c:pt idx="188">
                  <c:v>2.5714464965330953E-2</c:v>
                </c:pt>
                <c:pt idx="189">
                  <c:v>2.0829063782655172E-2</c:v>
                </c:pt>
                <c:pt idx="190">
                  <c:v>2.7950699632796207E-2</c:v>
                </c:pt>
                <c:pt idx="191">
                  <c:v>4.9077266726515321E-2</c:v>
                </c:pt>
                <c:pt idx="192">
                  <c:v>3.9304734464123817E-2</c:v>
                </c:pt>
                <c:pt idx="193">
                  <c:v>4.5628994355672928E-3</c:v>
                </c:pt>
                <c:pt idx="194">
                  <c:v>3.1221457583582614E-2</c:v>
                </c:pt>
                <c:pt idx="195">
                  <c:v>0.10571301899457167</c:v>
                </c:pt>
                <c:pt idx="196">
                  <c:v>0.19199718456867793</c:v>
                </c:pt>
                <c:pt idx="197">
                  <c:v>0.22219837717840027</c:v>
                </c:pt>
                <c:pt idx="198">
                  <c:v>0.21806708788843135</c:v>
                </c:pt>
                <c:pt idx="199">
                  <c:v>0.26147833162194123</c:v>
                </c:pt>
                <c:pt idx="200">
                  <c:v>0.29404606732786004</c:v>
                </c:pt>
                <c:pt idx="201">
                  <c:v>0.28093183610015909</c:v>
                </c:pt>
                <c:pt idx="202">
                  <c:v>0.30270973582778105</c:v>
                </c:pt>
                <c:pt idx="203">
                  <c:v>0.36731170321476619</c:v>
                </c:pt>
                <c:pt idx="204">
                  <c:v>0.43872969250005672</c:v>
                </c:pt>
                <c:pt idx="205">
                  <c:v>0.52735699989367713</c:v>
                </c:pt>
                <c:pt idx="206">
                  <c:v>0.56942792479690307</c:v>
                </c:pt>
                <c:pt idx="207">
                  <c:v>0.57942792479690308</c:v>
                </c:pt>
              </c:numCache>
            </c:numRef>
          </c:val>
          <c:smooth val="1"/>
        </c:ser>
        <c:ser>
          <c:idx val="3"/>
          <c:order val="3"/>
          <c:tx>
            <c:v>Japan</c:v>
          </c:tx>
          <c:spPr>
            <a:ln w="44450">
              <a:solidFill>
                <a:srgbClr val="FF0000"/>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DataF7.9!$E$6:$E$214</c:f>
              <c:numCache>
                <c:formatCode>0%</c:formatCode>
                <c:ptCount val="209"/>
                <c:pt idx="145">
                  <c:v>2.1291575354831265E-2</c:v>
                </c:pt>
                <c:pt idx="146">
                  <c:v>9.8581342806602339E-3</c:v>
                </c:pt>
                <c:pt idx="147">
                  <c:v>-1.5000399434727241E-2</c:v>
                </c:pt>
                <c:pt idx="148">
                  <c:v>-1.8957131727331242E-2</c:v>
                </c:pt>
                <c:pt idx="149">
                  <c:v>-5.3830941095337282E-3</c:v>
                </c:pt>
                <c:pt idx="150">
                  <c:v>3.923242111215283E-3</c:v>
                </c:pt>
                <c:pt idx="151">
                  <c:v>-4.3347691060286464E-3</c:v>
                </c:pt>
                <c:pt idx="152">
                  <c:v>-1.681953423115318E-2</c:v>
                </c:pt>
                <c:pt idx="153">
                  <c:v>-2.5556537291184265E-2</c:v>
                </c:pt>
                <c:pt idx="154">
                  <c:v>-3.2478800232617677E-2</c:v>
                </c:pt>
                <c:pt idx="155">
                  <c:v>-2.8890924009835835E-2</c:v>
                </c:pt>
                <c:pt idx="156">
                  <c:v>-1.5567742087960466E-2</c:v>
                </c:pt>
                <c:pt idx="157">
                  <c:v>-8.5315832229150464E-3</c:v>
                </c:pt>
                <c:pt idx="158">
                  <c:v>-2.5867059620480908E-3</c:v>
                </c:pt>
                <c:pt idx="159">
                  <c:v>1.4267039283431496E-2</c:v>
                </c:pt>
                <c:pt idx="160">
                  <c:v>3.182504384907537E-2</c:v>
                </c:pt>
                <c:pt idx="161">
                  <c:v>4.8899022849162276E-2</c:v>
                </c:pt>
                <c:pt idx="162">
                  <c:v>6.3160161437326584E-2</c:v>
                </c:pt>
                <c:pt idx="163">
                  <c:v>5.9682739013471209E-2</c:v>
                </c:pt>
                <c:pt idx="164">
                  <c:v>4.6437905340773272E-2</c:v>
                </c:pt>
                <c:pt idx="165">
                  <c:v>3.7308629200700404E-2</c:v>
                </c:pt>
                <c:pt idx="166">
                  <c:v>3.557024223092245E-2</c:v>
                </c:pt>
                <c:pt idx="167">
                  <c:v>4.7412471128910325E-2</c:v>
                </c:pt>
                <c:pt idx="168">
                  <c:v>5.9270190055737075E-2</c:v>
                </c:pt>
                <c:pt idx="169">
                  <c:v>5.4206886833709639E-2</c:v>
                </c:pt>
                <c:pt idx="170">
                  <c:v>4.2351710988901455E-2</c:v>
                </c:pt>
                <c:pt idx="171">
                  <c:v>4.1427939866827482E-2</c:v>
                </c:pt>
                <c:pt idx="172">
                  <c:v>4.4250231268142211E-2</c:v>
                </c:pt>
                <c:pt idx="173">
                  <c:v>4.9963458251567817E-2</c:v>
                </c:pt>
                <c:pt idx="174">
                  <c:v>6.6768587012474401E-2</c:v>
                </c:pt>
                <c:pt idx="175">
                  <c:v>8.4699585443557671E-2</c:v>
                </c:pt>
                <c:pt idx="176">
                  <c:v>0.11584385238840787</c:v>
                </c:pt>
                <c:pt idx="177">
                  <c:v>0.15533477275541011</c:v>
                </c:pt>
                <c:pt idx="178">
                  <c:v>0.19557120611828829</c:v>
                </c:pt>
                <c:pt idx="179">
                  <c:v>0.17628403039923018</c:v>
                </c:pt>
                <c:pt idx="180">
                  <c:v>0.13287104139300518</c:v>
                </c:pt>
                <c:pt idx="181">
                  <c:v>0.13521741575323026</c:v>
                </c:pt>
                <c:pt idx="182">
                  <c:v>0.16147252022054306</c:v>
                </c:pt>
                <c:pt idx="183">
                  <c:v>0.1912369475835955</c:v>
                </c:pt>
                <c:pt idx="184">
                  <c:v>0.1970309670981541</c:v>
                </c:pt>
                <c:pt idx="185">
                  <c:v>0.19929744200610475</c:v>
                </c:pt>
                <c:pt idx="186">
                  <c:v>0.22295192338549277</c:v>
                </c:pt>
                <c:pt idx="187">
                  <c:v>0.26822679853384546</c:v>
                </c:pt>
                <c:pt idx="188">
                  <c:v>0.30965128265218461</c:v>
                </c:pt>
                <c:pt idx="189">
                  <c:v>0.26684285809053476</c:v>
                </c:pt>
                <c:pt idx="190">
                  <c:v>0.26159415537344127</c:v>
                </c:pt>
                <c:pt idx="191">
                  <c:v>0.37745070904824035</c:v>
                </c:pt>
                <c:pt idx="192">
                  <c:v>0.43591556222169869</c:v>
                </c:pt>
                <c:pt idx="193">
                  <c:v>0.42654418660428861</c:v>
                </c:pt>
                <c:pt idx="194">
                  <c:v>0.43181882767024099</c:v>
                </c:pt>
                <c:pt idx="195">
                  <c:v>0.43749526986597576</c:v>
                </c:pt>
                <c:pt idx="196">
                  <c:v>0.46958216228571403</c:v>
                </c:pt>
                <c:pt idx="197">
                  <c:v>0.5458359453894992</c:v>
                </c:pt>
                <c:pt idx="198">
                  <c:v>0.58075008190365918</c:v>
                </c:pt>
                <c:pt idx="199">
                  <c:v>0.65055341682909973</c:v>
                </c:pt>
                <c:pt idx="200">
                  <c:v>0.66471941756942332</c:v>
                </c:pt>
                <c:pt idx="201">
                  <c:v>0.67091722687285971</c:v>
                </c:pt>
                <c:pt idx="202">
                  <c:v>0.71859075364916469</c:v>
                </c:pt>
                <c:pt idx="203">
                  <c:v>0.77332282826110343</c:v>
                </c:pt>
                <c:pt idx="204">
                  <c:v>0.83265590678080759</c:v>
                </c:pt>
                <c:pt idx="205">
                  <c:v>0.81599985507250672</c:v>
                </c:pt>
                <c:pt idx="206">
                  <c:v>0.81599985507250672</c:v>
                </c:pt>
                <c:pt idx="207">
                  <c:v>0.81599985507250672</c:v>
                </c:pt>
              </c:numCache>
            </c:numRef>
          </c:val>
          <c:smooth val="1"/>
        </c:ser>
        <c:ser>
          <c:idx val="5"/>
          <c:order val="4"/>
          <c:tx>
            <c:v>United States</c:v>
          </c:tx>
          <c:spPr>
            <a:ln w="44450">
              <a:solidFill>
                <a:srgbClr val="7030A0"/>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DataF7.9!$G$6:$G$214</c:f>
              <c:numCache>
                <c:formatCode>0%</c:formatCode>
                <c:ptCount val="209"/>
                <c:pt idx="0">
                  <c:v>-0.15</c:v>
                </c:pt>
                <c:pt idx="40">
                  <c:v>-0.09</c:v>
                </c:pt>
                <c:pt idx="70">
                  <c:v>-0.11</c:v>
                </c:pt>
                <c:pt idx="103">
                  <c:v>-0.109496802286629</c:v>
                </c:pt>
                <c:pt idx="104">
                  <c:v>-0.11694529822230958</c:v>
                </c:pt>
                <c:pt idx="105">
                  <c:v>-7.3370723117436948E-2</c:v>
                </c:pt>
                <c:pt idx="106">
                  <c:v>-2.9019886243688557E-2</c:v>
                </c:pt>
                <c:pt idx="107">
                  <c:v>0</c:v>
                </c:pt>
                <c:pt idx="108">
                  <c:v>1.9674549568938313E-2</c:v>
                </c:pt>
                <c:pt idx="109">
                  <c:v>3.564647621235198E-2</c:v>
                </c:pt>
                <c:pt idx="110">
                  <c:v>4.6331821549175145E-2</c:v>
                </c:pt>
                <c:pt idx="111">
                  <c:v>6.8221680953655064E-2</c:v>
                </c:pt>
                <c:pt idx="112">
                  <c:v>7.6816503159243141E-2</c:v>
                </c:pt>
                <c:pt idx="113">
                  <c:v>7.3651580060164007E-2</c:v>
                </c:pt>
                <c:pt idx="114">
                  <c:v>8.1442409155937145E-2</c:v>
                </c:pt>
                <c:pt idx="115">
                  <c:v>8.5293654679267958E-2</c:v>
                </c:pt>
                <c:pt idx="116">
                  <c:v>7.9660041400807041E-2</c:v>
                </c:pt>
                <c:pt idx="117">
                  <c:v>8.1124008152390681E-2</c:v>
                </c:pt>
                <c:pt idx="118">
                  <c:v>8.1778247827290179E-2</c:v>
                </c:pt>
                <c:pt idx="119">
                  <c:v>8.2094833687487295E-2</c:v>
                </c:pt>
                <c:pt idx="120">
                  <c:v>8.9530685920304193E-2</c:v>
                </c:pt>
                <c:pt idx="121">
                  <c:v>0.10398818316136241</c:v>
                </c:pt>
                <c:pt idx="122">
                  <c:v>0.16510721247535759</c:v>
                </c:pt>
                <c:pt idx="123">
                  <c:v>0.1549999999999031</c:v>
                </c:pt>
                <c:pt idx="124">
                  <c:v>0.13173241852449041</c:v>
                </c:pt>
                <c:pt idx="125">
                  <c:v>0.10060240963834802</c:v>
                </c:pt>
                <c:pt idx="126">
                  <c:v>9.4414893617348825E-2</c:v>
                </c:pt>
                <c:pt idx="127">
                  <c:v>6.4755077658190566E-2</c:v>
                </c:pt>
                <c:pt idx="128">
                  <c:v>4.8508430609349076E-2</c:v>
                </c:pt>
                <c:pt idx="129">
                  <c:v>2.4969696969700986E-2</c:v>
                </c:pt>
                <c:pt idx="130">
                  <c:v>4.1484716157311266E-3</c:v>
                </c:pt>
                <c:pt idx="131">
                  <c:v>-1.1073253833069081E-2</c:v>
                </c:pt>
                <c:pt idx="132">
                  <c:v>-2.7539370078731259E-3</c:v>
                </c:pt>
                <c:pt idx="133">
                  <c:v>2.4591564335292538E-3</c:v>
                </c:pt>
                <c:pt idx="134">
                  <c:v>6.6711442785898469E-3</c:v>
                </c:pt>
                <c:pt idx="135">
                  <c:v>1.102879841112047E-2</c:v>
                </c:pt>
                <c:pt idx="136">
                  <c:v>1.5392059553301821E-2</c:v>
                </c:pt>
                <c:pt idx="137">
                  <c:v>3.8406392694079507E-2</c:v>
                </c:pt>
                <c:pt idx="138">
                  <c:v>5.2431660546612587E-2</c:v>
                </c:pt>
                <c:pt idx="139">
                  <c:v>5.9041666666857527E-2</c:v>
                </c:pt>
                <c:pt idx="140">
                  <c:v>5.1837078651851665E-2</c:v>
                </c:pt>
                <c:pt idx="141">
                  <c:v>4.5116883117053315E-2</c:v>
                </c:pt>
                <c:pt idx="142">
                  <c:v>4.6047473200600327E-2</c:v>
                </c:pt>
                <c:pt idx="143">
                  <c:v>4.7292392566664163E-2</c:v>
                </c:pt>
                <c:pt idx="144">
                  <c:v>4.788763066180856E-2</c:v>
                </c:pt>
                <c:pt idx="145">
                  <c:v>4.3155455508437912E-2</c:v>
                </c:pt>
                <c:pt idx="146">
                  <c:v>4.5929159391445082E-2</c:v>
                </c:pt>
                <c:pt idx="147">
                  <c:v>5.4304959465954886E-2</c:v>
                </c:pt>
                <c:pt idx="148">
                  <c:v>6.2051707779718655E-2</c:v>
                </c:pt>
                <c:pt idx="149">
                  <c:v>5.7407528285307423E-2</c:v>
                </c:pt>
                <c:pt idx="150">
                  <c:v>5.6631589914421798E-2</c:v>
                </c:pt>
                <c:pt idx="151">
                  <c:v>5.9590707964647049E-2</c:v>
                </c:pt>
                <c:pt idx="152">
                  <c:v>6.1221038864067434E-2</c:v>
                </c:pt>
                <c:pt idx="153">
                  <c:v>6.3258030356524539E-2</c:v>
                </c:pt>
                <c:pt idx="154">
                  <c:v>6.0317277658958654E-2</c:v>
                </c:pt>
                <c:pt idx="155">
                  <c:v>6.3258367408810426E-2</c:v>
                </c:pt>
                <c:pt idx="156">
                  <c:v>6.7258579963814194E-2</c:v>
                </c:pt>
                <c:pt idx="157">
                  <c:v>6.1299657984678714E-2</c:v>
                </c:pt>
                <c:pt idx="158">
                  <c:v>5.4222449224811654E-2</c:v>
                </c:pt>
                <c:pt idx="159">
                  <c:v>5.4371317398663854E-2</c:v>
                </c:pt>
                <c:pt idx="160">
                  <c:v>5.6249867035364415E-2</c:v>
                </c:pt>
                <c:pt idx="161">
                  <c:v>4.7188790560541566E-2</c:v>
                </c:pt>
                <c:pt idx="162">
                  <c:v>3.8196794300980511E-2</c:v>
                </c:pt>
                <c:pt idx="163">
                  <c:v>3.8419252187752523E-2</c:v>
                </c:pt>
                <c:pt idx="164">
                  <c:v>4.4205285756476968E-2</c:v>
                </c:pt>
                <c:pt idx="165">
                  <c:v>5.2221073668285663E-2</c:v>
                </c:pt>
                <c:pt idx="166">
                  <c:v>6.4502415159845242E-2</c:v>
                </c:pt>
                <c:pt idx="167">
                  <c:v>6.7231611719665949E-2</c:v>
                </c:pt>
                <c:pt idx="168">
                  <c:v>6.2905069215342058E-2</c:v>
                </c:pt>
                <c:pt idx="169">
                  <c:v>7.0414776265386003E-2</c:v>
                </c:pt>
                <c:pt idx="170">
                  <c:v>8.0959700016436195E-2</c:v>
                </c:pt>
                <c:pt idx="171">
                  <c:v>8.3576834061830252E-2</c:v>
                </c:pt>
                <c:pt idx="172">
                  <c:v>6.9174764117723941E-2</c:v>
                </c:pt>
                <c:pt idx="173">
                  <c:v>5.6116810978532342E-2</c:v>
                </c:pt>
                <c:pt idx="174">
                  <c:v>3.8475754936136627E-2</c:v>
                </c:pt>
                <c:pt idx="175">
                  <c:v>2.1310189457649984E-2</c:v>
                </c:pt>
                <c:pt idx="176">
                  <c:v>8.2235850527565043E-3</c:v>
                </c:pt>
                <c:pt idx="177">
                  <c:v>-6.9974752379103802E-3</c:v>
                </c:pt>
                <c:pt idx="178">
                  <c:v>-1.8436150798923742E-2</c:v>
                </c:pt>
                <c:pt idx="179">
                  <c:v>-3.5115637154445982E-2</c:v>
                </c:pt>
                <c:pt idx="180">
                  <c:v>-3.9790512499716171E-2</c:v>
                </c:pt>
                <c:pt idx="181">
                  <c:v>-3.9907541312355362E-2</c:v>
                </c:pt>
                <c:pt idx="182">
                  <c:v>-6.0005182100836475E-2</c:v>
                </c:pt>
                <c:pt idx="183">
                  <c:v>-6.7124139848519809E-2</c:v>
                </c:pt>
                <c:pt idx="184">
                  <c:v>-5.3019608481846822E-2</c:v>
                </c:pt>
                <c:pt idx="185">
                  <c:v>-5.7900146616276169E-2</c:v>
                </c:pt>
                <c:pt idx="186">
                  <c:v>-6.2820245238723579E-2</c:v>
                </c:pt>
                <c:pt idx="187">
                  <c:v>-7.3394937943595473E-2</c:v>
                </c:pt>
                <c:pt idx="188">
                  <c:v>-8.8947093785216355E-2</c:v>
                </c:pt>
                <c:pt idx="189">
                  <c:v>-7.8815590312671518E-2</c:v>
                </c:pt>
                <c:pt idx="190">
                  <c:v>-8.9085606826702926E-2</c:v>
                </c:pt>
                <c:pt idx="191">
                  <c:v>-0.13355263157908839</c:v>
                </c:pt>
                <c:pt idx="192">
                  <c:v>-0.15829862877251369</c:v>
                </c:pt>
                <c:pt idx="193">
                  <c:v>-0.15919233186684534</c:v>
                </c:pt>
                <c:pt idx="194">
                  <c:v>-0.15399249589701688</c:v>
                </c:pt>
                <c:pt idx="195">
                  <c:v>-0.14744052385287304</c:v>
                </c:pt>
                <c:pt idx="196">
                  <c:v>-0.14148511428746965</c:v>
                </c:pt>
                <c:pt idx="197">
                  <c:v>-0.11812663333653473</c:v>
                </c:pt>
                <c:pt idx="198">
                  <c:v>-0.17058843882209082</c:v>
                </c:pt>
                <c:pt idx="199">
                  <c:v>-0.21824387065914266</c:v>
                </c:pt>
                <c:pt idx="200">
                  <c:v>-0.17696220416794881</c:v>
                </c:pt>
                <c:pt idx="201">
                  <c:v>-0.21986511687172608</c:v>
                </c:pt>
                <c:pt idx="202">
                  <c:v>-0.25781238666298839</c:v>
                </c:pt>
                <c:pt idx="203">
                  <c:v>-0.2815014745789105</c:v>
                </c:pt>
                <c:pt idx="204">
                  <c:v>-0.33488705877655606</c:v>
                </c:pt>
                <c:pt idx="205">
                  <c:v>-0.35831554454646775</c:v>
                </c:pt>
                <c:pt idx="206">
                  <c:v>-0.34660130166151193</c:v>
                </c:pt>
                <c:pt idx="207">
                  <c:v>-0.35831554454646775</c:v>
                </c:pt>
              </c:numCache>
            </c:numRef>
          </c:val>
          <c:smooth val="1"/>
        </c:ser>
        <c:ser>
          <c:idx val="4"/>
          <c:order val="5"/>
          <c:tx>
            <c:v>China</c:v>
          </c:tx>
          <c:spPr>
            <a:ln w="44450">
              <a:solidFill>
                <a:srgbClr val="FFFF00"/>
              </a:solidFill>
            </a:ln>
          </c:spPr>
          <c:marker>
            <c:symbol val="none"/>
          </c:marker>
          <c:dPt>
            <c:idx val="203"/>
            <c:bubble3D val="0"/>
          </c:dPt>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DataF7.9!$F$6:$F$214</c:f>
              <c:numCache>
                <c:formatCode>0%</c:formatCode>
                <c:ptCount val="209"/>
                <c:pt idx="172">
                  <c:v>5.2657243778778291E-2</c:v>
                </c:pt>
                <c:pt idx="173">
                  <c:v>6.3264362514286521E-2</c:v>
                </c:pt>
                <c:pt idx="174">
                  <c:v>6.4164891419547759E-2</c:v>
                </c:pt>
                <c:pt idx="175">
                  <c:v>4.6296782847705074E-2</c:v>
                </c:pt>
                <c:pt idx="176">
                  <c:v>1.5213606955540391E-2</c:v>
                </c:pt>
                <c:pt idx="177">
                  <c:v>-1.3615717791585996E-2</c:v>
                </c:pt>
                <c:pt idx="178">
                  <c:v>-2.5501647330776631E-2</c:v>
                </c:pt>
                <c:pt idx="179">
                  <c:v>-2.8881713558066475E-2</c:v>
                </c:pt>
                <c:pt idx="180">
                  <c:v>-5.6136798452732107E-3</c:v>
                </c:pt>
                <c:pt idx="181">
                  <c:v>3.5574605392718353E-2</c:v>
                </c:pt>
                <c:pt idx="182">
                  <c:v>9.3948329049139568E-3</c:v>
                </c:pt>
                <c:pt idx="183">
                  <c:v>-5.0293067574253836E-2</c:v>
                </c:pt>
                <c:pt idx="184">
                  <c:v>-7.3382966285826731E-2</c:v>
                </c:pt>
                <c:pt idx="185">
                  <c:v>-8.6846975635587825E-2</c:v>
                </c:pt>
                <c:pt idx="186">
                  <c:v>-9.2453262213904874E-2</c:v>
                </c:pt>
                <c:pt idx="187">
                  <c:v>-7.1164084147887996E-2</c:v>
                </c:pt>
                <c:pt idx="188">
                  <c:v>-3.3753723770852694E-2</c:v>
                </c:pt>
                <c:pt idx="189">
                  <c:v>-7.6893757175199359E-3</c:v>
                </c:pt>
                <c:pt idx="190">
                  <c:v>2.0450987225303596E-2</c:v>
                </c:pt>
                <c:pt idx="191">
                  <c:v>3.301318988238415E-2</c:v>
                </c:pt>
                <c:pt idx="192">
                  <c:v>5.063301702899909E-2</c:v>
                </c:pt>
                <c:pt idx="193">
                  <c:v>8.2776158883746731E-2</c:v>
                </c:pt>
                <c:pt idx="194">
                  <c:v>0.12080189479294369</c:v>
                </c:pt>
                <c:pt idx="195">
                  <c:v>0.16283057650217686</c:v>
                </c:pt>
                <c:pt idx="196">
                  <c:v>0.18054301997448655</c:v>
                </c:pt>
                <c:pt idx="197">
                  <c:v>0.22037657597274546</c:v>
                </c:pt>
                <c:pt idx="198">
                  <c:v>0.3000271469778456</c:v>
                </c:pt>
                <c:pt idx="199">
                  <c:v>0.30372979402422112</c:v>
                </c:pt>
                <c:pt idx="200">
                  <c:v>0.2702260243366354</c:v>
                </c:pt>
                <c:pt idx="201">
                  <c:v>0.24536468085317042</c:v>
                </c:pt>
                <c:pt idx="202">
                  <c:v>0.22777195845799802</c:v>
                </c:pt>
                <c:pt idx="203">
                  <c:v>0.2233292297020647</c:v>
                </c:pt>
                <c:pt idx="204">
                  <c:v>0.18520408536447228</c:v>
                </c:pt>
                <c:pt idx="205">
                  <c:v>0.1531539513540747</c:v>
                </c:pt>
                <c:pt idx="206">
                  <c:v>0.16917901835927349</c:v>
                </c:pt>
                <c:pt idx="207">
                  <c:v>0.2042666575332685</c:v>
                </c:pt>
              </c:numCache>
            </c:numRef>
          </c:val>
          <c:smooth val="1"/>
        </c:ser>
        <c:ser>
          <c:idx val="6"/>
          <c:order val="6"/>
          <c:spPr>
            <a:ln w="44450">
              <a:solidFill>
                <a:schemeClr val="tx1"/>
              </a:solidFill>
            </a:ln>
          </c:spPr>
          <c:marker>
            <c:symbol val="none"/>
          </c:marker>
          <c:cat>
            <c:numRef>
              <c:f>DataF7.9!$A$6:$A$214</c:f>
              <c:numCache>
                <c:formatCode>General</c:formatCode>
                <c:ptCount val="209"/>
                <c:pt idx="0">
                  <c:v>1810</c:v>
                </c:pt>
                <c:pt idx="1">
                  <c:v>1811</c:v>
                </c:pt>
                <c:pt idx="2">
                  <c:v>1812</c:v>
                </c:pt>
                <c:pt idx="3">
                  <c:v>1813</c:v>
                </c:pt>
                <c:pt idx="4">
                  <c:v>1814</c:v>
                </c:pt>
                <c:pt idx="5">
                  <c:v>1815</c:v>
                </c:pt>
                <c:pt idx="6">
                  <c:v>1816</c:v>
                </c:pt>
                <c:pt idx="7">
                  <c:v>1817</c:v>
                </c:pt>
                <c:pt idx="8">
                  <c:v>1818</c:v>
                </c:pt>
                <c:pt idx="9">
                  <c:v>1819</c:v>
                </c:pt>
                <c:pt idx="10">
                  <c:v>1820</c:v>
                </c:pt>
                <c:pt idx="11">
                  <c:v>1821</c:v>
                </c:pt>
                <c:pt idx="12">
                  <c:v>1822</c:v>
                </c:pt>
                <c:pt idx="13">
                  <c:v>1823</c:v>
                </c:pt>
                <c:pt idx="14">
                  <c:v>1824</c:v>
                </c:pt>
                <c:pt idx="15">
                  <c:v>1825</c:v>
                </c:pt>
                <c:pt idx="16">
                  <c:v>1826</c:v>
                </c:pt>
                <c:pt idx="17">
                  <c:v>1827</c:v>
                </c:pt>
                <c:pt idx="18">
                  <c:v>1828</c:v>
                </c:pt>
                <c:pt idx="19">
                  <c:v>1829</c:v>
                </c:pt>
                <c:pt idx="20">
                  <c:v>1830</c:v>
                </c:pt>
                <c:pt idx="21">
                  <c:v>1831</c:v>
                </c:pt>
                <c:pt idx="22">
                  <c:v>1832</c:v>
                </c:pt>
                <c:pt idx="23">
                  <c:v>1833</c:v>
                </c:pt>
                <c:pt idx="24">
                  <c:v>1834</c:v>
                </c:pt>
                <c:pt idx="25">
                  <c:v>1835</c:v>
                </c:pt>
                <c:pt idx="26">
                  <c:v>1836</c:v>
                </c:pt>
                <c:pt idx="27">
                  <c:v>1837</c:v>
                </c:pt>
                <c:pt idx="28">
                  <c:v>1838</c:v>
                </c:pt>
                <c:pt idx="29">
                  <c:v>1839</c:v>
                </c:pt>
                <c:pt idx="30">
                  <c:v>1840</c:v>
                </c:pt>
                <c:pt idx="31">
                  <c:v>1841</c:v>
                </c:pt>
                <c:pt idx="32">
                  <c:v>1842</c:v>
                </c:pt>
                <c:pt idx="33">
                  <c:v>1843</c:v>
                </c:pt>
                <c:pt idx="34">
                  <c:v>1844</c:v>
                </c:pt>
                <c:pt idx="35">
                  <c:v>1845</c:v>
                </c:pt>
                <c:pt idx="36">
                  <c:v>1846</c:v>
                </c:pt>
                <c:pt idx="37">
                  <c:v>1847</c:v>
                </c:pt>
                <c:pt idx="38">
                  <c:v>1848</c:v>
                </c:pt>
                <c:pt idx="39">
                  <c:v>1849</c:v>
                </c:pt>
                <c:pt idx="40">
                  <c:v>1850</c:v>
                </c:pt>
                <c:pt idx="41">
                  <c:v>1851</c:v>
                </c:pt>
                <c:pt idx="42">
                  <c:v>1852</c:v>
                </c:pt>
                <c:pt idx="43">
                  <c:v>1853</c:v>
                </c:pt>
                <c:pt idx="44">
                  <c:v>1854</c:v>
                </c:pt>
                <c:pt idx="45">
                  <c:v>1855</c:v>
                </c:pt>
                <c:pt idx="46">
                  <c:v>1856</c:v>
                </c:pt>
                <c:pt idx="47">
                  <c:v>1857</c:v>
                </c:pt>
                <c:pt idx="48">
                  <c:v>1858</c:v>
                </c:pt>
                <c:pt idx="49">
                  <c:v>1859</c:v>
                </c:pt>
                <c:pt idx="50">
                  <c:v>1860</c:v>
                </c:pt>
                <c:pt idx="51">
                  <c:v>1861</c:v>
                </c:pt>
                <c:pt idx="52">
                  <c:v>1862</c:v>
                </c:pt>
                <c:pt idx="53">
                  <c:v>1863</c:v>
                </c:pt>
                <c:pt idx="54">
                  <c:v>1864</c:v>
                </c:pt>
                <c:pt idx="55">
                  <c:v>1865</c:v>
                </c:pt>
                <c:pt idx="56">
                  <c:v>1866</c:v>
                </c:pt>
                <c:pt idx="57">
                  <c:v>1867</c:v>
                </c:pt>
                <c:pt idx="58">
                  <c:v>1868</c:v>
                </c:pt>
                <c:pt idx="59">
                  <c:v>1869</c:v>
                </c:pt>
                <c:pt idx="60">
                  <c:v>1870</c:v>
                </c:pt>
                <c:pt idx="61">
                  <c:v>1871</c:v>
                </c:pt>
                <c:pt idx="62">
                  <c:v>1872</c:v>
                </c:pt>
                <c:pt idx="63">
                  <c:v>1873</c:v>
                </c:pt>
                <c:pt idx="64">
                  <c:v>1874</c:v>
                </c:pt>
                <c:pt idx="65">
                  <c:v>1875</c:v>
                </c:pt>
                <c:pt idx="66">
                  <c:v>1876</c:v>
                </c:pt>
                <c:pt idx="67">
                  <c:v>1877</c:v>
                </c:pt>
                <c:pt idx="68">
                  <c:v>1878</c:v>
                </c:pt>
                <c:pt idx="69">
                  <c:v>1879</c:v>
                </c:pt>
                <c:pt idx="70">
                  <c:v>1880</c:v>
                </c:pt>
                <c:pt idx="71">
                  <c:v>1881</c:v>
                </c:pt>
                <c:pt idx="72">
                  <c:v>1882</c:v>
                </c:pt>
                <c:pt idx="73">
                  <c:v>1883</c:v>
                </c:pt>
                <c:pt idx="74">
                  <c:v>1884</c:v>
                </c:pt>
                <c:pt idx="75">
                  <c:v>1885</c:v>
                </c:pt>
                <c:pt idx="76">
                  <c:v>1886</c:v>
                </c:pt>
                <c:pt idx="77">
                  <c:v>1887</c:v>
                </c:pt>
                <c:pt idx="78">
                  <c:v>1888</c:v>
                </c:pt>
                <c:pt idx="79">
                  <c:v>1889</c:v>
                </c:pt>
                <c:pt idx="80">
                  <c:v>1890</c:v>
                </c:pt>
                <c:pt idx="81">
                  <c:v>1891</c:v>
                </c:pt>
                <c:pt idx="82">
                  <c:v>1892</c:v>
                </c:pt>
                <c:pt idx="83">
                  <c:v>1893</c:v>
                </c:pt>
                <c:pt idx="84">
                  <c:v>1894</c:v>
                </c:pt>
                <c:pt idx="85">
                  <c:v>1895</c:v>
                </c:pt>
                <c:pt idx="86">
                  <c:v>1896</c:v>
                </c:pt>
                <c:pt idx="87">
                  <c:v>1897</c:v>
                </c:pt>
                <c:pt idx="88">
                  <c:v>1898</c:v>
                </c:pt>
                <c:pt idx="89">
                  <c:v>1899</c:v>
                </c:pt>
                <c:pt idx="90">
                  <c:v>1900</c:v>
                </c:pt>
                <c:pt idx="91">
                  <c:v>1901</c:v>
                </c:pt>
                <c:pt idx="92">
                  <c:v>1902</c:v>
                </c:pt>
                <c:pt idx="93">
                  <c:v>1903</c:v>
                </c:pt>
                <c:pt idx="94">
                  <c:v>1904</c:v>
                </c:pt>
                <c:pt idx="95">
                  <c:v>1905</c:v>
                </c:pt>
                <c:pt idx="96">
                  <c:v>1906</c:v>
                </c:pt>
                <c:pt idx="97">
                  <c:v>1907</c:v>
                </c:pt>
                <c:pt idx="98">
                  <c:v>1908</c:v>
                </c:pt>
                <c:pt idx="99">
                  <c:v>1909</c:v>
                </c:pt>
                <c:pt idx="100">
                  <c:v>1910</c:v>
                </c:pt>
                <c:pt idx="101">
                  <c:v>1911</c:v>
                </c:pt>
                <c:pt idx="102">
                  <c:v>1912</c:v>
                </c:pt>
                <c:pt idx="103">
                  <c:v>1913</c:v>
                </c:pt>
                <c:pt idx="104">
                  <c:v>1914</c:v>
                </c:pt>
                <c:pt idx="105">
                  <c:v>1915</c:v>
                </c:pt>
                <c:pt idx="106">
                  <c:v>1916</c:v>
                </c:pt>
                <c:pt idx="107">
                  <c:v>1917</c:v>
                </c:pt>
                <c:pt idx="108">
                  <c:v>1918</c:v>
                </c:pt>
                <c:pt idx="109">
                  <c:v>1919</c:v>
                </c:pt>
                <c:pt idx="110">
                  <c:v>1920</c:v>
                </c:pt>
                <c:pt idx="111">
                  <c:v>1921</c:v>
                </c:pt>
                <c:pt idx="112">
                  <c:v>1922</c:v>
                </c:pt>
                <c:pt idx="113">
                  <c:v>1923</c:v>
                </c:pt>
                <c:pt idx="114">
                  <c:v>1924</c:v>
                </c:pt>
                <c:pt idx="115">
                  <c:v>1925</c:v>
                </c:pt>
                <c:pt idx="116">
                  <c:v>1926</c:v>
                </c:pt>
                <c:pt idx="117">
                  <c:v>1927</c:v>
                </c:pt>
                <c:pt idx="118">
                  <c:v>1928</c:v>
                </c:pt>
                <c:pt idx="119">
                  <c:v>1929</c:v>
                </c:pt>
                <c:pt idx="120">
                  <c:v>1930</c:v>
                </c:pt>
                <c:pt idx="121">
                  <c:v>1931</c:v>
                </c:pt>
                <c:pt idx="122">
                  <c:v>1932</c:v>
                </c:pt>
                <c:pt idx="123">
                  <c:v>1933</c:v>
                </c:pt>
                <c:pt idx="124">
                  <c:v>1934</c:v>
                </c:pt>
                <c:pt idx="125">
                  <c:v>1935</c:v>
                </c:pt>
                <c:pt idx="126">
                  <c:v>1936</c:v>
                </c:pt>
                <c:pt idx="127">
                  <c:v>1937</c:v>
                </c:pt>
                <c:pt idx="128">
                  <c:v>1938</c:v>
                </c:pt>
                <c:pt idx="129">
                  <c:v>1939</c:v>
                </c:pt>
                <c:pt idx="130">
                  <c:v>1940</c:v>
                </c:pt>
                <c:pt idx="131">
                  <c:v>1941</c:v>
                </c:pt>
                <c:pt idx="132">
                  <c:v>1942</c:v>
                </c:pt>
                <c:pt idx="133">
                  <c:v>1943</c:v>
                </c:pt>
                <c:pt idx="134">
                  <c:v>1944</c:v>
                </c:pt>
                <c:pt idx="135">
                  <c:v>1945</c:v>
                </c:pt>
                <c:pt idx="136">
                  <c:v>1946</c:v>
                </c:pt>
                <c:pt idx="137">
                  <c:v>1947</c:v>
                </c:pt>
                <c:pt idx="138">
                  <c:v>1948</c:v>
                </c:pt>
                <c:pt idx="139">
                  <c:v>1949</c:v>
                </c:pt>
                <c:pt idx="140">
                  <c:v>1950</c:v>
                </c:pt>
                <c:pt idx="141">
                  <c:v>1951</c:v>
                </c:pt>
                <c:pt idx="142">
                  <c:v>1952</c:v>
                </c:pt>
                <c:pt idx="143">
                  <c:v>1953</c:v>
                </c:pt>
                <c:pt idx="144">
                  <c:v>1954</c:v>
                </c:pt>
                <c:pt idx="145">
                  <c:v>1955</c:v>
                </c:pt>
                <c:pt idx="146">
                  <c:v>1956</c:v>
                </c:pt>
                <c:pt idx="147">
                  <c:v>1957</c:v>
                </c:pt>
                <c:pt idx="148">
                  <c:v>1958</c:v>
                </c:pt>
                <c:pt idx="149">
                  <c:v>1959</c:v>
                </c:pt>
                <c:pt idx="150">
                  <c:v>1960</c:v>
                </c:pt>
                <c:pt idx="151">
                  <c:v>1961</c:v>
                </c:pt>
                <c:pt idx="152">
                  <c:v>1962</c:v>
                </c:pt>
                <c:pt idx="153">
                  <c:v>1963</c:v>
                </c:pt>
                <c:pt idx="154">
                  <c:v>1964</c:v>
                </c:pt>
                <c:pt idx="155">
                  <c:v>1965</c:v>
                </c:pt>
                <c:pt idx="156">
                  <c:v>1966</c:v>
                </c:pt>
                <c:pt idx="157">
                  <c:v>1967</c:v>
                </c:pt>
                <c:pt idx="158">
                  <c:v>1968</c:v>
                </c:pt>
                <c:pt idx="159">
                  <c:v>1969</c:v>
                </c:pt>
                <c:pt idx="160">
                  <c:v>1970</c:v>
                </c:pt>
                <c:pt idx="161">
                  <c:v>1971</c:v>
                </c:pt>
                <c:pt idx="162">
                  <c:v>1972</c:v>
                </c:pt>
                <c:pt idx="163">
                  <c:v>1973</c:v>
                </c:pt>
                <c:pt idx="164">
                  <c:v>1974</c:v>
                </c:pt>
                <c:pt idx="165">
                  <c:v>1975</c:v>
                </c:pt>
                <c:pt idx="166">
                  <c:v>1976</c:v>
                </c:pt>
                <c:pt idx="167">
                  <c:v>1977</c:v>
                </c:pt>
                <c:pt idx="168">
                  <c:v>1978</c:v>
                </c:pt>
                <c:pt idx="169">
                  <c:v>1979</c:v>
                </c:pt>
                <c:pt idx="170">
                  <c:v>1980</c:v>
                </c:pt>
                <c:pt idx="171">
                  <c:v>1981</c:v>
                </c:pt>
                <c:pt idx="172">
                  <c:v>1982</c:v>
                </c:pt>
                <c:pt idx="173">
                  <c:v>1983</c:v>
                </c:pt>
                <c:pt idx="174">
                  <c:v>1984</c:v>
                </c:pt>
                <c:pt idx="175">
                  <c:v>1985</c:v>
                </c:pt>
                <c:pt idx="176">
                  <c:v>1986</c:v>
                </c:pt>
                <c:pt idx="177">
                  <c:v>1987</c:v>
                </c:pt>
                <c:pt idx="178">
                  <c:v>1988</c:v>
                </c:pt>
                <c:pt idx="179">
                  <c:v>1989</c:v>
                </c:pt>
                <c:pt idx="180">
                  <c:v>1990</c:v>
                </c:pt>
                <c:pt idx="181">
                  <c:v>1991</c:v>
                </c:pt>
                <c:pt idx="182">
                  <c:v>1992</c:v>
                </c:pt>
                <c:pt idx="183">
                  <c:v>1993</c:v>
                </c:pt>
                <c:pt idx="184">
                  <c:v>1994</c:v>
                </c:pt>
                <c:pt idx="185">
                  <c:v>1995</c:v>
                </c:pt>
                <c:pt idx="186">
                  <c:v>1996</c:v>
                </c:pt>
                <c:pt idx="187">
                  <c:v>1997</c:v>
                </c:pt>
                <c:pt idx="188">
                  <c:v>1998</c:v>
                </c:pt>
                <c:pt idx="189">
                  <c:v>1999</c:v>
                </c:pt>
                <c:pt idx="190">
                  <c:v>2000</c:v>
                </c:pt>
                <c:pt idx="191">
                  <c:v>2001</c:v>
                </c:pt>
                <c:pt idx="192">
                  <c:v>2002</c:v>
                </c:pt>
                <c:pt idx="193">
                  <c:v>2003</c:v>
                </c:pt>
                <c:pt idx="194">
                  <c:v>2004</c:v>
                </c:pt>
                <c:pt idx="195">
                  <c:v>2005</c:v>
                </c:pt>
                <c:pt idx="196">
                  <c:v>2006</c:v>
                </c:pt>
                <c:pt idx="197">
                  <c:v>2007</c:v>
                </c:pt>
                <c:pt idx="198">
                  <c:v>2008</c:v>
                </c:pt>
                <c:pt idx="199">
                  <c:v>2009</c:v>
                </c:pt>
                <c:pt idx="200">
                  <c:v>2010</c:v>
                </c:pt>
                <c:pt idx="201">
                  <c:v>2011</c:v>
                </c:pt>
                <c:pt idx="202">
                  <c:v>2012</c:v>
                </c:pt>
                <c:pt idx="203">
                  <c:v>2013</c:v>
                </c:pt>
                <c:pt idx="204">
                  <c:v>2014</c:v>
                </c:pt>
                <c:pt idx="205">
                  <c:v>2015</c:v>
                </c:pt>
                <c:pt idx="206">
                  <c:v>2016</c:v>
                </c:pt>
                <c:pt idx="207">
                  <c:v>2017</c:v>
                </c:pt>
                <c:pt idx="208">
                  <c:v>2018</c:v>
                </c:pt>
              </c:numCache>
            </c:numRef>
          </c:cat>
          <c:val>
            <c:numRef>
              <c:f>DataF7.9!$H$6:$H$214</c:f>
              <c:numCache>
                <c:formatCode>0%</c:formatCode>
                <c:ptCount val="20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numCache>
            </c:numRef>
          </c:val>
          <c:smooth val="0"/>
        </c:ser>
        <c:dLbls>
          <c:showLegendKey val="0"/>
          <c:showVal val="0"/>
          <c:showCatName val="0"/>
          <c:showSerName val="0"/>
          <c:showPercent val="0"/>
          <c:showBubbleSize val="0"/>
        </c:dLbls>
        <c:smooth val="0"/>
        <c:axId val="424949960"/>
        <c:axId val="424949176"/>
      </c:lineChart>
      <c:catAx>
        <c:axId val="424949960"/>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24949176"/>
        <c:crossesAt val="0"/>
        <c:auto val="1"/>
        <c:lblAlgn val="ctr"/>
        <c:lblOffset val="100"/>
        <c:tickLblSkip val="20"/>
        <c:tickMarkSkip val="10"/>
        <c:noMultiLvlLbl val="0"/>
      </c:catAx>
      <c:valAx>
        <c:axId val="424949176"/>
        <c:scaling>
          <c:orientation val="minMax"/>
          <c:max val="2"/>
          <c:min val="-0.4"/>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sz="1200" baseline="0"/>
                  <a:t>Foreign assets (net of liabilities) </a:t>
                </a:r>
              </a:p>
              <a:p>
                <a:pPr>
                  <a:defRPr sz="1200" b="0" i="0" u="none" strike="noStrike" baseline="0">
                    <a:solidFill>
                      <a:srgbClr val="000000"/>
                    </a:solidFill>
                    <a:latin typeface="Arial"/>
                    <a:ea typeface="Arial"/>
                    <a:cs typeface="Arial"/>
                  </a:defRPr>
                </a:pPr>
                <a:r>
                  <a:rPr lang="fr-FR" sz="1200" baseline="0"/>
                  <a:t>as a proportion of the country's national incime </a:t>
                </a:r>
              </a:p>
            </c:rich>
          </c:tx>
          <c:layout>
            <c:manualLayout>
              <c:xMode val="edge"/>
              <c:yMode val="edge"/>
              <c:x val="0"/>
              <c:y val="0.1332791706178811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24949960"/>
        <c:crosses val="autoZero"/>
        <c:crossBetween val="midCat"/>
        <c:majorUnit val="0.2"/>
        <c:minorUnit val="0.05"/>
      </c:valAx>
      <c:spPr>
        <a:solidFill>
          <a:srgbClr val="FFFFFF"/>
        </a:solidFill>
        <a:ln w="28575">
          <a:solidFill>
            <a:srgbClr val="000000"/>
          </a:solidFill>
          <a:prstDash val="solid"/>
        </a:ln>
      </c:spPr>
    </c:plotArea>
    <c:legend>
      <c:legendPos val="r"/>
      <c:layout>
        <c:manualLayout>
          <c:xMode val="edge"/>
          <c:yMode val="edge"/>
          <c:x val="0.58895950819169307"/>
          <c:y val="0.13125028857184462"/>
          <c:w val="0.3600794631472401"/>
          <c:h val="0.13503279951981645"/>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5.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6.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7.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0.03768</cdr:x>
      <cdr:y>0.78782</cdr:y>
    </cdr:from>
    <cdr:to>
      <cdr:x>0.98606</cdr:x>
      <cdr:y>0.91967</cdr:y>
    </cdr:to>
    <cdr:sp macro="" textlink="">
      <cdr:nvSpPr>
        <cdr:cNvPr id="13" name="Rectangle 12"/>
        <cdr:cNvSpPr/>
      </cdr:nvSpPr>
      <cdr:spPr>
        <a:xfrm xmlns:a="http://schemas.openxmlformats.org/drawingml/2006/main">
          <a:off x="347134" y="4422321"/>
          <a:ext cx="8736164" cy="74012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The share of the top decile (the top 10% highest incomes) dropped in Algeria between 1930 and 1950, and in South Africa between 1950 and 2018, while at the same time remaining at one of the highest levels ever observed. In French overseas departements like Reunion or Martinique, income inequality dropped subtantially but remained at higher levels than in metropolitan France.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0.01605</cdr:x>
      <cdr:y>0.84785</cdr:y>
    </cdr:from>
    <cdr:to>
      <cdr:x>0.97994</cdr:x>
      <cdr:y>0.98049</cdr:y>
    </cdr:to>
    <cdr:sp macro="" textlink="">
      <cdr:nvSpPr>
        <cdr:cNvPr id="4" name="Rectangle 3"/>
        <cdr:cNvSpPr/>
      </cdr:nvSpPr>
      <cdr:spPr>
        <a:xfrm xmlns:a="http://schemas.openxmlformats.org/drawingml/2006/main">
          <a:off x="146538" y="4777154"/>
          <a:ext cx="8799635" cy="74732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a society where average income is 3 times larger than subsistence income, the maximal share received by top 10% highest incomes (compatible with a subsistence income for the bottom 90%) is equal to 70% of total income, and the maximal share of top 1% highest incomes (compatible with a substistence income for the bottom 99%) is equal to 67% of total income. The richer the society, the more it is feasible to reach a high inequality level.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voir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0.03309</cdr:x>
      <cdr:y>0.83421</cdr:y>
    </cdr:from>
    <cdr:to>
      <cdr:x>0.98329</cdr:x>
      <cdr:y>0.90601</cdr:y>
    </cdr:to>
    <cdr:sp macro="" textlink="">
      <cdr:nvSpPr>
        <cdr:cNvPr id="13" name="Rectangle 12"/>
        <cdr:cNvSpPr/>
      </cdr:nvSpPr>
      <cdr:spPr>
        <a:xfrm xmlns:a="http://schemas.openxmlformats.org/drawingml/2006/main">
          <a:off x="304800" y="4682754"/>
          <a:ext cx="8753005" cy="40304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If we include slave societies like Saint-Domingue (Haïti) in 1780-1790, then the share of income going to the top 1% highest incomes can reach 50%-60% of total income.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voir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0.1233</cdr:x>
      <cdr:y>0.64882</cdr:y>
    </cdr:from>
    <cdr:to>
      <cdr:x>0.21223</cdr:x>
      <cdr:y>0.7402</cdr:y>
    </cdr:to>
    <cdr:sp macro="" textlink="">
      <cdr:nvSpPr>
        <cdr:cNvPr id="7" name="ZoneTexte 6"/>
        <cdr:cNvSpPr txBox="1"/>
      </cdr:nvSpPr>
      <cdr:spPr>
        <a:xfrm xmlns:a="http://schemas.openxmlformats.org/drawingml/2006/main">
          <a:off x="1135617" y="3641445"/>
          <a:ext cx="819040"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0.20586</cdr:x>
      <cdr:y>0.58615</cdr:y>
    </cdr:from>
    <cdr:to>
      <cdr:x>0.29833</cdr:x>
      <cdr:y>0.66578</cdr:y>
    </cdr:to>
    <cdr:sp macro="" textlink="">
      <cdr:nvSpPr>
        <cdr:cNvPr id="8" name="ZoneTexte 7"/>
        <cdr:cNvSpPr txBox="1"/>
      </cdr:nvSpPr>
      <cdr:spPr>
        <a:xfrm xmlns:a="http://schemas.openxmlformats.org/drawingml/2006/main">
          <a:off x="1895948" y="3289747"/>
          <a:ext cx="851644" cy="4469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0.27844</cdr:x>
      <cdr:y>0.48172</cdr:y>
    </cdr:from>
    <cdr:to>
      <cdr:x>0.39221</cdr:x>
      <cdr:y>0.6423</cdr:y>
    </cdr:to>
    <cdr:sp macro="" textlink="">
      <cdr:nvSpPr>
        <cdr:cNvPr id="9" name="ZoneTexte 8"/>
        <cdr:cNvSpPr txBox="1"/>
      </cdr:nvSpPr>
      <cdr:spPr>
        <a:xfrm xmlns:a="http://schemas.openxmlformats.org/drawingml/2006/main">
          <a:off x="2564427" y="2703616"/>
          <a:ext cx="1047815" cy="9012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0.03125</cdr:x>
      <cdr:y>0.84334</cdr:y>
    </cdr:from>
    <cdr:to>
      <cdr:x>0.97772</cdr:x>
      <cdr:y>0.98172</cdr:y>
    </cdr:to>
    <cdr:sp macro="" textlink="">
      <cdr:nvSpPr>
        <cdr:cNvPr id="18" name="Rectangle 17"/>
        <cdr:cNvSpPr/>
      </cdr:nvSpPr>
      <cdr:spPr>
        <a:xfrm xmlns:a="http://schemas.openxmlformats.org/drawingml/2006/main">
          <a:off x="287867" y="4734005"/>
          <a:ext cx="8718629" cy="77678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Algeria in 1950, the 10% the most favoured (the settlers) benefited from 82% of total educational spending. By comparison, the share of total educational spending benefiting the top 10% of the population which benefited from the highest educational investement (i.e. those children which did the longest and most expensive studies) was 38% in France in 1930 and 20% in 2018.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voir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0.57274</cdr:x>
      <cdr:y>0.64221</cdr:y>
    </cdr:from>
    <cdr:to>
      <cdr:x>0.6865</cdr:x>
      <cdr:y>0.80279</cdr:y>
    </cdr:to>
    <cdr:sp macro="" textlink="">
      <cdr:nvSpPr>
        <cdr:cNvPr id="14" name="ZoneTexte 1"/>
        <cdr:cNvSpPr txBox="1"/>
      </cdr:nvSpPr>
      <cdr:spPr>
        <a:xfrm xmlns:a="http://schemas.openxmlformats.org/drawingml/2006/main">
          <a:off x="5274912" y="3604360"/>
          <a:ext cx="1047723" cy="9012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0.79231</cdr:x>
      <cdr:y>0.68529</cdr:y>
    </cdr:from>
    <cdr:to>
      <cdr:x>0.88478</cdr:x>
      <cdr:y>0.76492</cdr:y>
    </cdr:to>
    <cdr:sp macro="" textlink="">
      <cdr:nvSpPr>
        <cdr:cNvPr id="19" name="ZoneTexte 1"/>
        <cdr:cNvSpPr txBox="1"/>
      </cdr:nvSpPr>
      <cdr:spPr>
        <a:xfrm xmlns:a="http://schemas.openxmlformats.org/drawingml/2006/main">
          <a:off x="7297170" y="3846161"/>
          <a:ext cx="851643"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0.49796</cdr:x>
      <cdr:y>0.59913</cdr:y>
    </cdr:from>
    <cdr:to>
      <cdr:x>0.59043</cdr:x>
      <cdr:y>0.67876</cdr:y>
    </cdr:to>
    <cdr:sp macro="" textlink="">
      <cdr:nvSpPr>
        <cdr:cNvPr id="20" name="ZoneTexte 1"/>
        <cdr:cNvSpPr txBox="1"/>
      </cdr:nvSpPr>
      <cdr:spPr>
        <a:xfrm xmlns:a="http://schemas.openxmlformats.org/drawingml/2006/main">
          <a:off x="4586162" y="3362559"/>
          <a:ext cx="851644"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0.4192</cdr:x>
      <cdr:y>0.65004</cdr:y>
    </cdr:from>
    <cdr:to>
      <cdr:x>0.50813</cdr:x>
      <cdr:y>0.74142</cdr:y>
    </cdr:to>
    <cdr:sp macro="" textlink="">
      <cdr:nvSpPr>
        <cdr:cNvPr id="22" name="ZoneTexte 1"/>
        <cdr:cNvSpPr txBox="1"/>
      </cdr:nvSpPr>
      <cdr:spPr>
        <a:xfrm xmlns:a="http://schemas.openxmlformats.org/drawingml/2006/main">
          <a:off x="3860808" y="3648322"/>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p>
      </cdr:txBody>
    </cdr:sp>
  </cdr:relSizeAnchor>
  <cdr:relSizeAnchor xmlns:cdr="http://schemas.openxmlformats.org/drawingml/2006/chartDrawing">
    <cdr:from>
      <cdr:x>0.71593</cdr:x>
      <cdr:y>0.70879</cdr:y>
    </cdr:from>
    <cdr:to>
      <cdr:x>0.80486</cdr:x>
      <cdr:y>0.80017</cdr:y>
    </cdr:to>
    <cdr:sp macro="" textlink="">
      <cdr:nvSpPr>
        <cdr:cNvPr id="23" name="ZoneTexte 1"/>
        <cdr:cNvSpPr txBox="1"/>
      </cdr:nvSpPr>
      <cdr:spPr>
        <a:xfrm xmlns:a="http://schemas.openxmlformats.org/drawingml/2006/main">
          <a:off x="6593693" y="3978032"/>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0.03586</cdr:x>
      <cdr:y>0.87163</cdr:y>
    </cdr:from>
    <cdr:to>
      <cdr:x>0.96497</cdr:x>
      <cdr:y>0.99595</cdr:y>
    </cdr:to>
    <cdr:sp macro="" textlink="">
      <cdr:nvSpPr>
        <cdr:cNvPr id="3" name="Rectangle 2"/>
        <cdr:cNvSpPr/>
      </cdr:nvSpPr>
      <cdr:spPr>
        <a:xfrm xmlns:a="http://schemas.openxmlformats.org/drawingml/2006/main">
          <a:off x="327660" y="4908305"/>
          <a:ext cx="8488680"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Net foreign assets, i.e. the difference between assets owned abroad by resident owners (including in some cases the governement) and liabilities (i.e. assets owned in the country by foreign owners), amounted in 1914 to 191% of national income in Britain and 125% in France. In 2018, net foreign assets reach 80% of national income in Japan, 58% in Germany and 20% in China.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0.00919</cdr:x>
      <cdr:y>0.77896</cdr:y>
    </cdr:from>
    <cdr:to>
      <cdr:x>0.98897</cdr:x>
      <cdr:y>0.91081</cdr:y>
    </cdr:to>
    <cdr:sp macro="" textlink="">
      <cdr:nvSpPr>
        <cdr:cNvPr id="13" name="Rectangle 12"/>
        <cdr:cNvSpPr/>
      </cdr:nvSpPr>
      <cdr:spPr>
        <a:xfrm xmlns:a="http://schemas.openxmlformats.org/drawingml/2006/main">
          <a:off x="84667" y="4372634"/>
          <a:ext cx="9025466" cy="74012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Between 1930 and 1955, the share of Europeans in colonial societies was 0,1%-0,3% of total population in India, Indochina and Indonesia, 0,3%-0,4% in Kenya, in AOF (Afrique occidentale française, West French Africa) and AEF (Afrique équatoriale française, Equatorial French Africa), 1,2% in Madagascar, 4% in Marocco, 8% in Tunisia, 10% in Algeria (13% in 1906, 14% in 1931). Whites made 11% of South African population in 2010 (it was between 15% and 20% from 1910 to 1990).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0.12569</cdr:x>
      <cdr:y>0.70626</cdr:y>
    </cdr:from>
    <cdr:to>
      <cdr:x>0.21462</cdr:x>
      <cdr:y>0.79764</cdr:y>
    </cdr:to>
    <cdr:sp macro="" textlink="">
      <cdr:nvSpPr>
        <cdr:cNvPr id="7" name="ZoneTexte 6"/>
        <cdr:cNvSpPr txBox="1"/>
      </cdr:nvSpPr>
      <cdr:spPr>
        <a:xfrm xmlns:a="http://schemas.openxmlformats.org/drawingml/2006/main">
          <a:off x="1157639" y="3963847"/>
          <a:ext cx="819040"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0.20745</cdr:x>
      <cdr:y>0.54699</cdr:y>
    </cdr:from>
    <cdr:to>
      <cdr:x>0.29992</cdr:x>
      <cdr:y>0.62662</cdr:y>
    </cdr:to>
    <cdr:sp macro="" textlink="">
      <cdr:nvSpPr>
        <cdr:cNvPr id="8" name="ZoneTexte 7"/>
        <cdr:cNvSpPr txBox="1"/>
      </cdr:nvSpPr>
      <cdr:spPr>
        <a:xfrm xmlns:a="http://schemas.openxmlformats.org/drawingml/2006/main">
          <a:off x="1910624" y="3069961"/>
          <a:ext cx="851643" cy="4469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0.28162</cdr:x>
      <cdr:y>0.36031</cdr:y>
    </cdr:from>
    <cdr:to>
      <cdr:x>0.39539</cdr:x>
      <cdr:y>0.52089</cdr:y>
    </cdr:to>
    <cdr:sp macro="" textlink="">
      <cdr:nvSpPr>
        <cdr:cNvPr id="9" name="ZoneTexte 8"/>
        <cdr:cNvSpPr txBox="1"/>
      </cdr:nvSpPr>
      <cdr:spPr>
        <a:xfrm xmlns:a="http://schemas.openxmlformats.org/drawingml/2006/main">
          <a:off x="2593704" y="2022198"/>
          <a:ext cx="1047815" cy="9012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0.01591</cdr:x>
      <cdr:y>0.87728</cdr:y>
    </cdr:from>
    <cdr:to>
      <cdr:x>0.99761</cdr:x>
      <cdr:y>0.98825</cdr:y>
    </cdr:to>
    <cdr:sp macro="" textlink="">
      <cdr:nvSpPr>
        <cdr:cNvPr id="18" name="Rectangle 17"/>
        <cdr:cNvSpPr/>
      </cdr:nvSpPr>
      <cdr:spPr>
        <a:xfrm xmlns:a="http://schemas.openxmlformats.org/drawingml/2006/main">
          <a:off x="146538" y="4923666"/>
          <a:ext cx="9041424" cy="6228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10% highest incomes in total income exceeded 80% in Saint-Domingue (Haïti) in 1780 (then made of about 90% slaves and less than 10% Europeans settlers), vs close to 70% in colonial Algeria in 1930 (then made of about 90% local population and 10% European settlers), and about 50% in metropolitan France in 1910.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0.57115</cdr:x>
      <cdr:y>0.22054</cdr:y>
    </cdr:from>
    <cdr:to>
      <cdr:x>0.68491</cdr:x>
      <cdr:y>0.38112</cdr:y>
    </cdr:to>
    <cdr:sp macro="" textlink="">
      <cdr:nvSpPr>
        <cdr:cNvPr id="14" name="ZoneTexte 1"/>
        <cdr:cNvSpPr txBox="1"/>
      </cdr:nvSpPr>
      <cdr:spPr>
        <a:xfrm xmlns:a="http://schemas.openxmlformats.org/drawingml/2006/main">
          <a:off x="5260242" y="1237761"/>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0.79311</cdr:x>
      <cdr:y>0.72315</cdr:y>
    </cdr:from>
    <cdr:to>
      <cdr:x>0.88558</cdr:x>
      <cdr:y>0.80278</cdr:y>
    </cdr:to>
    <cdr:sp macro="" textlink="">
      <cdr:nvSpPr>
        <cdr:cNvPr id="19" name="ZoneTexte 1"/>
        <cdr:cNvSpPr txBox="1"/>
      </cdr:nvSpPr>
      <cdr:spPr>
        <a:xfrm xmlns:a="http://schemas.openxmlformats.org/drawingml/2006/main">
          <a:off x="7304528" y="4058646"/>
          <a:ext cx="851643"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0.50114</cdr:x>
      <cdr:y>0.65918</cdr:y>
    </cdr:from>
    <cdr:to>
      <cdr:x>0.59361</cdr:x>
      <cdr:y>0.73881</cdr:y>
    </cdr:to>
    <cdr:sp macro="" textlink="">
      <cdr:nvSpPr>
        <cdr:cNvPr id="20" name="ZoneTexte 1"/>
        <cdr:cNvSpPr txBox="1"/>
      </cdr:nvSpPr>
      <cdr:spPr>
        <a:xfrm xmlns:a="http://schemas.openxmlformats.org/drawingml/2006/main">
          <a:off x="4615429" y="3699611"/>
          <a:ext cx="851644"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0.4192</cdr:x>
      <cdr:y>0.72054</cdr:y>
    </cdr:from>
    <cdr:to>
      <cdr:x>0.50813</cdr:x>
      <cdr:y>0.81192</cdr:y>
    </cdr:to>
    <cdr:sp macro="" textlink="">
      <cdr:nvSpPr>
        <cdr:cNvPr id="22" name="ZoneTexte 1"/>
        <cdr:cNvSpPr txBox="1"/>
      </cdr:nvSpPr>
      <cdr:spPr>
        <a:xfrm xmlns:a="http://schemas.openxmlformats.org/drawingml/2006/main">
          <a:off x="3860808" y="4043990"/>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0.71275</cdr:x>
      <cdr:y>0.72837</cdr:y>
    </cdr:from>
    <cdr:to>
      <cdr:x>0.80168</cdr:x>
      <cdr:y>0.81975</cdr:y>
    </cdr:to>
    <cdr:sp macro="" textlink="">
      <cdr:nvSpPr>
        <cdr:cNvPr id="23" name="ZoneTexte 1"/>
        <cdr:cNvSpPr txBox="1"/>
      </cdr:nvSpPr>
      <cdr:spPr>
        <a:xfrm xmlns:a="http://schemas.openxmlformats.org/drawingml/2006/main">
          <a:off x="6564396" y="4087925"/>
          <a:ext cx="819040" cy="5128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0.05967</cdr:x>
      <cdr:y>0.77938</cdr:y>
    </cdr:from>
    <cdr:to>
      <cdr:x>0.98489</cdr:x>
      <cdr:y>0.91123</cdr:y>
    </cdr:to>
    <cdr:sp macro="" textlink="">
      <cdr:nvSpPr>
        <cdr:cNvPr id="13" name="Rectangle 12"/>
        <cdr:cNvSpPr/>
      </cdr:nvSpPr>
      <cdr:spPr>
        <a:xfrm xmlns:a="http://schemas.openxmlformats.org/drawingml/2006/main">
          <a:off x="549577" y="4374203"/>
          <a:ext cx="8521222" cy="73999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Over all observed societies, the share of total income received by the top 10% highest incomes varied from 23% in Sweden in 1980 to 81% in Saint-Domingue (Haïti) in 1780 (which included 90% of slaves). Colonial societies such as Algeria and South Africa have in 1930-1950 among the highest inequality levels ever observed in history, with about 70% of total income received by the top decile, which includes approximately the European population.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voir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0.06444</cdr:x>
      <cdr:y>0.79374</cdr:y>
    </cdr:from>
    <cdr:to>
      <cdr:x>0.98966</cdr:x>
      <cdr:y>0.89817</cdr:y>
    </cdr:to>
    <cdr:sp macro="" textlink="">
      <cdr:nvSpPr>
        <cdr:cNvPr id="13" name="Rectangle 12"/>
        <cdr:cNvSpPr/>
      </cdr:nvSpPr>
      <cdr:spPr>
        <a:xfrm xmlns:a="http://schemas.openxmlformats.org/drawingml/2006/main">
          <a:off x="593457" y="4454803"/>
          <a:ext cx="8521222" cy="58610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Over the set of all observed societies (with the exception of slave societies), the share of the top percentile (the top 1% highest incomes) in total income varies from 4% in Sweden in 1980 to 36% in Zambia in 1950. Colonial societies are among the most inegalitarian societies observed in history.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49" t="s">
        <v>129</v>
      </c>
    </row>
    <row r="2" spans="1:1" ht="15.6" x14ac:dyDescent="0.3">
      <c r="A2" s="2" t="s">
        <v>103</v>
      </c>
    </row>
    <row r="3" spans="1:1" ht="15.6" x14ac:dyDescent="0.3">
      <c r="A3" s="1" t="s">
        <v>107</v>
      </c>
    </row>
    <row r="5" spans="1:1" ht="15.6" x14ac:dyDescent="0.3">
      <c r="A5" s="2" t="s">
        <v>104</v>
      </c>
    </row>
    <row r="6" spans="1:1" ht="15.6" x14ac:dyDescent="0.3">
      <c r="A6" s="1" t="s">
        <v>105</v>
      </c>
    </row>
    <row r="7" spans="1:1" ht="15.6" x14ac:dyDescent="0.3">
      <c r="A7" s="1" t="s">
        <v>106</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7"/>
  <sheetViews>
    <sheetView workbookViewId="0"/>
  </sheetViews>
  <sheetFormatPr baseColWidth="10" defaultRowHeight="14.4" x14ac:dyDescent="0.3"/>
  <cols>
    <col min="1" max="10" width="13.77734375" customWidth="1"/>
    <col min="11" max="11" width="14.33203125" customWidth="1"/>
    <col min="12" max="12" width="16.6640625" customWidth="1"/>
  </cols>
  <sheetData>
    <row r="1" spans="1:13" ht="15.6" x14ac:dyDescent="0.3">
      <c r="A1" s="2" t="s">
        <v>21</v>
      </c>
      <c r="B1" s="1"/>
      <c r="C1" s="1"/>
      <c r="D1" s="1"/>
      <c r="E1" s="1"/>
      <c r="F1" s="1"/>
      <c r="G1" s="1"/>
      <c r="H1" s="1"/>
      <c r="I1" s="1"/>
      <c r="J1" s="1"/>
      <c r="K1" s="1"/>
      <c r="L1" s="1"/>
      <c r="M1" s="1"/>
    </row>
    <row r="2" spans="1:13" ht="16.2" thickBot="1" x14ac:dyDescent="0.35">
      <c r="A2" s="1" t="s">
        <v>0</v>
      </c>
      <c r="B2" s="1"/>
      <c r="C2" s="1"/>
      <c r="D2" s="1"/>
      <c r="E2" s="1"/>
      <c r="F2" s="1"/>
      <c r="G2" s="1"/>
      <c r="H2" s="1"/>
      <c r="I2" s="1"/>
      <c r="J2" s="1"/>
      <c r="K2" s="1"/>
      <c r="L2" s="1"/>
      <c r="M2" s="1"/>
    </row>
    <row r="3" spans="1:13" ht="16.2" thickTop="1" x14ac:dyDescent="0.3">
      <c r="A3" s="9" t="s">
        <v>22</v>
      </c>
      <c r="B3" s="10"/>
      <c r="C3" s="10"/>
      <c r="D3" s="10"/>
      <c r="E3" s="10"/>
      <c r="F3" s="10"/>
      <c r="G3" s="10"/>
      <c r="H3" s="10"/>
      <c r="I3" s="10"/>
      <c r="J3" s="11"/>
      <c r="K3" s="1"/>
    </row>
    <row r="4" spans="1:13" ht="15.6" x14ac:dyDescent="0.3">
      <c r="A4" s="12" t="s">
        <v>108</v>
      </c>
      <c r="B4" s="12" t="s">
        <v>109</v>
      </c>
      <c r="C4" s="12" t="s">
        <v>110</v>
      </c>
      <c r="D4" s="12" t="s">
        <v>32</v>
      </c>
      <c r="E4" s="12" t="s">
        <v>33</v>
      </c>
      <c r="F4" s="12" t="s">
        <v>38</v>
      </c>
      <c r="G4" s="12" t="s">
        <v>111</v>
      </c>
      <c r="H4" s="13" t="s">
        <v>112</v>
      </c>
      <c r="I4" s="13" t="s">
        <v>113</v>
      </c>
      <c r="J4" s="14" t="s">
        <v>114</v>
      </c>
    </row>
    <row r="5" spans="1:13" ht="16.2" thickBot="1" x14ac:dyDescent="0.35">
      <c r="A5" s="15">
        <v>1E-3</v>
      </c>
      <c r="B5" s="15">
        <v>1.5E-3</v>
      </c>
      <c r="C5" s="15">
        <v>3.0000000000000001E-3</v>
      </c>
      <c r="D5" s="15">
        <v>3.0000000000000001E-3</v>
      </c>
      <c r="E5" s="15">
        <v>4.0000000000000001E-3</v>
      </c>
      <c r="F5" s="15">
        <v>1.2E-2</v>
      </c>
      <c r="G5" s="15">
        <v>3.7999999999999999E-2</v>
      </c>
      <c r="H5" s="15">
        <v>8.1000000000000003E-2</v>
      </c>
      <c r="I5" s="15">
        <v>0.10299999999999999</v>
      </c>
      <c r="J5" s="16">
        <v>0.11</v>
      </c>
    </row>
    <row r="6" spans="1:13" ht="16.2" thickTop="1" x14ac:dyDescent="0.3">
      <c r="B6" s="1"/>
      <c r="C6" s="1"/>
      <c r="D6" s="1"/>
      <c r="E6" s="1"/>
      <c r="F6" s="1"/>
      <c r="G6" s="1"/>
      <c r="H6" s="1"/>
      <c r="I6" s="17"/>
      <c r="J6" s="1"/>
      <c r="K6" s="1"/>
      <c r="L6" s="1"/>
      <c r="M6" s="1"/>
    </row>
    <row r="7" spans="1:13" ht="15.6" x14ac:dyDescent="0.3">
      <c r="A7" s="2" t="s">
        <v>20</v>
      </c>
      <c r="B7" s="1"/>
      <c r="C7" s="1"/>
      <c r="D7" s="1"/>
      <c r="E7" s="1"/>
      <c r="F7" s="1"/>
      <c r="G7" s="1"/>
      <c r="H7" s="1"/>
      <c r="I7" s="17"/>
      <c r="J7" s="1"/>
      <c r="K7" s="1"/>
      <c r="L7" s="1"/>
      <c r="M7" s="1"/>
    </row>
    <row r="8" spans="1:13" ht="15.6" x14ac:dyDescent="0.3">
      <c r="A8" s="1" t="s">
        <v>35</v>
      </c>
      <c r="B8" s="1"/>
      <c r="C8" s="1"/>
      <c r="D8" s="1"/>
      <c r="E8" s="1"/>
      <c r="F8" s="1"/>
      <c r="G8" s="1"/>
      <c r="H8" s="1"/>
      <c r="I8" s="17"/>
      <c r="J8" s="1"/>
      <c r="K8" s="1"/>
      <c r="L8" s="1"/>
      <c r="M8" s="1"/>
    </row>
    <row r="9" spans="1:13" ht="15.6" x14ac:dyDescent="0.3">
      <c r="A9" s="1" t="s">
        <v>34</v>
      </c>
      <c r="B9" s="1"/>
      <c r="C9" s="1"/>
      <c r="D9" s="1"/>
      <c r="E9" s="1"/>
      <c r="F9" s="1"/>
      <c r="G9" s="1"/>
      <c r="H9" s="1"/>
      <c r="I9" s="17"/>
      <c r="J9" s="1"/>
      <c r="K9" s="1"/>
      <c r="L9" s="1"/>
      <c r="M9" s="1"/>
    </row>
    <row r="10" spans="1:13" ht="15.6" x14ac:dyDescent="0.3">
      <c r="A10" s="1" t="s">
        <v>30</v>
      </c>
      <c r="B10" s="18"/>
      <c r="C10" s="18"/>
      <c r="D10" s="18"/>
      <c r="E10" s="18"/>
      <c r="F10" s="18"/>
      <c r="G10" s="18"/>
      <c r="H10" s="18"/>
      <c r="I10" s="18"/>
      <c r="J10" s="18"/>
    </row>
    <row r="11" spans="1:13" ht="15.6" x14ac:dyDescent="0.3">
      <c r="A11" s="19" t="s">
        <v>31</v>
      </c>
    </row>
    <row r="12" spans="1:13" ht="15.6" x14ac:dyDescent="0.3">
      <c r="A12" s="1" t="s">
        <v>23</v>
      </c>
      <c r="B12" s="1" t="s">
        <v>24</v>
      </c>
      <c r="C12" s="1"/>
      <c r="D12" s="1" t="s">
        <v>25</v>
      </c>
      <c r="E12" s="1"/>
      <c r="F12" s="1"/>
      <c r="G12" s="1"/>
    </row>
    <row r="13" spans="1:13" ht="15.6" x14ac:dyDescent="0.3">
      <c r="A13" s="1" t="s">
        <v>27</v>
      </c>
      <c r="B13" s="20">
        <v>5158051</v>
      </c>
      <c r="C13" s="20"/>
      <c r="D13" s="20">
        <v>680259</v>
      </c>
      <c r="E13" s="20"/>
      <c r="F13" s="20"/>
      <c r="G13" s="17">
        <f>D13/B13</f>
        <v>0.13188295346439963</v>
      </c>
    </row>
    <row r="14" spans="1:13" ht="15.6" x14ac:dyDescent="0.3">
      <c r="A14" s="1" t="s">
        <v>28</v>
      </c>
      <c r="B14" s="20">
        <v>6553451</v>
      </c>
      <c r="C14" s="20"/>
      <c r="D14" s="20">
        <v>881584</v>
      </c>
      <c r="E14" s="20"/>
      <c r="F14" s="20"/>
      <c r="G14" s="17">
        <f t="shared" ref="G14:G16" si="0">D14/B14</f>
        <v>0.13452210140886076</v>
      </c>
    </row>
    <row r="15" spans="1:13" ht="15.6" x14ac:dyDescent="0.3">
      <c r="A15" s="1" t="s">
        <v>29</v>
      </c>
      <c r="B15" s="20">
        <v>9529726</v>
      </c>
      <c r="C15" s="20"/>
      <c r="D15" s="20">
        <v>984031</v>
      </c>
      <c r="E15" s="20"/>
      <c r="F15" s="20"/>
      <c r="G15" s="17">
        <f t="shared" si="0"/>
        <v>0.10325910734474422</v>
      </c>
    </row>
    <row r="16" spans="1:13" ht="15.6" x14ac:dyDescent="0.3">
      <c r="A16" s="1" t="s">
        <v>26</v>
      </c>
      <c r="B16" s="21">
        <v>2410692</v>
      </c>
      <c r="C16" s="21"/>
      <c r="D16" s="21">
        <v>195293</v>
      </c>
      <c r="E16" s="21"/>
      <c r="F16" s="21"/>
      <c r="G16" s="17">
        <f t="shared" si="0"/>
        <v>8.101117853296895E-2</v>
      </c>
    </row>
    <row r="17" spans="1:1" ht="15.6" x14ac:dyDescent="0.3">
      <c r="A17" s="1" t="s">
        <v>71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baseColWidth="10" defaultColWidth="10.77734375" defaultRowHeight="15.6" x14ac:dyDescent="0.3"/>
  <cols>
    <col min="1" max="3" width="30.6640625" style="3" customWidth="1"/>
    <col min="4" max="4" width="32.6640625" style="3" customWidth="1"/>
    <col min="5" max="5" width="20.109375" style="3" customWidth="1"/>
    <col min="6" max="16384" width="10.77734375" style="3"/>
  </cols>
  <sheetData>
    <row r="1" spans="1:5" x14ac:dyDescent="0.3">
      <c r="A1" s="2" t="s">
        <v>19</v>
      </c>
    </row>
    <row r="2" spans="1:5" x14ac:dyDescent="0.3">
      <c r="A2" s="1" t="s">
        <v>0</v>
      </c>
    </row>
    <row r="3" spans="1:5" x14ac:dyDescent="0.3">
      <c r="A3" s="4"/>
      <c r="B3" s="4" t="s">
        <v>4</v>
      </c>
      <c r="C3" s="4" t="s">
        <v>3</v>
      </c>
      <c r="D3" s="4" t="s">
        <v>2</v>
      </c>
      <c r="E3" s="4" t="s">
        <v>1</v>
      </c>
    </row>
    <row r="4" spans="1:5" x14ac:dyDescent="0.3">
      <c r="A4" s="4" t="s">
        <v>6</v>
      </c>
      <c r="B4" s="5">
        <v>0.13448317803799964</v>
      </c>
      <c r="C4" s="5">
        <v>0.35907427811805948</v>
      </c>
      <c r="D4" s="5">
        <v>0.50881971747257271</v>
      </c>
      <c r="E4" s="5">
        <v>0.21292023843661201</v>
      </c>
    </row>
    <row r="5" spans="1:5" x14ac:dyDescent="0.3">
      <c r="A5" s="4" t="s">
        <v>115</v>
      </c>
      <c r="B5" s="5">
        <v>0.11</v>
      </c>
      <c r="C5" s="5">
        <f>1-B5-D5</f>
        <v>0.20399999999999996</v>
      </c>
      <c r="D5" s="5">
        <v>0.68600000000000005</v>
      </c>
      <c r="E5" s="5">
        <v>0.27</v>
      </c>
    </row>
    <row r="6" spans="1:5" x14ac:dyDescent="0.3">
      <c r="A6" s="4" t="s">
        <v>7</v>
      </c>
      <c r="B6" s="5">
        <v>0.09</v>
      </c>
      <c r="C6" s="5">
        <v>0.1</v>
      </c>
      <c r="D6" s="5">
        <v>0.81</v>
      </c>
      <c r="E6" s="5">
        <v>0.55000000000000004</v>
      </c>
    </row>
    <row r="8" spans="1:5" x14ac:dyDescent="0.3">
      <c r="A8" s="4" t="s">
        <v>72</v>
      </c>
    </row>
    <row r="9" spans="1:5" x14ac:dyDescent="0.3">
      <c r="A9" s="4" t="s">
        <v>73</v>
      </c>
    </row>
  </sheetData>
  <pageMargins left="0.75" right="0.75" top="1" bottom="1" header="0.5" footer="0.5"/>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V56"/>
  <sheetViews>
    <sheetView workbookViewId="0">
      <selection activeCell="K5" sqref="K5"/>
    </sheetView>
  </sheetViews>
  <sheetFormatPr baseColWidth="10" defaultRowHeight="14.4" x14ac:dyDescent="0.3"/>
  <cols>
    <col min="1" max="9" width="13.77734375" customWidth="1"/>
    <col min="10" max="11" width="14.33203125" customWidth="1"/>
    <col min="12" max="12" width="16.6640625" customWidth="1"/>
  </cols>
  <sheetData>
    <row r="1" spans="1:22" ht="15.6" x14ac:dyDescent="0.3">
      <c r="A1" s="2" t="s">
        <v>74</v>
      </c>
      <c r="B1" s="2"/>
      <c r="C1" s="1"/>
      <c r="D1" s="1"/>
      <c r="E1" s="1"/>
      <c r="F1" s="1"/>
      <c r="G1" s="1"/>
      <c r="H1" s="1"/>
      <c r="I1" s="1"/>
      <c r="J1" s="1"/>
      <c r="K1" s="1"/>
      <c r="L1" s="1"/>
      <c r="M1" s="1"/>
    </row>
    <row r="2" spans="1:22" ht="16.2" thickBot="1" x14ac:dyDescent="0.35">
      <c r="A2" s="1" t="s">
        <v>0</v>
      </c>
      <c r="B2" s="1"/>
      <c r="C2" s="1"/>
      <c r="D2" s="1"/>
      <c r="E2" s="1"/>
      <c r="F2" s="1"/>
      <c r="G2" s="1"/>
      <c r="H2" s="1"/>
      <c r="I2" s="1"/>
      <c r="J2" s="1"/>
      <c r="K2" s="1"/>
      <c r="L2" s="1"/>
      <c r="M2" s="1"/>
    </row>
    <row r="3" spans="1:22" ht="16.2" thickTop="1" x14ac:dyDescent="0.3">
      <c r="A3" s="9" t="s">
        <v>36</v>
      </c>
      <c r="B3" s="10"/>
      <c r="C3" s="10"/>
      <c r="D3" s="10"/>
      <c r="E3" s="10"/>
      <c r="F3" s="10"/>
      <c r="G3" s="10"/>
      <c r="H3" s="10"/>
      <c r="I3" s="10"/>
      <c r="J3" s="10"/>
      <c r="K3" s="10"/>
      <c r="L3" s="10"/>
      <c r="M3" s="10"/>
      <c r="N3" s="10"/>
      <c r="O3" s="10"/>
      <c r="P3" s="10"/>
      <c r="Q3" s="10"/>
      <c r="R3" s="10"/>
      <c r="S3" s="10"/>
      <c r="T3" s="11"/>
      <c r="U3" s="1"/>
      <c r="V3" s="1"/>
    </row>
    <row r="4" spans="1:22" ht="15.6" x14ac:dyDescent="0.3">
      <c r="A4" s="12" t="s">
        <v>116</v>
      </c>
      <c r="B4" s="12" t="s">
        <v>39</v>
      </c>
      <c r="C4" s="12" t="s">
        <v>128</v>
      </c>
      <c r="D4" s="12" t="s">
        <v>37</v>
      </c>
      <c r="E4" s="12" t="s">
        <v>117</v>
      </c>
      <c r="F4" s="12" t="s">
        <v>118</v>
      </c>
      <c r="G4" s="12" t="s">
        <v>119</v>
      </c>
      <c r="H4" s="12" t="s">
        <v>120</v>
      </c>
      <c r="I4" s="50" t="s">
        <v>130</v>
      </c>
      <c r="J4" s="50" t="s">
        <v>131</v>
      </c>
      <c r="K4" s="50" t="s">
        <v>132</v>
      </c>
      <c r="L4" s="12" t="s">
        <v>52</v>
      </c>
      <c r="M4" s="12" t="s">
        <v>63</v>
      </c>
      <c r="N4" s="12" t="s">
        <v>69</v>
      </c>
      <c r="O4" s="12" t="s">
        <v>64</v>
      </c>
      <c r="P4" s="12" t="s">
        <v>70</v>
      </c>
      <c r="Q4" s="12" t="s">
        <v>6</v>
      </c>
      <c r="R4" s="12" t="s">
        <v>68</v>
      </c>
      <c r="S4" s="12" t="s">
        <v>67</v>
      </c>
      <c r="T4" s="14" t="s">
        <v>40</v>
      </c>
      <c r="U4" s="18"/>
      <c r="V4" s="18"/>
    </row>
    <row r="5" spans="1:22" ht="16.2" thickBot="1" x14ac:dyDescent="0.35">
      <c r="A5" s="15">
        <v>0.22800000000000001</v>
      </c>
      <c r="B5" s="15">
        <v>0.35</v>
      </c>
      <c r="C5" s="15">
        <v>0.48</v>
      </c>
      <c r="D5" s="15">
        <v>0.53</v>
      </c>
      <c r="E5" s="15">
        <v>0.56000000000000005</v>
      </c>
      <c r="F5" s="15">
        <v>0.64</v>
      </c>
      <c r="G5" s="15">
        <f>F15</f>
        <v>0.68618222891566272</v>
      </c>
      <c r="H5" s="15">
        <f>G15</f>
        <v>0.63038685107235914</v>
      </c>
      <c r="I5" s="15">
        <f>B15</f>
        <v>0.72343982169390797</v>
      </c>
      <c r="J5" s="15">
        <v>0.61199999999999999</v>
      </c>
      <c r="K5" s="15">
        <f>C15</f>
        <v>0.65100000000000002</v>
      </c>
      <c r="L5" s="15">
        <f>L15</f>
        <v>0.65298507462686561</v>
      </c>
      <c r="M5" s="15">
        <f t="shared" ref="M5:P5" si="0">M15</f>
        <v>0.61</v>
      </c>
      <c r="N5" s="15">
        <f t="shared" si="0"/>
        <v>0.43</v>
      </c>
      <c r="O5" s="15">
        <f t="shared" si="0"/>
        <v>0.56000000000000005</v>
      </c>
      <c r="P5" s="15">
        <f t="shared" si="0"/>
        <v>0.38</v>
      </c>
      <c r="Q5" s="15">
        <v>0.51</v>
      </c>
      <c r="R5" s="15">
        <v>0.31</v>
      </c>
      <c r="S5" s="15">
        <v>0.35</v>
      </c>
      <c r="T5" s="16">
        <v>0.8</v>
      </c>
      <c r="U5" s="18"/>
      <c r="V5" s="18"/>
    </row>
    <row r="6" spans="1:22" ht="16.8" thickTop="1" thickBot="1" x14ac:dyDescent="0.35">
      <c r="A6" s="1"/>
      <c r="B6" s="1"/>
      <c r="C6" s="1"/>
      <c r="D6" s="1"/>
      <c r="E6" s="1"/>
      <c r="F6" s="1"/>
      <c r="G6" s="1"/>
      <c r="H6" s="1"/>
      <c r="I6" s="1"/>
      <c r="J6" s="1"/>
      <c r="K6" s="1"/>
      <c r="L6" s="1"/>
      <c r="M6" s="1"/>
    </row>
    <row r="7" spans="1:22" ht="16.2" thickTop="1" x14ac:dyDescent="0.3">
      <c r="A7" s="9" t="s">
        <v>51</v>
      </c>
      <c r="B7" s="10"/>
      <c r="C7" s="10"/>
      <c r="D7" s="10"/>
      <c r="E7" s="10"/>
      <c r="F7" s="10"/>
      <c r="G7" s="10"/>
      <c r="H7" s="10"/>
      <c r="I7" s="10"/>
      <c r="J7" s="10"/>
      <c r="K7" s="10"/>
      <c r="L7" s="10"/>
      <c r="M7" s="10"/>
      <c r="N7" s="10"/>
      <c r="O7" s="10"/>
      <c r="P7" s="11"/>
      <c r="Q7" s="1"/>
      <c r="R7" s="1"/>
      <c r="S7" s="1"/>
      <c r="T7" s="1"/>
    </row>
    <row r="8" spans="1:22" ht="15.6" x14ac:dyDescent="0.3">
      <c r="A8" s="12" t="s">
        <v>116</v>
      </c>
      <c r="B8" s="12" t="s">
        <v>39</v>
      </c>
      <c r="C8" s="12" t="s">
        <v>128</v>
      </c>
      <c r="D8" s="12" t="s">
        <v>52</v>
      </c>
      <c r="E8" s="12" t="s">
        <v>37</v>
      </c>
      <c r="F8" s="12" t="s">
        <v>62</v>
      </c>
      <c r="G8" s="12" t="s">
        <v>122</v>
      </c>
      <c r="H8" s="12" t="s">
        <v>119</v>
      </c>
      <c r="I8" s="12" t="s">
        <v>123</v>
      </c>
      <c r="J8" s="12" t="s">
        <v>117</v>
      </c>
      <c r="K8" s="12" t="s">
        <v>124</v>
      </c>
      <c r="L8" s="12" t="s">
        <v>125</v>
      </c>
      <c r="M8" s="12" t="s">
        <v>121</v>
      </c>
      <c r="N8" s="12" t="s">
        <v>61</v>
      </c>
      <c r="O8" s="12" t="s">
        <v>126</v>
      </c>
      <c r="P8" s="14" t="s">
        <v>40</v>
      </c>
      <c r="Q8" s="1"/>
      <c r="R8" s="1"/>
      <c r="S8" s="1"/>
      <c r="T8" s="1"/>
    </row>
    <row r="9" spans="1:22" ht="16.2" thickBot="1" x14ac:dyDescent="0.35">
      <c r="A9" s="15">
        <v>4.1000000000000002E-2</v>
      </c>
      <c r="B9" s="15">
        <v>0.11</v>
      </c>
      <c r="C9" s="15">
        <v>0.22</v>
      </c>
      <c r="D9" s="15">
        <f>$L16</f>
        <v>0.23</v>
      </c>
      <c r="E9" s="15">
        <v>0.25</v>
      </c>
      <c r="F9" s="15">
        <f>$H16</f>
        <v>0.26156941649899396</v>
      </c>
      <c r="G9" s="15">
        <f>$D16</f>
        <v>0.26526606878034004</v>
      </c>
      <c r="H9" s="15">
        <f>$F16</f>
        <v>0.27</v>
      </c>
      <c r="I9" s="15">
        <f>$I16</f>
        <v>0.27833001988071565</v>
      </c>
      <c r="J9" s="15">
        <v>0.28000000000000003</v>
      </c>
      <c r="K9" s="15">
        <f>E16</f>
        <v>0.29469548133595286</v>
      </c>
      <c r="L9" s="15">
        <v>0.30199999999999999</v>
      </c>
      <c r="M9" s="15">
        <f>B16</f>
        <v>0.32</v>
      </c>
      <c r="N9" s="15">
        <f>J16</f>
        <v>0.33</v>
      </c>
      <c r="O9" s="15">
        <f>K16</f>
        <v>0.36</v>
      </c>
      <c r="P9" s="16">
        <v>0.55000000000000004</v>
      </c>
      <c r="Q9" s="18"/>
      <c r="R9" s="18"/>
    </row>
    <row r="10" spans="1:22" ht="16.2" thickTop="1" x14ac:dyDescent="0.3">
      <c r="A10" s="1"/>
      <c r="B10" s="1"/>
      <c r="C10" s="1"/>
      <c r="D10" s="1"/>
      <c r="E10" s="1"/>
      <c r="F10" s="1"/>
      <c r="G10" s="1"/>
      <c r="H10" s="1"/>
      <c r="I10" s="1"/>
      <c r="J10" s="18"/>
      <c r="K10" s="18"/>
    </row>
    <row r="11" spans="1:22" ht="15.6" x14ac:dyDescent="0.3">
      <c r="A11" s="1"/>
      <c r="B11" s="1"/>
      <c r="C11" s="1"/>
      <c r="D11" s="12"/>
      <c r="E11" s="12"/>
      <c r="F11" s="1"/>
      <c r="G11" s="1"/>
      <c r="H11" s="1"/>
      <c r="I11" s="1"/>
      <c r="J11" s="18"/>
      <c r="K11" s="12"/>
    </row>
    <row r="12" spans="1:22" ht="15.6" x14ac:dyDescent="0.3">
      <c r="A12" s="2" t="s">
        <v>20</v>
      </c>
      <c r="B12" s="1"/>
      <c r="C12" s="1"/>
      <c r="D12" s="28"/>
      <c r="E12" s="28"/>
      <c r="F12" s="1"/>
      <c r="G12" s="1"/>
      <c r="H12" s="1"/>
      <c r="I12" s="1"/>
      <c r="J12" s="18"/>
      <c r="K12" s="28"/>
    </row>
    <row r="13" spans="1:22" ht="15.6" x14ac:dyDescent="0.3">
      <c r="B13" s="47" t="s">
        <v>41</v>
      </c>
      <c r="C13" s="47"/>
      <c r="D13" s="24" t="s">
        <v>43</v>
      </c>
      <c r="E13" s="24" t="s">
        <v>44</v>
      </c>
      <c r="F13" s="47" t="s">
        <v>23</v>
      </c>
      <c r="G13" s="47"/>
      <c r="H13" s="24" t="s">
        <v>55</v>
      </c>
      <c r="I13" s="24" t="s">
        <v>57</v>
      </c>
      <c r="J13" s="24" t="s">
        <v>58</v>
      </c>
      <c r="K13" s="24" t="s">
        <v>59</v>
      </c>
      <c r="L13" s="47" t="s">
        <v>47</v>
      </c>
      <c r="M13" s="47"/>
      <c r="N13" s="47"/>
      <c r="O13" s="48" t="s">
        <v>48</v>
      </c>
      <c r="P13" s="48"/>
    </row>
    <row r="14" spans="1:22" ht="15.6" x14ac:dyDescent="0.3">
      <c r="B14" s="6">
        <v>1950</v>
      </c>
      <c r="C14" s="6">
        <v>2018</v>
      </c>
      <c r="D14" s="6">
        <v>1945</v>
      </c>
      <c r="E14" s="6">
        <v>1935</v>
      </c>
      <c r="F14" s="6">
        <v>1930</v>
      </c>
      <c r="G14" s="6">
        <v>1950</v>
      </c>
      <c r="H14" s="6">
        <v>1950</v>
      </c>
      <c r="I14" s="6">
        <v>1950</v>
      </c>
      <c r="J14" s="6">
        <v>1950</v>
      </c>
      <c r="K14" s="6">
        <v>1950</v>
      </c>
      <c r="L14" s="6">
        <v>1960</v>
      </c>
      <c r="M14" s="6">
        <v>1986</v>
      </c>
      <c r="N14" s="6">
        <v>2014</v>
      </c>
      <c r="O14" s="6">
        <v>1986</v>
      </c>
      <c r="P14" s="6">
        <v>2014</v>
      </c>
    </row>
    <row r="15" spans="1:22" ht="15.6" x14ac:dyDescent="0.3">
      <c r="A15" s="1" t="s">
        <v>11</v>
      </c>
      <c r="B15" s="25">
        <f>($C15+B16-$C16)/(1+0.6*(B16-$C16))</f>
        <v>0.72343982169390797</v>
      </c>
      <c r="C15" s="23">
        <v>0.65100000000000002</v>
      </c>
      <c r="D15" s="23"/>
      <c r="E15" s="23"/>
      <c r="F15" s="25">
        <f>($C15+F16-$C16)/(1+0.8*(F16-$C16))</f>
        <v>0.68618222891566272</v>
      </c>
      <c r="G15" s="25">
        <f>($C15+G16-$C16)/(1+0.1*(G16-$C16))</f>
        <v>0.63038685107235914</v>
      </c>
      <c r="H15" s="23"/>
      <c r="I15" s="23"/>
      <c r="J15" s="23"/>
      <c r="K15" s="23"/>
      <c r="L15" s="25">
        <f>(M15+L16-M16)/(1+0.8*(L16-M16))</f>
        <v>0.65298507462686561</v>
      </c>
      <c r="M15" s="23">
        <v>0.61</v>
      </c>
      <c r="N15" s="23">
        <v>0.43</v>
      </c>
      <c r="O15" s="23">
        <v>0.56000000000000005</v>
      </c>
      <c r="P15" s="23">
        <v>0.38</v>
      </c>
    </row>
    <row r="16" spans="1:22" ht="15.6" x14ac:dyDescent="0.3">
      <c r="A16" s="1" t="s">
        <v>12</v>
      </c>
      <c r="B16" s="23">
        <v>0.32</v>
      </c>
      <c r="C16" s="23">
        <v>0.192</v>
      </c>
      <c r="D16" s="25">
        <f>(E16+D17-E17)/(1+0.6*(D17-E17))</f>
        <v>0.26526606878034004</v>
      </c>
      <c r="E16" s="25">
        <f>($F16+E17-$F17)/(1+0.6*(E17-$F17))</f>
        <v>0.29469548133595286</v>
      </c>
      <c r="F16" s="23">
        <v>0.27</v>
      </c>
      <c r="G16" s="23">
        <v>0.17</v>
      </c>
      <c r="H16" s="25">
        <f>($F16+H17-$F17)/(1+0.6*(H17-$F17))</f>
        <v>0.26156941649899396</v>
      </c>
      <c r="I16" s="25">
        <f>($F16+I17-$F17)/(1+0.6*(I17-$F17))</f>
        <v>0.27833001988071565</v>
      </c>
      <c r="J16" s="23">
        <v>0.33</v>
      </c>
      <c r="K16" s="23">
        <v>0.36</v>
      </c>
      <c r="L16" s="23">
        <v>0.23</v>
      </c>
      <c r="M16" s="23">
        <v>0.14000000000000001</v>
      </c>
      <c r="N16" s="23">
        <v>0.11</v>
      </c>
      <c r="O16" s="23">
        <v>0.12</v>
      </c>
      <c r="P16" s="23">
        <v>0.09</v>
      </c>
    </row>
    <row r="17" spans="1:16" ht="15.6" x14ac:dyDescent="0.3">
      <c r="A17" s="1" t="s">
        <v>42</v>
      </c>
      <c r="B17" s="23">
        <v>8.5000000000000006E-2</v>
      </c>
      <c r="C17" s="23">
        <v>0.06</v>
      </c>
      <c r="D17" s="23">
        <v>7.4999999999999997E-2</v>
      </c>
      <c r="E17" s="23">
        <v>0.11</v>
      </c>
      <c r="F17" s="23">
        <v>0.08</v>
      </c>
      <c r="G17" s="23">
        <v>0.06</v>
      </c>
      <c r="H17" s="23">
        <v>7.0000000000000007E-2</v>
      </c>
      <c r="I17" s="23">
        <v>0.09</v>
      </c>
      <c r="J17" s="23">
        <v>0.13</v>
      </c>
      <c r="K17" s="23">
        <v>0.12</v>
      </c>
      <c r="L17" s="23"/>
      <c r="M17" s="23"/>
      <c r="N17" s="23"/>
      <c r="O17" s="23"/>
      <c r="P17" s="23"/>
    </row>
    <row r="18" spans="1:16" ht="15.6" x14ac:dyDescent="0.3">
      <c r="A18" s="1" t="s">
        <v>45</v>
      </c>
      <c r="B18" s="17"/>
      <c r="C18" s="1"/>
      <c r="D18" s="1"/>
      <c r="E18" s="1"/>
      <c r="F18" s="1"/>
      <c r="G18" s="1"/>
      <c r="H18" s="22"/>
      <c r="L18" s="1"/>
      <c r="M18" s="1"/>
      <c r="N18" s="1"/>
      <c r="O18" s="22"/>
      <c r="P18" s="22"/>
    </row>
    <row r="19" spans="1:16" ht="15.6" x14ac:dyDescent="0.3">
      <c r="A19" s="1" t="s">
        <v>49</v>
      </c>
      <c r="B19" s="17"/>
      <c r="C19" s="1"/>
      <c r="D19" s="1"/>
      <c r="E19" s="1"/>
      <c r="F19" s="1"/>
      <c r="G19" s="1"/>
      <c r="H19" s="1"/>
      <c r="I19" s="1"/>
      <c r="J19" s="18"/>
      <c r="K19" s="18"/>
    </row>
    <row r="20" spans="1:16" ht="15.6" x14ac:dyDescent="0.3">
      <c r="A20" s="1" t="s">
        <v>91</v>
      </c>
      <c r="B20" s="17"/>
      <c r="C20" s="1"/>
      <c r="D20" s="1"/>
      <c r="E20" s="1"/>
      <c r="F20" s="1"/>
      <c r="G20" s="1"/>
      <c r="H20" s="1"/>
      <c r="I20" s="1"/>
      <c r="J20" s="18"/>
      <c r="K20" s="18"/>
    </row>
    <row r="21" spans="1:16" ht="15.6" x14ac:dyDescent="0.3">
      <c r="A21" s="1" t="s">
        <v>92</v>
      </c>
      <c r="B21" s="1"/>
      <c r="C21" s="1"/>
      <c r="D21" s="1"/>
      <c r="E21" s="1"/>
      <c r="F21" s="1"/>
      <c r="G21" s="1"/>
      <c r="H21" s="1"/>
      <c r="I21" s="1"/>
      <c r="J21" s="18"/>
      <c r="K21" s="18"/>
    </row>
    <row r="22" spans="1:16" ht="15.6" x14ac:dyDescent="0.3">
      <c r="A22" s="1" t="s">
        <v>46</v>
      </c>
      <c r="B22" s="1"/>
      <c r="C22" s="1"/>
      <c r="D22" s="1"/>
      <c r="E22" s="1"/>
      <c r="F22" s="1"/>
      <c r="G22" s="1"/>
      <c r="H22" s="1"/>
      <c r="I22" s="1"/>
      <c r="J22" s="18"/>
      <c r="K22" s="18"/>
    </row>
    <row r="23" spans="1:16" ht="15.6" x14ac:dyDescent="0.3">
      <c r="A23" s="1" t="s">
        <v>50</v>
      </c>
      <c r="B23" s="1"/>
      <c r="C23" s="1"/>
      <c r="D23" s="1"/>
      <c r="E23" s="1"/>
      <c r="F23" s="1"/>
      <c r="G23" s="1"/>
      <c r="H23" s="1"/>
      <c r="I23" s="1"/>
      <c r="J23" s="18"/>
      <c r="K23" s="18"/>
    </row>
    <row r="24" spans="1:16" ht="15.6" x14ac:dyDescent="0.3">
      <c r="A24" s="1" t="s">
        <v>56</v>
      </c>
      <c r="B24" s="1"/>
      <c r="C24" s="1"/>
      <c r="D24" s="1"/>
      <c r="E24" s="1"/>
      <c r="F24" s="1"/>
      <c r="G24" s="1"/>
      <c r="H24" s="1"/>
      <c r="I24" s="1"/>
      <c r="J24" s="18"/>
      <c r="K24" s="18"/>
    </row>
    <row r="25" spans="1:16" ht="15.6" x14ac:dyDescent="0.3">
      <c r="A25" s="1" t="s">
        <v>60</v>
      </c>
      <c r="B25" s="1"/>
      <c r="C25" s="1"/>
      <c r="D25" s="1"/>
      <c r="E25" s="1"/>
      <c r="F25" s="1"/>
      <c r="G25" s="1"/>
      <c r="H25" s="1"/>
      <c r="I25" s="1"/>
      <c r="J25" s="18"/>
      <c r="K25" s="18"/>
    </row>
    <row r="26" spans="1:16" ht="15.6" x14ac:dyDescent="0.3">
      <c r="A26" s="1" t="s">
        <v>53</v>
      </c>
      <c r="B26" s="1"/>
      <c r="C26" s="1"/>
      <c r="D26" s="1"/>
      <c r="E26" s="1"/>
      <c r="F26" s="1"/>
      <c r="G26" s="1"/>
      <c r="H26" s="1"/>
      <c r="I26" s="1"/>
      <c r="J26" s="18"/>
      <c r="K26" s="18"/>
    </row>
    <row r="27" spans="1:16" ht="15.6" x14ac:dyDescent="0.3">
      <c r="A27" s="1" t="s">
        <v>54</v>
      </c>
      <c r="B27" s="22"/>
      <c r="C27" s="22"/>
      <c r="D27" s="22"/>
      <c r="E27" s="22"/>
      <c r="F27" s="22"/>
      <c r="G27" s="22"/>
      <c r="H27" s="22"/>
      <c r="I27" s="22"/>
    </row>
    <row r="28" spans="1:16" ht="15.6" x14ac:dyDescent="0.3">
      <c r="A28" s="1" t="s">
        <v>102</v>
      </c>
      <c r="B28" s="22"/>
      <c r="C28" s="22"/>
      <c r="D28" s="22"/>
      <c r="E28" s="22"/>
      <c r="F28" s="22"/>
      <c r="G28" s="22"/>
      <c r="H28" s="22"/>
      <c r="I28" s="22"/>
    </row>
    <row r="30" spans="1:16" ht="15.6" x14ac:dyDescent="0.3">
      <c r="A30" s="29" t="s">
        <v>90</v>
      </c>
    </row>
    <row r="31" spans="1:16" ht="15.6" x14ac:dyDescent="0.3">
      <c r="A31" s="1" t="s">
        <v>77</v>
      </c>
    </row>
    <row r="32" spans="1:16" ht="15.6" x14ac:dyDescent="0.3">
      <c r="A32" s="1"/>
      <c r="B32" s="1" t="s">
        <v>78</v>
      </c>
      <c r="C32" s="1" t="s">
        <v>79</v>
      </c>
      <c r="D32" s="1" t="s">
        <v>83</v>
      </c>
      <c r="E32" s="1" t="s">
        <v>84</v>
      </c>
    </row>
    <row r="33" spans="1:5" ht="15.6" x14ac:dyDescent="0.3">
      <c r="A33" s="1" t="s">
        <v>75</v>
      </c>
      <c r="B33" s="26">
        <v>210</v>
      </c>
      <c r="C33" s="26">
        <v>60</v>
      </c>
      <c r="D33" s="23">
        <f>B33/B$49</f>
        <v>0.11257035647279549</v>
      </c>
      <c r="E33" s="23">
        <f>(B33*C33)/(B$49*C$49)</f>
        <v>2.1035936391335198E-2</v>
      </c>
    </row>
    <row r="34" spans="1:5" ht="15.6" x14ac:dyDescent="0.3">
      <c r="A34" s="1"/>
      <c r="B34" s="26">
        <v>210</v>
      </c>
      <c r="C34" s="26">
        <v>200</v>
      </c>
      <c r="D34" s="23">
        <f t="shared" ref="D34:D49" si="1">B34/B$49</f>
        <v>0.11257035647279549</v>
      </c>
      <c r="E34" s="23">
        <f t="shared" ref="E34:E49" si="2">(B34*C34)/(B$49*C$49)</f>
        <v>7.0119787971117328E-2</v>
      </c>
    </row>
    <row r="35" spans="1:5" ht="15.6" x14ac:dyDescent="0.3">
      <c r="A35" s="1"/>
      <c r="B35" s="26">
        <v>50</v>
      </c>
      <c r="C35" s="26">
        <v>560</v>
      </c>
      <c r="D35" s="23">
        <f t="shared" si="1"/>
        <v>2.6802465826856071E-2</v>
      </c>
      <c r="E35" s="23">
        <f t="shared" si="2"/>
        <v>4.6746525314078219E-2</v>
      </c>
    </row>
    <row r="36" spans="1:5" ht="15.6" x14ac:dyDescent="0.3">
      <c r="A36" s="1"/>
      <c r="B36" s="26">
        <v>100</v>
      </c>
      <c r="C36" s="26">
        <v>100</v>
      </c>
      <c r="D36" s="23">
        <f t="shared" si="1"/>
        <v>5.3604931653712141E-2</v>
      </c>
      <c r="E36" s="23">
        <f t="shared" si="2"/>
        <v>1.6695187612170793E-2</v>
      </c>
    </row>
    <row r="37" spans="1:5" ht="15.6" x14ac:dyDescent="0.3">
      <c r="A37" s="1"/>
      <c r="B37" s="26">
        <v>500</v>
      </c>
      <c r="C37" s="26">
        <v>50</v>
      </c>
      <c r="D37" s="23">
        <f t="shared" si="1"/>
        <v>0.2680246582685607</v>
      </c>
      <c r="E37" s="23">
        <f t="shared" si="2"/>
        <v>4.173796903042698E-2</v>
      </c>
    </row>
    <row r="38" spans="1:5" ht="15.6" x14ac:dyDescent="0.3">
      <c r="A38" s="1"/>
      <c r="B38" s="26">
        <v>225</v>
      </c>
      <c r="C38" s="26">
        <v>150</v>
      </c>
      <c r="D38" s="23">
        <f t="shared" si="1"/>
        <v>0.12061109622085232</v>
      </c>
      <c r="E38" s="23">
        <f t="shared" si="2"/>
        <v>5.6346258191076422E-2</v>
      </c>
    </row>
    <row r="39" spans="1:5" ht="15.6" x14ac:dyDescent="0.3">
      <c r="A39" s="1"/>
      <c r="B39" s="26">
        <v>90</v>
      </c>
      <c r="C39" s="26">
        <v>270</v>
      </c>
      <c r="D39" s="23">
        <f t="shared" si="1"/>
        <v>4.8244438488340931E-2</v>
      </c>
      <c r="E39" s="23">
        <f t="shared" si="2"/>
        <v>4.0569305897575021E-2</v>
      </c>
    </row>
    <row r="40" spans="1:5" ht="15.6" x14ac:dyDescent="0.3">
      <c r="A40" s="1"/>
      <c r="B40" s="26">
        <v>135</v>
      </c>
      <c r="C40" s="26">
        <v>270</v>
      </c>
      <c r="D40" s="23">
        <f t="shared" si="1"/>
        <v>7.2366657732511386E-2</v>
      </c>
      <c r="E40" s="23">
        <f t="shared" si="2"/>
        <v>6.0853958846362535E-2</v>
      </c>
    </row>
    <row r="41" spans="1:5" ht="15.6" x14ac:dyDescent="0.3">
      <c r="A41" s="1"/>
      <c r="B41" s="26">
        <v>7.5</v>
      </c>
      <c r="C41" s="26">
        <v>1250</v>
      </c>
      <c r="D41" s="27">
        <f t="shared" si="1"/>
        <v>4.0203698740284106E-3</v>
      </c>
      <c r="E41" s="27">
        <f t="shared" si="2"/>
        <v>1.5651738386410118E-2</v>
      </c>
    </row>
    <row r="42" spans="1:5" ht="15.6" x14ac:dyDescent="0.3">
      <c r="A42" s="1" t="s">
        <v>80</v>
      </c>
      <c r="B42" s="26">
        <f>SUM(B33:B41)</f>
        <v>1527.5</v>
      </c>
      <c r="C42" s="26">
        <f>SUMPRODUCT(B33:B41,C33:C41)/B42</f>
        <v>144.99181669394434</v>
      </c>
      <c r="D42" s="23">
        <f t="shared" si="1"/>
        <v>0.81881533101045301</v>
      </c>
      <c r="E42" s="23">
        <f t="shared" si="2"/>
        <v>0.36975666764055254</v>
      </c>
    </row>
    <row r="43" spans="1:5" ht="15.6" x14ac:dyDescent="0.3">
      <c r="A43" s="1" t="s">
        <v>76</v>
      </c>
      <c r="B43" s="26">
        <v>88</v>
      </c>
      <c r="C43" s="26">
        <v>400</v>
      </c>
      <c r="D43" s="23">
        <f t="shared" si="1"/>
        <v>4.7172339855266684E-2</v>
      </c>
      <c r="E43" s="23">
        <f t="shared" si="2"/>
        <v>5.876706039484119E-2</v>
      </c>
    </row>
    <row r="44" spans="1:5" ht="15.6" x14ac:dyDescent="0.3">
      <c r="A44" s="1"/>
      <c r="B44" s="26">
        <v>80</v>
      </c>
      <c r="C44" s="26">
        <v>530</v>
      </c>
      <c r="D44" s="23">
        <f t="shared" si="1"/>
        <v>4.2883945322969713E-2</v>
      </c>
      <c r="E44" s="23">
        <f t="shared" si="2"/>
        <v>7.0787595475604162E-2</v>
      </c>
    </row>
    <row r="45" spans="1:5" ht="15.6" x14ac:dyDescent="0.3">
      <c r="A45" s="1"/>
      <c r="B45" s="26">
        <v>110</v>
      </c>
      <c r="C45" s="26">
        <v>1150</v>
      </c>
      <c r="D45" s="27">
        <f t="shared" si="1"/>
        <v>5.8965424819083359E-2</v>
      </c>
      <c r="E45" s="27">
        <f t="shared" si="2"/>
        <v>0.21119412329396051</v>
      </c>
    </row>
    <row r="46" spans="1:5" ht="15.6" x14ac:dyDescent="0.3">
      <c r="A46" s="1"/>
      <c r="B46" s="26">
        <v>33</v>
      </c>
      <c r="C46" s="26">
        <v>2800</v>
      </c>
      <c r="D46" s="27">
        <f t="shared" si="1"/>
        <v>1.7689627445725008E-2</v>
      </c>
      <c r="E46" s="27">
        <f t="shared" si="2"/>
        <v>0.15426353353645811</v>
      </c>
    </row>
    <row r="47" spans="1:5" ht="15.6" x14ac:dyDescent="0.3">
      <c r="A47" s="1"/>
      <c r="B47" s="26">
        <v>27</v>
      </c>
      <c r="C47" s="26">
        <v>3000</v>
      </c>
      <c r="D47" s="27">
        <f t="shared" si="1"/>
        <v>1.4473331546502278E-2</v>
      </c>
      <c r="E47" s="27">
        <f t="shared" si="2"/>
        <v>0.13523101965858342</v>
      </c>
    </row>
    <row r="48" spans="1:5" ht="15.6" x14ac:dyDescent="0.3">
      <c r="A48" s="1" t="s">
        <v>81</v>
      </c>
      <c r="B48" s="26">
        <f>SUM(B43:B47)</f>
        <v>338</v>
      </c>
      <c r="C48" s="26">
        <f>SUMPRODUCT(B43:B47,C43:C47)/B48</f>
        <v>1116.8639053254437</v>
      </c>
      <c r="D48" s="23">
        <f t="shared" si="1"/>
        <v>0.18118466898954705</v>
      </c>
      <c r="E48" s="23">
        <f t="shared" si="2"/>
        <v>0.63024333235944741</v>
      </c>
    </row>
    <row r="49" spans="1:5" ht="15.6" x14ac:dyDescent="0.3">
      <c r="A49" s="1" t="s">
        <v>82</v>
      </c>
      <c r="B49" s="26">
        <f>B42+B48</f>
        <v>1865.5</v>
      </c>
      <c r="C49" s="26">
        <f>(B42*C42+B48*C48)/B49</f>
        <v>321.08013937282232</v>
      </c>
      <c r="D49" s="23">
        <f t="shared" si="1"/>
        <v>1</v>
      </c>
      <c r="E49" s="23">
        <f t="shared" si="2"/>
        <v>1</v>
      </c>
    </row>
    <row r="50" spans="1:5" ht="15.6" x14ac:dyDescent="0.3">
      <c r="D50" s="27">
        <f>D45+D46+D47+D41</f>
        <v>9.5148753685339066E-2</v>
      </c>
      <c r="E50" s="27">
        <f>E41+E45+E46+E47</f>
        <v>0.51634041487541216</v>
      </c>
    </row>
    <row r="52" spans="1:5" ht="15.6" x14ac:dyDescent="0.3">
      <c r="A52" s="1" t="s">
        <v>85</v>
      </c>
    </row>
    <row r="53" spans="1:5" ht="15.6" x14ac:dyDescent="0.3">
      <c r="A53" s="1" t="s">
        <v>86</v>
      </c>
    </row>
    <row r="54" spans="1:5" ht="15.6" x14ac:dyDescent="0.3">
      <c r="A54" s="1" t="s">
        <v>87</v>
      </c>
    </row>
    <row r="55" spans="1:5" ht="15.6" x14ac:dyDescent="0.3">
      <c r="A55" s="1" t="s">
        <v>88</v>
      </c>
    </row>
    <row r="56" spans="1:5" ht="15.6" x14ac:dyDescent="0.3">
      <c r="A56" s="1" t="s">
        <v>89</v>
      </c>
    </row>
  </sheetData>
  <mergeCells count="4">
    <mergeCell ref="B13:C13"/>
    <mergeCell ref="F13:G13"/>
    <mergeCell ref="L13:N13"/>
    <mergeCell ref="O13:P13"/>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heetViews>
  <sheetFormatPr baseColWidth="10" defaultRowHeight="14.4" x14ac:dyDescent="0.3"/>
  <sheetData>
    <row r="1" spans="1:4" ht="15.6" x14ac:dyDescent="0.3">
      <c r="A1" s="2" t="s">
        <v>5</v>
      </c>
    </row>
    <row r="2" spans="1:4" ht="15.6" x14ac:dyDescent="0.3">
      <c r="A2" s="1" t="s">
        <v>0</v>
      </c>
    </row>
    <row r="3" spans="1:4" ht="15.6" x14ac:dyDescent="0.3">
      <c r="A3" s="1" t="s">
        <v>8</v>
      </c>
      <c r="B3" s="1"/>
      <c r="C3" s="1"/>
      <c r="D3" s="1"/>
    </row>
    <row r="4" spans="1:4" ht="15.6" x14ac:dyDescent="0.3">
      <c r="A4" s="1" t="s">
        <v>9</v>
      </c>
      <c r="B4" s="1"/>
      <c r="C4" s="1"/>
      <c r="D4" s="1"/>
    </row>
    <row r="5" spans="1:4" ht="15.6" x14ac:dyDescent="0.3">
      <c r="A5" s="6" t="s">
        <v>10</v>
      </c>
      <c r="B5" s="6" t="s">
        <v>11</v>
      </c>
      <c r="C5" s="6" t="s">
        <v>12</v>
      </c>
      <c r="D5" s="1"/>
    </row>
    <row r="6" spans="1:4" ht="15.6" x14ac:dyDescent="0.3">
      <c r="A6" s="7">
        <v>1</v>
      </c>
      <c r="B6" s="8">
        <f>(A6-0.9)/A6</f>
        <v>9.9999999999999978E-2</v>
      </c>
      <c r="C6" s="8">
        <f>(A6-0.99)/A6</f>
        <v>1.0000000000000009E-2</v>
      </c>
      <c r="D6" s="1"/>
    </row>
    <row r="7" spans="1:4" ht="15.6" x14ac:dyDescent="0.3">
      <c r="A7" s="7">
        <f>A6+0.5</f>
        <v>1.5</v>
      </c>
      <c r="B7" s="8">
        <f t="shared" ref="B7:B17" si="0">(A7-0.9)/A7</f>
        <v>0.39999999999999997</v>
      </c>
      <c r="C7" s="8">
        <f t="shared" ref="C7:C17" si="1">(A7-0.99)/A7</f>
        <v>0.34</v>
      </c>
      <c r="D7" s="1"/>
    </row>
    <row r="8" spans="1:4" ht="15.6" x14ac:dyDescent="0.3">
      <c r="A8" s="7">
        <f t="shared" ref="A8:A10" si="2">A7+0.5</f>
        <v>2</v>
      </c>
      <c r="B8" s="8">
        <f t="shared" si="0"/>
        <v>0.55000000000000004</v>
      </c>
      <c r="C8" s="8">
        <f t="shared" si="1"/>
        <v>0.505</v>
      </c>
      <c r="D8" s="1"/>
    </row>
    <row r="9" spans="1:4" ht="15.6" x14ac:dyDescent="0.3">
      <c r="A9" s="7">
        <f t="shared" si="2"/>
        <v>2.5</v>
      </c>
      <c r="B9" s="8">
        <f t="shared" si="0"/>
        <v>0.64</v>
      </c>
      <c r="C9" s="8">
        <f t="shared" si="1"/>
        <v>0.60399999999999998</v>
      </c>
      <c r="D9" s="1"/>
    </row>
    <row r="10" spans="1:4" ht="15.6" x14ac:dyDescent="0.3">
      <c r="A10" s="7">
        <f t="shared" si="2"/>
        <v>3</v>
      </c>
      <c r="B10" s="8">
        <f t="shared" si="0"/>
        <v>0.70000000000000007</v>
      </c>
      <c r="C10" s="8">
        <f t="shared" si="1"/>
        <v>0.66999999999999993</v>
      </c>
      <c r="D10" s="1"/>
    </row>
    <row r="11" spans="1:4" ht="15.6" x14ac:dyDescent="0.3">
      <c r="A11" s="7">
        <v>4</v>
      </c>
      <c r="B11" s="8">
        <f t="shared" si="0"/>
        <v>0.77500000000000002</v>
      </c>
      <c r="C11" s="8">
        <f t="shared" si="1"/>
        <v>0.75249999999999995</v>
      </c>
      <c r="D11" s="1"/>
    </row>
    <row r="12" spans="1:4" ht="15.6" x14ac:dyDescent="0.3">
      <c r="A12" s="7">
        <v>5</v>
      </c>
      <c r="B12" s="8">
        <f t="shared" si="0"/>
        <v>0.82</v>
      </c>
      <c r="C12" s="8">
        <f t="shared" si="1"/>
        <v>0.80199999999999994</v>
      </c>
      <c r="D12" s="1"/>
    </row>
    <row r="13" spans="1:4" ht="15.6" x14ac:dyDescent="0.3">
      <c r="A13" s="7">
        <v>7</v>
      </c>
      <c r="B13" s="8">
        <f t="shared" si="0"/>
        <v>0.87142857142857133</v>
      </c>
      <c r="C13" s="8">
        <f t="shared" si="1"/>
        <v>0.85857142857142854</v>
      </c>
      <c r="D13" s="1"/>
    </row>
    <row r="14" spans="1:4" ht="15.6" x14ac:dyDescent="0.3">
      <c r="A14" s="7">
        <v>10</v>
      </c>
      <c r="B14" s="8">
        <f t="shared" si="0"/>
        <v>0.90999999999999992</v>
      </c>
      <c r="C14" s="8">
        <f t="shared" si="1"/>
        <v>0.90100000000000002</v>
      </c>
      <c r="D14" s="1"/>
    </row>
    <row r="15" spans="1:4" ht="15.6" x14ac:dyDescent="0.3">
      <c r="A15" s="7">
        <v>20</v>
      </c>
      <c r="B15" s="8">
        <f t="shared" si="0"/>
        <v>0.95500000000000007</v>
      </c>
      <c r="C15" s="8">
        <f t="shared" si="1"/>
        <v>0.95050000000000012</v>
      </c>
      <c r="D15" s="1"/>
    </row>
    <row r="16" spans="1:4" ht="15.6" x14ac:dyDescent="0.3">
      <c r="A16" s="7">
        <v>50</v>
      </c>
      <c r="B16" s="8">
        <f t="shared" si="0"/>
        <v>0.98199999999999998</v>
      </c>
      <c r="C16" s="8">
        <f t="shared" si="1"/>
        <v>0.98019999999999996</v>
      </c>
      <c r="D16" s="1"/>
    </row>
    <row r="17" spans="1:4" ht="15.6" x14ac:dyDescent="0.3">
      <c r="A17" s="7">
        <v>100</v>
      </c>
      <c r="B17" s="8">
        <f t="shared" si="0"/>
        <v>0.99099999999999999</v>
      </c>
      <c r="C17" s="8">
        <f t="shared" si="1"/>
        <v>0.99010000000000009</v>
      </c>
      <c r="D17" s="1"/>
    </row>
    <row r="18" spans="1:4" ht="15.6" x14ac:dyDescent="0.3">
      <c r="A18" s="7"/>
      <c r="B18" s="8"/>
      <c r="C18" s="8"/>
      <c r="D18" s="1"/>
    </row>
    <row r="19" spans="1:4" ht="15.6" x14ac:dyDescent="0.3">
      <c r="A19" s="1" t="s">
        <v>13</v>
      </c>
      <c r="B19" s="1"/>
      <c r="C19" s="1"/>
      <c r="D19" s="1"/>
    </row>
    <row r="20" spans="1:4" ht="15.6" x14ac:dyDescent="0.3">
      <c r="A20" s="1" t="s">
        <v>14</v>
      </c>
      <c r="B20" s="1"/>
      <c r="C20" s="1"/>
      <c r="D20" s="1"/>
    </row>
    <row r="21" spans="1:4" ht="15.6" x14ac:dyDescent="0.3">
      <c r="A21" s="1" t="s">
        <v>17</v>
      </c>
      <c r="B21" s="1"/>
      <c r="C21" s="1"/>
      <c r="D21" s="1"/>
    </row>
    <row r="22" spans="1:4" ht="15.6" x14ac:dyDescent="0.3">
      <c r="A22" s="1" t="s">
        <v>15</v>
      </c>
    </row>
    <row r="23" spans="1:4" ht="15.6" x14ac:dyDescent="0.3">
      <c r="A23" s="1" t="s">
        <v>18</v>
      </c>
    </row>
    <row r="24" spans="1:4" ht="15.6" x14ac:dyDescent="0.3">
      <c r="A24" s="1" t="s">
        <v>16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baseColWidth="10" defaultColWidth="10.77734375" defaultRowHeight="15.6" x14ac:dyDescent="0.3"/>
  <cols>
    <col min="1" max="3" width="30.6640625" style="3" customWidth="1"/>
    <col min="4" max="4" width="32.6640625" style="3" customWidth="1"/>
    <col min="5" max="16384" width="10.77734375" style="3"/>
  </cols>
  <sheetData>
    <row r="1" spans="1:4" x14ac:dyDescent="0.3">
      <c r="A1" s="2" t="s">
        <v>65</v>
      </c>
    </row>
    <row r="2" spans="1:4" x14ac:dyDescent="0.3">
      <c r="A2" s="1" t="s">
        <v>0</v>
      </c>
    </row>
    <row r="3" spans="1:4" x14ac:dyDescent="0.3">
      <c r="A3" s="4"/>
      <c r="B3" s="4" t="s">
        <v>4</v>
      </c>
      <c r="C3" s="4" t="s">
        <v>3</v>
      </c>
      <c r="D3" s="4" t="s">
        <v>2</v>
      </c>
    </row>
    <row r="4" spans="1:4" x14ac:dyDescent="0.3">
      <c r="A4" s="4" t="s">
        <v>6</v>
      </c>
      <c r="B4" s="5">
        <v>0.26</v>
      </c>
      <c r="C4" s="5">
        <v>0.35907427811805948</v>
      </c>
      <c r="D4" s="5">
        <v>0.38</v>
      </c>
    </row>
    <row r="5" spans="1:4" x14ac:dyDescent="0.3">
      <c r="A5" s="4" t="s">
        <v>67</v>
      </c>
      <c r="B5" s="5">
        <v>0.34</v>
      </c>
      <c r="C5" s="5">
        <v>0.46</v>
      </c>
      <c r="D5" s="5">
        <v>0.2</v>
      </c>
    </row>
    <row r="6" spans="1:4" x14ac:dyDescent="0.3">
      <c r="A6" s="4" t="s">
        <v>127</v>
      </c>
      <c r="B6" s="5">
        <v>7.0000000000000007E-2</v>
      </c>
      <c r="C6" s="5">
        <v>0.11</v>
      </c>
      <c r="D6" s="5">
        <v>0.82</v>
      </c>
    </row>
    <row r="8" spans="1:4" x14ac:dyDescent="0.3">
      <c r="A8" s="4" t="s">
        <v>101</v>
      </c>
    </row>
    <row r="9" spans="1:4" x14ac:dyDescent="0.3">
      <c r="A9" s="4" t="s">
        <v>66</v>
      </c>
    </row>
  </sheetData>
  <pageMargins left="0.75" right="0.75" top="1" bottom="1" header="0.5" footer="0.5"/>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6"/>
  <sheetViews>
    <sheetView workbookViewId="0">
      <pane xSplit="1" ySplit="5" topLeftCell="B6" activePane="bottomRight" state="frozen"/>
      <selection pane="topRight" activeCell="B1" sqref="B1"/>
      <selection pane="bottomLeft" activeCell="A10" sqref="A10"/>
      <selection pane="bottomRight"/>
    </sheetView>
  </sheetViews>
  <sheetFormatPr baseColWidth="10" defaultRowHeight="13.2" x14ac:dyDescent="0.25"/>
  <cols>
    <col min="1" max="9" width="12.77734375" style="30" customWidth="1"/>
    <col min="10" max="16384" width="11.5546875" style="30"/>
  </cols>
  <sheetData>
    <row r="1" spans="1:9" ht="15.6" x14ac:dyDescent="0.3">
      <c r="A1" s="2" t="s">
        <v>100</v>
      </c>
    </row>
    <row r="2" spans="1:9" ht="15" x14ac:dyDescent="0.25">
      <c r="A2" s="1" t="s">
        <v>0</v>
      </c>
    </row>
    <row r="3" spans="1:9" ht="15" x14ac:dyDescent="0.25">
      <c r="A3" s="31" t="s">
        <v>99</v>
      </c>
      <c r="B3" s="31"/>
      <c r="C3" s="31"/>
      <c r="D3" s="31"/>
      <c r="E3" s="31"/>
      <c r="F3" s="31"/>
      <c r="G3" s="31"/>
      <c r="H3" s="31"/>
      <c r="I3" s="31"/>
    </row>
    <row r="4" spans="1:9" ht="15.6" thickBot="1" x14ac:dyDescent="0.3">
      <c r="A4" s="31"/>
      <c r="B4" s="31"/>
      <c r="C4" s="31"/>
      <c r="D4" s="31"/>
      <c r="E4" s="31"/>
      <c r="F4" s="31"/>
      <c r="G4" s="31"/>
      <c r="H4" s="31"/>
      <c r="I4" s="31"/>
    </row>
    <row r="5" spans="1:9" ht="60" customHeight="1" thickTop="1" x14ac:dyDescent="0.3">
      <c r="A5" s="36"/>
      <c r="B5" s="37" t="s">
        <v>94</v>
      </c>
      <c r="C5" s="37" t="s">
        <v>93</v>
      </c>
      <c r="D5" s="37" t="s">
        <v>95</v>
      </c>
      <c r="E5" s="37" t="s">
        <v>96</v>
      </c>
      <c r="F5" s="37" t="s">
        <v>97</v>
      </c>
      <c r="G5" s="37" t="s">
        <v>98</v>
      </c>
      <c r="H5" s="38"/>
      <c r="I5" s="31"/>
    </row>
    <row r="6" spans="1:9" ht="15" x14ac:dyDescent="0.25">
      <c r="A6" s="34">
        <v>1810</v>
      </c>
      <c r="B6" s="39">
        <v>0.1</v>
      </c>
      <c r="C6" s="39">
        <v>5.8046561643159085E-2</v>
      </c>
      <c r="D6" s="40">
        <v>0.03</v>
      </c>
      <c r="E6" s="40"/>
      <c r="F6" s="40"/>
      <c r="G6" s="40">
        <v>-0.15</v>
      </c>
      <c r="H6" s="41">
        <v>0</v>
      </c>
      <c r="I6" s="31"/>
    </row>
    <row r="7" spans="1:9" ht="15" x14ac:dyDescent="0.25">
      <c r="A7" s="34">
        <f t="shared" ref="A7:A15" si="0">A6+1</f>
        <v>1811</v>
      </c>
      <c r="B7" s="42"/>
      <c r="D7" s="42"/>
      <c r="E7" s="42"/>
      <c r="F7" s="42"/>
      <c r="G7" s="42"/>
      <c r="H7" s="41">
        <v>0</v>
      </c>
      <c r="I7" s="31"/>
    </row>
    <row r="8" spans="1:9" ht="15" x14ac:dyDescent="0.25">
      <c r="A8" s="34">
        <f t="shared" si="0"/>
        <v>1812</v>
      </c>
      <c r="B8" s="42"/>
      <c r="D8" s="42"/>
      <c r="E8" s="42"/>
      <c r="F8" s="42"/>
      <c r="G8" s="42"/>
      <c r="H8" s="41">
        <v>0</v>
      </c>
      <c r="I8" s="31"/>
    </row>
    <row r="9" spans="1:9" ht="15" x14ac:dyDescent="0.25">
      <c r="A9" s="34">
        <f t="shared" si="0"/>
        <v>1813</v>
      </c>
      <c r="B9" s="42"/>
      <c r="D9" s="42"/>
      <c r="E9" s="42"/>
      <c r="F9" s="42"/>
      <c r="G9" s="42"/>
      <c r="H9" s="41">
        <v>0</v>
      </c>
      <c r="I9" s="31"/>
    </row>
    <row r="10" spans="1:9" ht="15" x14ac:dyDescent="0.25">
      <c r="A10" s="34">
        <f t="shared" si="0"/>
        <v>1814</v>
      </c>
      <c r="B10" s="42"/>
      <c r="D10" s="42"/>
      <c r="E10" s="42"/>
      <c r="F10" s="42"/>
      <c r="G10" s="42"/>
      <c r="H10" s="41">
        <v>0</v>
      </c>
      <c r="I10" s="31"/>
    </row>
    <row r="11" spans="1:9" ht="15" x14ac:dyDescent="0.25">
      <c r="A11" s="34">
        <f t="shared" si="0"/>
        <v>1815</v>
      </c>
      <c r="B11" s="42"/>
      <c r="D11" s="42"/>
      <c r="E11" s="42"/>
      <c r="F11" s="42"/>
      <c r="G11" s="42"/>
      <c r="H11" s="41">
        <v>0</v>
      </c>
      <c r="I11" s="31"/>
    </row>
    <row r="12" spans="1:9" ht="15" x14ac:dyDescent="0.25">
      <c r="A12" s="34">
        <f t="shared" si="0"/>
        <v>1816</v>
      </c>
      <c r="B12" s="42"/>
      <c r="D12" s="42"/>
      <c r="E12" s="42"/>
      <c r="F12" s="42"/>
      <c r="G12" s="42"/>
      <c r="H12" s="41">
        <v>0</v>
      </c>
      <c r="I12" s="31"/>
    </row>
    <row r="13" spans="1:9" ht="15" x14ac:dyDescent="0.25">
      <c r="A13" s="34">
        <f t="shared" si="0"/>
        <v>1817</v>
      </c>
      <c r="B13" s="42"/>
      <c r="D13" s="42"/>
      <c r="E13" s="42"/>
      <c r="F13" s="42"/>
      <c r="G13" s="42"/>
      <c r="H13" s="41">
        <v>0</v>
      </c>
      <c r="I13" s="31"/>
    </row>
    <row r="14" spans="1:9" ht="15" x14ac:dyDescent="0.25">
      <c r="A14" s="34">
        <f t="shared" si="0"/>
        <v>1818</v>
      </c>
      <c r="B14" s="42"/>
      <c r="D14" s="42"/>
      <c r="E14" s="42"/>
      <c r="F14" s="42"/>
      <c r="G14" s="42"/>
      <c r="H14" s="41">
        <v>0</v>
      </c>
      <c r="I14" s="31"/>
    </row>
    <row r="15" spans="1:9" ht="15" x14ac:dyDescent="0.25">
      <c r="A15" s="34">
        <f t="shared" si="0"/>
        <v>1819</v>
      </c>
      <c r="B15" s="42"/>
      <c r="D15" s="42"/>
      <c r="E15" s="42"/>
      <c r="F15" s="42"/>
      <c r="G15" s="42"/>
      <c r="H15" s="41">
        <v>0</v>
      </c>
      <c r="I15" s="31"/>
    </row>
    <row r="16" spans="1:9" ht="15" x14ac:dyDescent="0.25">
      <c r="A16" s="34">
        <f t="shared" ref="A16:A79" si="1">A15+1</f>
        <v>1820</v>
      </c>
      <c r="B16" s="42"/>
      <c r="C16" s="42"/>
      <c r="D16" s="42"/>
      <c r="E16" s="42"/>
      <c r="F16" s="42"/>
      <c r="G16" s="42"/>
      <c r="H16" s="41">
        <v>0</v>
      </c>
      <c r="I16" s="31"/>
    </row>
    <row r="17" spans="1:9" ht="15" x14ac:dyDescent="0.25">
      <c r="A17" s="34">
        <f t="shared" si="1"/>
        <v>1821</v>
      </c>
      <c r="B17" s="42"/>
      <c r="C17" s="42"/>
      <c r="D17" s="42"/>
      <c r="E17" s="42"/>
      <c r="F17" s="42"/>
      <c r="G17" s="42"/>
      <c r="H17" s="41">
        <v>0</v>
      </c>
      <c r="I17" s="31"/>
    </row>
    <row r="18" spans="1:9" ht="15" x14ac:dyDescent="0.25">
      <c r="A18" s="34">
        <f t="shared" si="1"/>
        <v>1822</v>
      </c>
      <c r="B18" s="42"/>
      <c r="C18" s="42"/>
      <c r="D18" s="42"/>
      <c r="E18" s="42"/>
      <c r="F18" s="42"/>
      <c r="G18" s="42"/>
      <c r="H18" s="41">
        <v>0</v>
      </c>
      <c r="I18" s="31"/>
    </row>
    <row r="19" spans="1:9" ht="15" x14ac:dyDescent="0.25">
      <c r="A19" s="34">
        <f t="shared" si="1"/>
        <v>1823</v>
      </c>
      <c r="B19" s="42"/>
      <c r="C19" s="42"/>
      <c r="D19" s="42"/>
      <c r="E19" s="42"/>
      <c r="F19" s="42"/>
      <c r="G19" s="42"/>
      <c r="H19" s="41">
        <v>0</v>
      </c>
      <c r="I19" s="31"/>
    </row>
    <row r="20" spans="1:9" ht="15" x14ac:dyDescent="0.25">
      <c r="A20" s="34">
        <f t="shared" si="1"/>
        <v>1824</v>
      </c>
      <c r="B20" s="42"/>
      <c r="C20" s="42"/>
      <c r="D20" s="42"/>
      <c r="E20" s="42"/>
      <c r="F20" s="42"/>
      <c r="G20" s="42"/>
      <c r="H20" s="41">
        <v>0</v>
      </c>
      <c r="I20" s="31"/>
    </row>
    <row r="21" spans="1:9" ht="15" x14ac:dyDescent="0.25">
      <c r="A21" s="34">
        <f t="shared" si="1"/>
        <v>1825</v>
      </c>
      <c r="B21" s="42"/>
      <c r="C21" s="42"/>
      <c r="D21" s="42"/>
      <c r="E21" s="42"/>
      <c r="F21" s="42"/>
      <c r="G21" s="42"/>
      <c r="H21" s="41">
        <v>0</v>
      </c>
      <c r="I21" s="31"/>
    </row>
    <row r="22" spans="1:9" ht="15" x14ac:dyDescent="0.25">
      <c r="A22" s="34">
        <f t="shared" si="1"/>
        <v>1826</v>
      </c>
      <c r="B22" s="42"/>
      <c r="C22" s="42"/>
      <c r="D22" s="42"/>
      <c r="E22" s="42"/>
      <c r="F22" s="42"/>
      <c r="G22" s="42"/>
      <c r="H22" s="41">
        <v>0</v>
      </c>
      <c r="I22" s="31"/>
    </row>
    <row r="23" spans="1:9" ht="15" x14ac:dyDescent="0.25">
      <c r="A23" s="34">
        <f t="shared" si="1"/>
        <v>1827</v>
      </c>
      <c r="B23" s="42"/>
      <c r="C23" s="42"/>
      <c r="D23" s="42"/>
      <c r="E23" s="42"/>
      <c r="F23" s="42"/>
      <c r="G23" s="42"/>
      <c r="H23" s="41">
        <v>0</v>
      </c>
      <c r="I23" s="31"/>
    </row>
    <row r="24" spans="1:9" ht="15" x14ac:dyDescent="0.25">
      <c r="A24" s="34">
        <f t="shared" si="1"/>
        <v>1828</v>
      </c>
      <c r="B24" s="42"/>
      <c r="C24" s="42"/>
      <c r="D24" s="42"/>
      <c r="E24" s="42"/>
      <c r="F24" s="42"/>
      <c r="G24" s="42"/>
      <c r="H24" s="41">
        <v>0</v>
      </c>
      <c r="I24" s="31"/>
    </row>
    <row r="25" spans="1:9" ht="15" x14ac:dyDescent="0.25">
      <c r="A25" s="34">
        <f t="shared" si="1"/>
        <v>1829</v>
      </c>
      <c r="B25" s="42"/>
      <c r="C25" s="42"/>
      <c r="D25" s="42"/>
      <c r="E25" s="42"/>
      <c r="F25" s="42"/>
      <c r="G25" s="42"/>
      <c r="H25" s="41">
        <v>0</v>
      </c>
      <c r="I25" s="31"/>
    </row>
    <row r="26" spans="1:9" ht="15" x14ac:dyDescent="0.25">
      <c r="A26" s="34">
        <f t="shared" si="1"/>
        <v>1830</v>
      </c>
      <c r="B26" s="42"/>
      <c r="C26" s="42"/>
      <c r="D26" s="42"/>
      <c r="E26" s="42"/>
      <c r="F26" s="42"/>
      <c r="G26" s="42"/>
      <c r="H26" s="41">
        <v>0</v>
      </c>
      <c r="I26" s="31"/>
    </row>
    <row r="27" spans="1:9" ht="15" x14ac:dyDescent="0.25">
      <c r="A27" s="34">
        <f t="shared" si="1"/>
        <v>1831</v>
      </c>
      <c r="B27" s="42"/>
      <c r="C27" s="42"/>
      <c r="D27" s="42"/>
      <c r="E27" s="42"/>
      <c r="F27" s="42"/>
      <c r="G27" s="42"/>
      <c r="H27" s="41">
        <v>0</v>
      </c>
      <c r="I27" s="31"/>
    </row>
    <row r="28" spans="1:9" ht="15" x14ac:dyDescent="0.25">
      <c r="A28" s="34">
        <f t="shared" si="1"/>
        <v>1832</v>
      </c>
      <c r="B28" s="42"/>
      <c r="C28" s="42"/>
      <c r="D28" s="42"/>
      <c r="E28" s="42"/>
      <c r="F28" s="42"/>
      <c r="G28" s="42"/>
      <c r="H28" s="41">
        <v>0</v>
      </c>
      <c r="I28" s="31"/>
    </row>
    <row r="29" spans="1:9" ht="15" x14ac:dyDescent="0.25">
      <c r="A29" s="34">
        <f t="shared" si="1"/>
        <v>1833</v>
      </c>
      <c r="B29" s="42"/>
      <c r="C29" s="42"/>
      <c r="D29" s="42"/>
      <c r="E29" s="42"/>
      <c r="F29" s="42"/>
      <c r="G29" s="42"/>
      <c r="H29" s="41">
        <v>0</v>
      </c>
      <c r="I29" s="31"/>
    </row>
    <row r="30" spans="1:9" ht="15" x14ac:dyDescent="0.25">
      <c r="A30" s="34">
        <f t="shared" si="1"/>
        <v>1834</v>
      </c>
      <c r="B30" s="42"/>
      <c r="C30" s="42"/>
      <c r="D30" s="42"/>
      <c r="E30" s="42"/>
      <c r="F30" s="42"/>
      <c r="G30" s="42"/>
      <c r="H30" s="41">
        <v>0</v>
      </c>
      <c r="I30" s="31"/>
    </row>
    <row r="31" spans="1:9" ht="15" x14ac:dyDescent="0.25">
      <c r="A31" s="34">
        <f t="shared" si="1"/>
        <v>1835</v>
      </c>
      <c r="B31" s="42"/>
      <c r="C31" s="42"/>
      <c r="D31" s="42"/>
      <c r="E31" s="42"/>
      <c r="F31" s="42"/>
      <c r="G31" s="42"/>
      <c r="H31" s="41">
        <v>0</v>
      </c>
      <c r="I31" s="31"/>
    </row>
    <row r="32" spans="1:9" ht="15" x14ac:dyDescent="0.25">
      <c r="A32" s="34">
        <f t="shared" si="1"/>
        <v>1836</v>
      </c>
      <c r="B32" s="42"/>
      <c r="C32" s="42"/>
      <c r="D32" s="42"/>
      <c r="E32" s="42"/>
      <c r="F32" s="42"/>
      <c r="G32" s="42"/>
      <c r="H32" s="41">
        <v>0</v>
      </c>
      <c r="I32" s="31"/>
    </row>
    <row r="33" spans="1:9" ht="15" x14ac:dyDescent="0.25">
      <c r="A33" s="34">
        <f t="shared" si="1"/>
        <v>1837</v>
      </c>
      <c r="B33" s="42"/>
      <c r="C33" s="42"/>
      <c r="D33" s="42"/>
      <c r="E33" s="42"/>
      <c r="F33" s="42"/>
      <c r="G33" s="42"/>
      <c r="H33" s="41">
        <v>0</v>
      </c>
      <c r="I33" s="31"/>
    </row>
    <row r="34" spans="1:9" ht="15" x14ac:dyDescent="0.25">
      <c r="A34" s="34">
        <f t="shared" si="1"/>
        <v>1838</v>
      </c>
      <c r="B34" s="42"/>
      <c r="C34" s="42"/>
      <c r="D34" s="42"/>
      <c r="E34" s="42"/>
      <c r="F34" s="42"/>
      <c r="G34" s="42"/>
      <c r="H34" s="41">
        <v>0</v>
      </c>
      <c r="I34" s="31"/>
    </row>
    <row r="35" spans="1:9" ht="15" x14ac:dyDescent="0.25">
      <c r="A35" s="34">
        <f t="shared" si="1"/>
        <v>1839</v>
      </c>
      <c r="B35" s="42"/>
      <c r="C35" s="42"/>
      <c r="D35" s="42"/>
      <c r="E35" s="42"/>
      <c r="F35" s="42"/>
      <c r="G35" s="42"/>
      <c r="H35" s="41">
        <v>0</v>
      </c>
      <c r="I35" s="31"/>
    </row>
    <row r="36" spans="1:9" ht="15" x14ac:dyDescent="0.25">
      <c r="A36" s="34">
        <f t="shared" si="1"/>
        <v>1840</v>
      </c>
      <c r="B36" s="42"/>
      <c r="C36" s="42"/>
      <c r="D36" s="42"/>
      <c r="E36" s="42"/>
      <c r="F36" s="42"/>
      <c r="G36" s="42"/>
      <c r="H36" s="41">
        <v>0</v>
      </c>
      <c r="I36" s="31"/>
    </row>
    <row r="37" spans="1:9" ht="15" x14ac:dyDescent="0.25">
      <c r="A37" s="34">
        <f t="shared" si="1"/>
        <v>1841</v>
      </c>
      <c r="B37" s="42"/>
      <c r="C37" s="42"/>
      <c r="D37" s="42"/>
      <c r="E37" s="42"/>
      <c r="F37" s="42"/>
      <c r="G37" s="42"/>
      <c r="H37" s="41">
        <v>0</v>
      </c>
      <c r="I37" s="31"/>
    </row>
    <row r="38" spans="1:9" ht="15" x14ac:dyDescent="0.25">
      <c r="A38" s="34">
        <f t="shared" si="1"/>
        <v>1842</v>
      </c>
      <c r="B38" s="42"/>
      <c r="C38" s="42"/>
      <c r="D38" s="42"/>
      <c r="E38" s="42"/>
      <c r="F38" s="42"/>
      <c r="G38" s="42"/>
      <c r="H38" s="41">
        <v>0</v>
      </c>
      <c r="I38" s="31"/>
    </row>
    <row r="39" spans="1:9" ht="15" x14ac:dyDescent="0.25">
      <c r="A39" s="34">
        <f t="shared" si="1"/>
        <v>1843</v>
      </c>
      <c r="B39" s="42"/>
      <c r="C39" s="42"/>
      <c r="D39" s="42"/>
      <c r="E39" s="42"/>
      <c r="F39" s="42"/>
      <c r="G39" s="42"/>
      <c r="H39" s="41">
        <v>0</v>
      </c>
      <c r="I39" s="31"/>
    </row>
    <row r="40" spans="1:9" ht="15" x14ac:dyDescent="0.25">
      <c r="A40" s="34">
        <f t="shared" si="1"/>
        <v>1844</v>
      </c>
      <c r="B40" s="42"/>
      <c r="C40" s="42"/>
      <c r="D40" s="42"/>
      <c r="E40" s="42"/>
      <c r="F40" s="42"/>
      <c r="G40" s="42"/>
      <c r="H40" s="41">
        <v>0</v>
      </c>
      <c r="I40" s="31"/>
    </row>
    <row r="41" spans="1:9" ht="15" x14ac:dyDescent="0.25">
      <c r="A41" s="34">
        <f t="shared" si="1"/>
        <v>1845</v>
      </c>
      <c r="B41" s="42"/>
      <c r="C41" s="42"/>
      <c r="D41" s="42"/>
      <c r="E41" s="42"/>
      <c r="F41" s="42"/>
      <c r="G41" s="42"/>
      <c r="H41" s="41">
        <v>0</v>
      </c>
      <c r="I41" s="31"/>
    </row>
    <row r="42" spans="1:9" ht="15" x14ac:dyDescent="0.25">
      <c r="A42" s="34">
        <f t="shared" si="1"/>
        <v>1846</v>
      </c>
      <c r="B42" s="42"/>
      <c r="C42" s="42"/>
      <c r="D42" s="42"/>
      <c r="E42" s="42"/>
      <c r="F42" s="42"/>
      <c r="G42" s="42"/>
      <c r="H42" s="41">
        <v>0</v>
      </c>
      <c r="I42" s="31"/>
    </row>
    <row r="43" spans="1:9" ht="15" x14ac:dyDescent="0.25">
      <c r="A43" s="34">
        <f t="shared" si="1"/>
        <v>1847</v>
      </c>
      <c r="B43" s="42"/>
      <c r="C43" s="42"/>
      <c r="D43" s="42"/>
      <c r="E43" s="42"/>
      <c r="F43" s="42"/>
      <c r="G43" s="42"/>
      <c r="H43" s="41">
        <v>0</v>
      </c>
      <c r="I43" s="31"/>
    </row>
    <row r="44" spans="1:9" ht="15" x14ac:dyDescent="0.25">
      <c r="A44" s="34">
        <f t="shared" si="1"/>
        <v>1848</v>
      </c>
      <c r="B44" s="42"/>
      <c r="C44" s="42"/>
      <c r="D44" s="42"/>
      <c r="E44" s="42"/>
      <c r="F44" s="42"/>
      <c r="G44" s="42"/>
      <c r="H44" s="41">
        <v>0</v>
      </c>
      <c r="I44" s="31"/>
    </row>
    <row r="45" spans="1:9" ht="15" x14ac:dyDescent="0.25">
      <c r="A45" s="34">
        <f t="shared" si="1"/>
        <v>1849</v>
      </c>
      <c r="B45" s="42"/>
      <c r="C45" s="42"/>
      <c r="D45" s="42"/>
      <c r="E45" s="42"/>
      <c r="F45" s="42"/>
      <c r="G45" s="42"/>
      <c r="H45" s="41">
        <v>0</v>
      </c>
      <c r="I45" s="31"/>
    </row>
    <row r="46" spans="1:9" ht="15" x14ac:dyDescent="0.25">
      <c r="A46" s="34">
        <f t="shared" si="1"/>
        <v>1850</v>
      </c>
      <c r="B46" s="42">
        <v>0.39244358001991797</v>
      </c>
      <c r="C46" s="42">
        <v>0.52657353336106616</v>
      </c>
      <c r="D46" s="42">
        <v>0.05</v>
      </c>
      <c r="E46" s="42"/>
      <c r="F46" s="42"/>
      <c r="G46" s="42">
        <v>-0.09</v>
      </c>
      <c r="H46" s="41">
        <v>0</v>
      </c>
      <c r="I46" s="31"/>
    </row>
    <row r="47" spans="1:9" ht="15" x14ac:dyDescent="0.25">
      <c r="A47" s="34">
        <f t="shared" si="1"/>
        <v>1851</v>
      </c>
      <c r="B47" s="42"/>
      <c r="D47" s="42"/>
      <c r="E47" s="42"/>
      <c r="F47" s="42"/>
      <c r="G47" s="42"/>
      <c r="H47" s="41">
        <v>0</v>
      </c>
      <c r="I47" s="31"/>
    </row>
    <row r="48" spans="1:9" ht="15" x14ac:dyDescent="0.25">
      <c r="A48" s="34">
        <f t="shared" si="1"/>
        <v>1852</v>
      </c>
      <c r="B48" s="42"/>
      <c r="D48" s="42"/>
      <c r="E48" s="42"/>
      <c r="F48" s="42"/>
      <c r="G48" s="42"/>
      <c r="H48" s="41">
        <v>0</v>
      </c>
      <c r="I48" s="31"/>
    </row>
    <row r="49" spans="1:9" ht="15" x14ac:dyDescent="0.25">
      <c r="A49" s="34">
        <f t="shared" si="1"/>
        <v>1853</v>
      </c>
      <c r="B49" s="42"/>
      <c r="D49" s="42"/>
      <c r="E49" s="42"/>
      <c r="F49" s="42"/>
      <c r="G49" s="42"/>
      <c r="H49" s="41">
        <v>0</v>
      </c>
      <c r="I49" s="31"/>
    </row>
    <row r="50" spans="1:9" ht="15" x14ac:dyDescent="0.25">
      <c r="A50" s="34">
        <f t="shared" si="1"/>
        <v>1854</v>
      </c>
      <c r="B50" s="42"/>
      <c r="D50" s="42"/>
      <c r="E50" s="42"/>
      <c r="F50" s="42"/>
      <c r="G50" s="42"/>
      <c r="H50" s="41">
        <v>0</v>
      </c>
      <c r="I50" s="31"/>
    </row>
    <row r="51" spans="1:9" ht="15" x14ac:dyDescent="0.25">
      <c r="A51" s="34">
        <f t="shared" si="1"/>
        <v>1855</v>
      </c>
      <c r="B51" s="39">
        <v>0.40032512231513956</v>
      </c>
      <c r="D51" s="42"/>
      <c r="E51" s="42"/>
      <c r="F51" s="42"/>
      <c r="G51" s="42"/>
      <c r="H51" s="41">
        <v>0</v>
      </c>
      <c r="I51" s="31"/>
    </row>
    <row r="52" spans="1:9" ht="15" x14ac:dyDescent="0.25">
      <c r="A52" s="34">
        <f t="shared" si="1"/>
        <v>1856</v>
      </c>
      <c r="B52" s="39">
        <v>0.41430977747132441</v>
      </c>
      <c r="D52" s="42"/>
      <c r="E52" s="42"/>
      <c r="F52" s="42"/>
      <c r="G52" s="42"/>
      <c r="H52" s="41">
        <v>0</v>
      </c>
      <c r="I52" s="31"/>
    </row>
    <row r="53" spans="1:9" ht="15" x14ac:dyDescent="0.25">
      <c r="A53" s="34">
        <f t="shared" si="1"/>
        <v>1857</v>
      </c>
      <c r="B53" s="39">
        <v>0.43828305176376148</v>
      </c>
      <c r="D53" s="42"/>
      <c r="E53" s="42"/>
      <c r="F53" s="42"/>
      <c r="G53" s="42"/>
      <c r="H53" s="41">
        <v>0</v>
      </c>
      <c r="I53" s="31"/>
    </row>
    <row r="54" spans="1:9" ht="15" x14ac:dyDescent="0.25">
      <c r="A54" s="34">
        <f t="shared" si="1"/>
        <v>1858</v>
      </c>
      <c r="B54" s="39">
        <v>0.49529697340186751</v>
      </c>
      <c r="D54" s="42"/>
      <c r="E54" s="42"/>
      <c r="F54" s="42"/>
      <c r="G54" s="42"/>
      <c r="H54" s="41">
        <v>0</v>
      </c>
      <c r="I54" s="31"/>
    </row>
    <row r="55" spans="1:9" ht="15" x14ac:dyDescent="0.25">
      <c r="A55" s="34">
        <f t="shared" si="1"/>
        <v>1859</v>
      </c>
      <c r="B55" s="39">
        <v>0.52407919394149449</v>
      </c>
      <c r="C55" s="42"/>
      <c r="D55" s="42"/>
      <c r="E55" s="42"/>
      <c r="F55" s="42"/>
      <c r="G55" s="42"/>
      <c r="H55" s="41">
        <v>0</v>
      </c>
      <c r="I55" s="31"/>
    </row>
    <row r="56" spans="1:9" ht="15" x14ac:dyDescent="0.25">
      <c r="A56" s="34">
        <f t="shared" si="1"/>
        <v>1860</v>
      </c>
      <c r="B56" s="39">
        <v>0.58430291592380357</v>
      </c>
      <c r="C56" s="42"/>
      <c r="D56" s="42"/>
      <c r="E56" s="42"/>
      <c r="F56" s="42"/>
      <c r="G56" s="42"/>
      <c r="H56" s="41">
        <v>0</v>
      </c>
      <c r="I56" s="31"/>
    </row>
    <row r="57" spans="1:9" ht="15" x14ac:dyDescent="0.25">
      <c r="A57" s="34">
        <f t="shared" si="1"/>
        <v>1861</v>
      </c>
      <c r="B57" s="39">
        <v>0.56765160664431924</v>
      </c>
      <c r="C57" s="42"/>
      <c r="D57" s="42"/>
      <c r="E57" s="42"/>
      <c r="F57" s="42"/>
      <c r="G57" s="42"/>
      <c r="H57" s="41">
        <v>0</v>
      </c>
      <c r="I57" s="31"/>
    </row>
    <row r="58" spans="1:9" ht="15" x14ac:dyDescent="0.25">
      <c r="A58" s="34">
        <f t="shared" si="1"/>
        <v>1862</v>
      </c>
      <c r="B58" s="39">
        <v>0.57939634831755915</v>
      </c>
      <c r="C58" s="42"/>
      <c r="D58" s="42"/>
      <c r="E58" s="42"/>
      <c r="F58" s="42"/>
      <c r="G58" s="42"/>
      <c r="H58" s="41">
        <v>0</v>
      </c>
      <c r="I58" s="31"/>
    </row>
    <row r="59" spans="1:9" ht="15" x14ac:dyDescent="0.25">
      <c r="A59" s="34">
        <f t="shared" si="1"/>
        <v>1863</v>
      </c>
      <c r="B59" s="39">
        <v>0.57079441680021925</v>
      </c>
      <c r="C59" s="42"/>
      <c r="D59" s="42"/>
      <c r="E59" s="42"/>
      <c r="F59" s="42"/>
      <c r="G59" s="42"/>
      <c r="H59" s="41">
        <v>0</v>
      </c>
      <c r="I59" s="31"/>
    </row>
    <row r="60" spans="1:9" ht="15" x14ac:dyDescent="0.25">
      <c r="A60" s="34">
        <f t="shared" si="1"/>
        <v>1864</v>
      </c>
      <c r="B60" s="39">
        <v>0.57203531543097674</v>
      </c>
      <c r="C60" s="42"/>
      <c r="D60" s="42"/>
      <c r="E60" s="42"/>
      <c r="F60" s="42"/>
      <c r="G60" s="42"/>
      <c r="H60" s="41">
        <v>0</v>
      </c>
      <c r="I60" s="31"/>
    </row>
    <row r="61" spans="1:9" ht="15" x14ac:dyDescent="0.25">
      <c r="A61" s="34">
        <f t="shared" si="1"/>
        <v>1865</v>
      </c>
      <c r="B61" s="39">
        <v>0.58638711835854584</v>
      </c>
      <c r="C61" s="42"/>
      <c r="D61" s="42"/>
      <c r="E61" s="42"/>
      <c r="F61" s="42"/>
      <c r="G61" s="42"/>
      <c r="H61" s="41">
        <v>0</v>
      </c>
      <c r="I61" s="31"/>
    </row>
    <row r="62" spans="1:9" ht="15" x14ac:dyDescent="0.25">
      <c r="A62" s="34">
        <f t="shared" si="1"/>
        <v>1866</v>
      </c>
      <c r="B62" s="39">
        <v>0.60608554684722393</v>
      </c>
      <c r="C62" s="42"/>
      <c r="D62" s="42"/>
      <c r="E62" s="42"/>
      <c r="F62" s="42"/>
      <c r="G62" s="42"/>
      <c r="H62" s="41">
        <v>0</v>
      </c>
      <c r="I62" s="31"/>
    </row>
    <row r="63" spans="1:9" ht="15" x14ac:dyDescent="0.25">
      <c r="A63" s="34">
        <f t="shared" si="1"/>
        <v>1867</v>
      </c>
      <c r="B63" s="39">
        <v>0.65924661437593035</v>
      </c>
      <c r="C63" s="42"/>
      <c r="D63" s="42"/>
      <c r="E63" s="42"/>
      <c r="F63" s="42"/>
      <c r="G63" s="42"/>
      <c r="H63" s="41">
        <v>0</v>
      </c>
      <c r="I63" s="31"/>
    </row>
    <row r="64" spans="1:9" ht="15" x14ac:dyDescent="0.25">
      <c r="A64" s="34">
        <f t="shared" si="1"/>
        <v>1868</v>
      </c>
      <c r="B64" s="39">
        <v>0.70366776479752147</v>
      </c>
      <c r="C64" s="42"/>
      <c r="D64" s="42"/>
      <c r="E64" s="42"/>
      <c r="F64" s="42"/>
      <c r="G64" s="42"/>
      <c r="H64" s="41">
        <v>0</v>
      </c>
      <c r="I64" s="31"/>
    </row>
    <row r="65" spans="1:9" ht="15" x14ac:dyDescent="0.25">
      <c r="A65" s="34">
        <f t="shared" si="1"/>
        <v>1869</v>
      </c>
      <c r="B65" s="39">
        <v>0.76364199819033818</v>
      </c>
      <c r="C65" s="42"/>
      <c r="D65" s="42"/>
      <c r="E65" s="42"/>
      <c r="F65" s="42"/>
      <c r="G65" s="42"/>
      <c r="H65" s="41">
        <v>0</v>
      </c>
      <c r="I65" s="31"/>
    </row>
    <row r="66" spans="1:9" ht="15" x14ac:dyDescent="0.25">
      <c r="A66" s="34">
        <f t="shared" si="1"/>
        <v>1870</v>
      </c>
      <c r="B66" s="39">
        <v>0.79122768533535059</v>
      </c>
      <c r="C66" s="42">
        <v>0.7</v>
      </c>
      <c r="D66" s="42">
        <v>0.1</v>
      </c>
      <c r="E66" s="42"/>
      <c r="F66" s="42"/>
      <c r="G66" s="42"/>
      <c r="H66" s="41">
        <v>0</v>
      </c>
      <c r="I66" s="31"/>
    </row>
    <row r="67" spans="1:9" ht="15" x14ac:dyDescent="0.25">
      <c r="A67" s="34">
        <f t="shared" si="1"/>
        <v>1871</v>
      </c>
      <c r="B67" s="39">
        <v>0.81627600405386358</v>
      </c>
      <c r="C67" s="42"/>
      <c r="D67" s="42"/>
      <c r="E67" s="42"/>
      <c r="F67" s="42"/>
      <c r="G67" s="42"/>
      <c r="H67" s="41">
        <v>0</v>
      </c>
      <c r="I67" s="31"/>
    </row>
    <row r="68" spans="1:9" ht="15" x14ac:dyDescent="0.25">
      <c r="A68" s="34">
        <f t="shared" si="1"/>
        <v>1872</v>
      </c>
      <c r="B68" s="39">
        <v>0.84290794878092723</v>
      </c>
      <c r="C68" s="42"/>
      <c r="D68" s="42"/>
      <c r="E68" s="42"/>
      <c r="F68" s="42"/>
      <c r="G68" s="42"/>
      <c r="H68" s="41">
        <v>0</v>
      </c>
      <c r="I68" s="31"/>
    </row>
    <row r="69" spans="1:9" ht="15" x14ac:dyDescent="0.25">
      <c r="A69" s="34">
        <f t="shared" si="1"/>
        <v>1873</v>
      </c>
      <c r="B69" s="39">
        <v>0.86577374518610972</v>
      </c>
      <c r="C69" s="42"/>
      <c r="D69" s="42"/>
      <c r="E69" s="42"/>
      <c r="F69" s="42"/>
      <c r="G69" s="42"/>
      <c r="H69" s="41">
        <v>0</v>
      </c>
      <c r="I69" s="31"/>
    </row>
    <row r="70" spans="1:9" ht="15" x14ac:dyDescent="0.25">
      <c r="A70" s="34">
        <f t="shared" si="1"/>
        <v>1874</v>
      </c>
      <c r="B70" s="39">
        <v>0.89938156480833653</v>
      </c>
      <c r="C70" s="42"/>
      <c r="D70" s="42"/>
      <c r="E70" s="42"/>
      <c r="F70" s="42"/>
      <c r="G70" s="42"/>
      <c r="H70" s="41">
        <v>0</v>
      </c>
      <c r="I70" s="31"/>
    </row>
    <row r="71" spans="1:9" ht="15" x14ac:dyDescent="0.25">
      <c r="A71" s="34">
        <f t="shared" si="1"/>
        <v>1875</v>
      </c>
      <c r="B71" s="39">
        <v>1.0057225511541832</v>
      </c>
      <c r="C71" s="42"/>
      <c r="D71" s="42"/>
      <c r="E71" s="42"/>
      <c r="F71" s="42"/>
      <c r="G71" s="42"/>
      <c r="H71" s="41">
        <v>0</v>
      </c>
      <c r="I71" s="31"/>
    </row>
    <row r="72" spans="1:9" ht="15" x14ac:dyDescent="0.25">
      <c r="A72" s="34">
        <f t="shared" si="1"/>
        <v>1876</v>
      </c>
      <c r="B72" s="39">
        <v>1.0699842115524736</v>
      </c>
      <c r="C72" s="42"/>
      <c r="D72" s="42"/>
      <c r="E72" s="42"/>
      <c r="F72" s="42"/>
      <c r="G72" s="42"/>
      <c r="H72" s="41">
        <v>0</v>
      </c>
      <c r="I72" s="31"/>
    </row>
    <row r="73" spans="1:9" ht="15" x14ac:dyDescent="0.25">
      <c r="A73" s="34">
        <f t="shared" si="1"/>
        <v>1877</v>
      </c>
      <c r="B73" s="39">
        <v>1.1264062700763509</v>
      </c>
      <c r="C73" s="42"/>
      <c r="D73" s="42"/>
      <c r="E73" s="42"/>
      <c r="F73" s="42"/>
      <c r="G73" s="42"/>
      <c r="H73" s="41">
        <v>0</v>
      </c>
      <c r="I73" s="31"/>
    </row>
    <row r="74" spans="1:9" ht="15" x14ac:dyDescent="0.25">
      <c r="A74" s="34">
        <f t="shared" si="1"/>
        <v>1878</v>
      </c>
      <c r="B74" s="39">
        <v>1.0797982782792825</v>
      </c>
      <c r="C74" s="42"/>
      <c r="D74" s="42"/>
      <c r="E74" s="42"/>
      <c r="F74" s="42"/>
      <c r="G74" s="42"/>
      <c r="H74" s="41">
        <v>0</v>
      </c>
      <c r="I74" s="31"/>
    </row>
    <row r="75" spans="1:9" ht="15" x14ac:dyDescent="0.25">
      <c r="A75" s="34">
        <f t="shared" si="1"/>
        <v>1879</v>
      </c>
      <c r="B75" s="39">
        <v>1.2385110603117202</v>
      </c>
      <c r="C75" s="42"/>
      <c r="D75" s="42"/>
      <c r="E75" s="42"/>
      <c r="F75" s="42"/>
      <c r="G75" s="42"/>
      <c r="H75" s="41">
        <v>0</v>
      </c>
      <c r="I75" s="31"/>
    </row>
    <row r="76" spans="1:9" ht="15" x14ac:dyDescent="0.25">
      <c r="A76" s="34">
        <f t="shared" si="1"/>
        <v>1880</v>
      </c>
      <c r="B76" s="39">
        <v>1.0652669327413573</v>
      </c>
      <c r="C76" s="42">
        <v>0.8</v>
      </c>
      <c r="D76" s="42">
        <v>0.3</v>
      </c>
      <c r="E76" s="42"/>
      <c r="F76" s="42"/>
      <c r="G76" s="42">
        <v>-0.11</v>
      </c>
      <c r="H76" s="41">
        <v>0</v>
      </c>
      <c r="I76" s="31"/>
    </row>
    <row r="77" spans="1:9" ht="15" x14ac:dyDescent="0.25">
      <c r="A77" s="34">
        <f t="shared" si="1"/>
        <v>1881</v>
      </c>
      <c r="B77" s="39">
        <v>1.1630822907765819</v>
      </c>
      <c r="D77" s="42"/>
      <c r="E77" s="42"/>
      <c r="F77" s="42"/>
      <c r="G77" s="42"/>
      <c r="H77" s="41">
        <v>0</v>
      </c>
      <c r="I77" s="31"/>
    </row>
    <row r="78" spans="1:9" ht="15" x14ac:dyDescent="0.25">
      <c r="A78" s="34">
        <f t="shared" si="1"/>
        <v>1882</v>
      </c>
      <c r="B78" s="39">
        <v>1.1918706324738106</v>
      </c>
      <c r="D78" s="42"/>
      <c r="E78" s="42"/>
      <c r="F78" s="42"/>
      <c r="G78" s="42"/>
      <c r="H78" s="41">
        <v>0</v>
      </c>
      <c r="I78" s="31"/>
    </row>
    <row r="79" spans="1:9" ht="15" x14ac:dyDescent="0.25">
      <c r="A79" s="34">
        <f t="shared" si="1"/>
        <v>1883</v>
      </c>
      <c r="B79" s="39">
        <v>1.1769087016856328</v>
      </c>
      <c r="D79" s="42"/>
      <c r="E79" s="42"/>
      <c r="F79" s="42"/>
      <c r="G79" s="42"/>
      <c r="H79" s="41">
        <v>0</v>
      </c>
      <c r="I79" s="31"/>
    </row>
    <row r="80" spans="1:9" ht="15" x14ac:dyDescent="0.25">
      <c r="A80" s="34">
        <f t="shared" ref="A80:A105" si="2">A79+1</f>
        <v>1884</v>
      </c>
      <c r="B80" s="39">
        <v>1.2457499953693496</v>
      </c>
      <c r="D80" s="42"/>
      <c r="E80" s="42"/>
      <c r="F80" s="42"/>
      <c r="G80" s="42"/>
      <c r="H80" s="41">
        <v>0</v>
      </c>
      <c r="I80" s="31"/>
    </row>
    <row r="81" spans="1:9" ht="15" x14ac:dyDescent="0.25">
      <c r="A81" s="34">
        <f t="shared" si="2"/>
        <v>1885</v>
      </c>
      <c r="B81" s="39">
        <v>1.3541507297064173</v>
      </c>
      <c r="D81" s="42"/>
      <c r="E81" s="42"/>
      <c r="F81" s="42"/>
      <c r="G81" s="42"/>
      <c r="H81" s="41">
        <v>0</v>
      </c>
      <c r="I81" s="31"/>
    </row>
    <row r="82" spans="1:9" ht="15" x14ac:dyDescent="0.25">
      <c r="A82" s="34">
        <f t="shared" si="2"/>
        <v>1886</v>
      </c>
      <c r="B82" s="39">
        <v>1.406495901163668</v>
      </c>
      <c r="D82" s="42"/>
      <c r="E82" s="42"/>
      <c r="F82" s="42"/>
      <c r="G82" s="42"/>
      <c r="H82" s="41">
        <v>0</v>
      </c>
      <c r="I82" s="31"/>
    </row>
    <row r="83" spans="1:9" ht="15" x14ac:dyDescent="0.25">
      <c r="A83" s="34">
        <f t="shared" si="2"/>
        <v>1887</v>
      </c>
      <c r="B83" s="39">
        <v>1.4330667823458831</v>
      </c>
      <c r="D83" s="42"/>
      <c r="E83" s="42"/>
      <c r="F83" s="42"/>
      <c r="G83" s="42"/>
      <c r="H83" s="41">
        <v>0</v>
      </c>
      <c r="I83" s="31"/>
    </row>
    <row r="84" spans="1:9" ht="15" x14ac:dyDescent="0.25">
      <c r="A84" s="34">
        <f t="shared" si="2"/>
        <v>1888</v>
      </c>
      <c r="B84" s="39">
        <v>1.4888042646707478</v>
      </c>
      <c r="C84" s="42"/>
      <c r="D84" s="42"/>
      <c r="E84" s="42"/>
      <c r="F84" s="42"/>
      <c r="G84" s="42"/>
      <c r="H84" s="41">
        <v>0</v>
      </c>
      <c r="I84" s="31"/>
    </row>
    <row r="85" spans="1:9" ht="15" x14ac:dyDescent="0.25">
      <c r="A85" s="34">
        <f t="shared" si="2"/>
        <v>1889</v>
      </c>
      <c r="B85" s="39">
        <v>1.5138672994102078</v>
      </c>
      <c r="C85" s="42"/>
      <c r="D85" s="42"/>
      <c r="E85" s="42"/>
      <c r="F85" s="42"/>
      <c r="G85" s="42"/>
      <c r="H85" s="41">
        <v>0</v>
      </c>
      <c r="I85" s="31"/>
    </row>
    <row r="86" spans="1:9" ht="15" x14ac:dyDescent="0.25">
      <c r="A86" s="34">
        <f t="shared" si="2"/>
        <v>1890</v>
      </c>
      <c r="B86" s="39">
        <v>1.5587657349575987</v>
      </c>
      <c r="C86" s="42">
        <v>1.1000000000000001</v>
      </c>
      <c r="D86" s="42">
        <v>0.4</v>
      </c>
      <c r="E86" s="42"/>
      <c r="F86" s="42"/>
      <c r="G86" s="42"/>
      <c r="H86" s="41">
        <v>0</v>
      </c>
      <c r="I86" s="31"/>
    </row>
    <row r="87" spans="1:9" ht="15" x14ac:dyDescent="0.25">
      <c r="A87" s="34">
        <f t="shared" si="2"/>
        <v>1891</v>
      </c>
      <c r="B87" s="39">
        <v>1.5957508053818505</v>
      </c>
      <c r="C87" s="42"/>
      <c r="D87" s="42"/>
      <c r="E87" s="42"/>
      <c r="F87" s="42"/>
      <c r="G87" s="42"/>
      <c r="H87" s="41">
        <v>0</v>
      </c>
      <c r="I87" s="31"/>
    </row>
    <row r="88" spans="1:9" ht="15" x14ac:dyDescent="0.25">
      <c r="A88" s="34">
        <f t="shared" si="2"/>
        <v>1892</v>
      </c>
      <c r="B88" s="39">
        <v>1.6516958810652576</v>
      </c>
      <c r="C88" s="42"/>
      <c r="D88" s="42"/>
      <c r="E88" s="42"/>
      <c r="F88" s="42"/>
      <c r="G88" s="42"/>
      <c r="H88" s="41">
        <v>0</v>
      </c>
      <c r="I88" s="31"/>
    </row>
    <row r="89" spans="1:9" ht="15" x14ac:dyDescent="0.25">
      <c r="A89" s="34">
        <f t="shared" si="2"/>
        <v>1893</v>
      </c>
      <c r="B89" s="39">
        <v>1.7347175164862805</v>
      </c>
      <c r="C89" s="42"/>
      <c r="D89" s="42"/>
      <c r="E89" s="42"/>
      <c r="F89" s="42"/>
      <c r="G89" s="42"/>
      <c r="H89" s="41">
        <v>0</v>
      </c>
      <c r="I89" s="31"/>
    </row>
    <row r="90" spans="1:9" ht="15" x14ac:dyDescent="0.25">
      <c r="A90" s="34">
        <f t="shared" si="2"/>
        <v>1894</v>
      </c>
      <c r="B90" s="39">
        <v>1.6857313270320449</v>
      </c>
      <c r="C90" s="42"/>
      <c r="D90" s="42"/>
      <c r="E90" s="42"/>
      <c r="F90" s="42"/>
      <c r="G90" s="42"/>
      <c r="H90" s="41">
        <v>0</v>
      </c>
      <c r="I90" s="31"/>
    </row>
    <row r="91" spans="1:9" ht="15" x14ac:dyDescent="0.25">
      <c r="A91" s="34">
        <f t="shared" si="2"/>
        <v>1895</v>
      </c>
      <c r="B91" s="39">
        <v>1.7110319159791565</v>
      </c>
      <c r="C91" s="42"/>
      <c r="D91" s="42"/>
      <c r="E91" s="42"/>
      <c r="F91" s="42"/>
      <c r="G91" s="42"/>
      <c r="H91" s="41">
        <v>0</v>
      </c>
      <c r="I91" s="31"/>
    </row>
    <row r="92" spans="1:9" ht="15" x14ac:dyDescent="0.25">
      <c r="A92" s="34">
        <f t="shared" si="2"/>
        <v>1896</v>
      </c>
      <c r="B92" s="39">
        <v>1.6600570921789477</v>
      </c>
      <c r="C92" s="42"/>
      <c r="D92" s="42"/>
      <c r="E92" s="42"/>
      <c r="F92" s="42"/>
      <c r="G92" s="42"/>
      <c r="H92" s="41">
        <v>0</v>
      </c>
      <c r="I92" s="31"/>
    </row>
    <row r="93" spans="1:9" ht="15" x14ac:dyDescent="0.25">
      <c r="A93" s="34">
        <f t="shared" si="2"/>
        <v>1897</v>
      </c>
      <c r="B93" s="39">
        <v>1.7052361065162658</v>
      </c>
      <c r="C93" s="42"/>
      <c r="D93" s="42"/>
      <c r="E93" s="42"/>
      <c r="F93" s="42"/>
      <c r="G93" s="42"/>
      <c r="H93" s="41">
        <v>0</v>
      </c>
      <c r="I93" s="31"/>
    </row>
    <row r="94" spans="1:9" ht="15" x14ac:dyDescent="0.25">
      <c r="A94" s="34">
        <f t="shared" si="2"/>
        <v>1898</v>
      </c>
      <c r="B94" s="39">
        <f>1.05*161.909963204775%</f>
        <v>1.7000546136501378</v>
      </c>
      <c r="C94" s="42"/>
      <c r="D94" s="42"/>
      <c r="E94" s="42"/>
      <c r="F94" s="42"/>
      <c r="G94" s="42"/>
      <c r="H94" s="41">
        <v>0</v>
      </c>
      <c r="I94" s="31"/>
    </row>
    <row r="95" spans="1:9" ht="15" x14ac:dyDescent="0.25">
      <c r="A95" s="34">
        <f t="shared" si="2"/>
        <v>1899</v>
      </c>
      <c r="B95" s="39">
        <f>1.1*150.317499142461%</f>
        <v>1.6534924905670711</v>
      </c>
      <c r="C95" s="42"/>
      <c r="D95" s="42"/>
      <c r="E95" s="42"/>
      <c r="F95" s="42"/>
      <c r="G95" s="42"/>
      <c r="H95" s="41">
        <v>0</v>
      </c>
      <c r="I95" s="31"/>
    </row>
    <row r="96" spans="1:9" ht="15" x14ac:dyDescent="0.25">
      <c r="A96" s="34">
        <f t="shared" si="2"/>
        <v>1900</v>
      </c>
      <c r="B96" s="39">
        <f>1.1*147.093543924247%</f>
        <v>1.6180289831667172</v>
      </c>
      <c r="C96" s="42">
        <v>1.1499999999999999</v>
      </c>
      <c r="D96" s="42">
        <v>0.42</v>
      </c>
      <c r="E96" s="42"/>
      <c r="F96" s="42"/>
      <c r="G96" s="42"/>
      <c r="H96" s="41">
        <v>0</v>
      </c>
      <c r="I96" s="31"/>
    </row>
    <row r="97" spans="1:9" ht="15" x14ac:dyDescent="0.25">
      <c r="A97" s="34">
        <f t="shared" si="2"/>
        <v>1901</v>
      </c>
      <c r="B97" s="39">
        <f>1.1*139.518235573656%</f>
        <v>1.5347005913102161</v>
      </c>
      <c r="C97" s="42"/>
      <c r="D97" s="42"/>
      <c r="E97" s="42"/>
      <c r="F97" s="42"/>
      <c r="G97" s="42"/>
      <c r="H97" s="41">
        <v>0</v>
      </c>
      <c r="I97" s="31"/>
    </row>
    <row r="98" spans="1:9" ht="15" x14ac:dyDescent="0.25">
      <c r="A98" s="34">
        <f t="shared" si="2"/>
        <v>1902</v>
      </c>
      <c r="B98" s="39">
        <f>1.1*145.047975114102%</f>
        <v>1.5955277262551222</v>
      </c>
      <c r="C98" s="42"/>
      <c r="D98" s="42"/>
      <c r="E98" s="42"/>
      <c r="F98" s="42"/>
      <c r="G98" s="42"/>
      <c r="H98" s="41">
        <v>0</v>
      </c>
      <c r="I98" s="31"/>
    </row>
    <row r="99" spans="1:9" ht="15" x14ac:dyDescent="0.25">
      <c r="A99" s="34">
        <f t="shared" si="2"/>
        <v>1903</v>
      </c>
      <c r="B99" s="39">
        <f>1.1*148.72768956681%</f>
        <v>1.6360045852349101</v>
      </c>
      <c r="C99" s="42"/>
      <c r="D99" s="42"/>
      <c r="E99" s="42"/>
      <c r="F99" s="42"/>
      <c r="G99" s="42"/>
      <c r="H99" s="41">
        <v>0</v>
      </c>
      <c r="I99" s="31"/>
    </row>
    <row r="100" spans="1:9" ht="15" x14ac:dyDescent="0.25">
      <c r="A100" s="34">
        <f t="shared" si="2"/>
        <v>1904</v>
      </c>
      <c r="B100" s="39">
        <f>1.1*148.71845512736%</f>
        <v>1.6359030064009601</v>
      </c>
      <c r="C100" s="42"/>
      <c r="D100" s="42"/>
      <c r="E100" s="42"/>
      <c r="F100" s="42"/>
      <c r="G100" s="42"/>
      <c r="H100" s="41">
        <v>0</v>
      </c>
      <c r="I100" s="31"/>
    </row>
    <row r="101" spans="1:9" ht="15" x14ac:dyDescent="0.25">
      <c r="A101" s="34">
        <f t="shared" si="2"/>
        <v>1905</v>
      </c>
      <c r="B101" s="39">
        <f>1.1*147.661126759083%</f>
        <v>1.6242723943499131</v>
      </c>
      <c r="C101" s="42"/>
      <c r="D101" s="42"/>
      <c r="E101" s="42"/>
      <c r="F101" s="42"/>
      <c r="G101" s="42"/>
      <c r="H101" s="41">
        <v>0</v>
      </c>
      <c r="I101" s="31"/>
    </row>
    <row r="102" spans="1:9" ht="15" x14ac:dyDescent="0.25">
      <c r="A102" s="34">
        <f t="shared" si="2"/>
        <v>1906</v>
      </c>
      <c r="B102" s="39">
        <f>1.1*152.060491439371%</f>
        <v>1.672665405833081</v>
      </c>
      <c r="C102" s="42"/>
      <c r="D102" s="42"/>
      <c r="E102" s="42"/>
      <c r="F102" s="42"/>
      <c r="G102" s="42"/>
      <c r="H102" s="41">
        <v>0</v>
      </c>
      <c r="I102" s="31"/>
    </row>
    <row r="103" spans="1:9" ht="15" x14ac:dyDescent="0.25">
      <c r="A103" s="34">
        <f t="shared" si="2"/>
        <v>1907</v>
      </c>
      <c r="B103" s="39">
        <f>1.05*156.892170515241%</f>
        <v>1.6473677904100303</v>
      </c>
      <c r="C103" s="42"/>
      <c r="D103" s="42"/>
      <c r="E103" s="42"/>
      <c r="F103" s="42"/>
      <c r="G103" s="42"/>
      <c r="H103" s="41">
        <v>0</v>
      </c>
      <c r="I103" s="31"/>
    </row>
    <row r="104" spans="1:9" ht="15" x14ac:dyDescent="0.25">
      <c r="A104" s="34">
        <f t="shared" si="2"/>
        <v>1908</v>
      </c>
      <c r="B104" s="39">
        <v>1.6700186257823593</v>
      </c>
      <c r="C104" s="42"/>
      <c r="D104" s="42"/>
      <c r="E104" s="42"/>
      <c r="F104" s="42"/>
      <c r="G104" s="42"/>
      <c r="H104" s="41">
        <v>0</v>
      </c>
      <c r="I104" s="31"/>
    </row>
    <row r="105" spans="1:9" ht="15" x14ac:dyDescent="0.25">
      <c r="A105" s="34">
        <f t="shared" si="2"/>
        <v>1909</v>
      </c>
      <c r="B105" s="39">
        <v>1.7307766107461549</v>
      </c>
      <c r="C105" s="42"/>
      <c r="D105" s="42"/>
      <c r="E105" s="42"/>
      <c r="F105" s="42"/>
      <c r="G105" s="42"/>
      <c r="H105" s="41">
        <v>0</v>
      </c>
      <c r="I105" s="31"/>
    </row>
    <row r="106" spans="1:9" ht="15" x14ac:dyDescent="0.25">
      <c r="A106" s="34">
        <v>1910</v>
      </c>
      <c r="B106" s="39">
        <v>1.769755204014666</v>
      </c>
      <c r="C106" s="42">
        <v>1.2268002232694999</v>
      </c>
      <c r="D106" s="40">
        <v>0.44</v>
      </c>
      <c r="E106" s="40"/>
      <c r="F106" s="40"/>
      <c r="G106" s="40"/>
      <c r="H106" s="41">
        <v>0</v>
      </c>
      <c r="I106" s="31"/>
    </row>
    <row r="107" spans="1:9" ht="15" x14ac:dyDescent="0.25">
      <c r="A107" s="34">
        <f t="shared" ref="A107:A138" si="3">A106+1</f>
        <v>1911</v>
      </c>
      <c r="B107" s="39">
        <v>1.7994476347087038</v>
      </c>
      <c r="D107" s="42"/>
      <c r="E107" s="42"/>
      <c r="F107" s="42"/>
      <c r="G107" s="42"/>
      <c r="H107" s="41">
        <v>0</v>
      </c>
      <c r="I107" s="31"/>
    </row>
    <row r="108" spans="1:9" ht="15" x14ac:dyDescent="0.25">
      <c r="A108" s="34">
        <f t="shared" si="3"/>
        <v>1912</v>
      </c>
      <c r="B108" s="39">
        <v>1.8668547164075791</v>
      </c>
      <c r="D108" s="42"/>
      <c r="E108" s="42"/>
      <c r="F108" s="42"/>
      <c r="G108" s="42"/>
      <c r="H108" s="41">
        <v>0</v>
      </c>
      <c r="I108" s="31"/>
    </row>
    <row r="109" spans="1:9" ht="15" x14ac:dyDescent="0.25">
      <c r="A109" s="34">
        <f t="shared" si="3"/>
        <v>1913</v>
      </c>
      <c r="B109" s="39">
        <v>1.8333770632376587</v>
      </c>
      <c r="D109" s="42"/>
      <c r="E109" s="42"/>
      <c r="F109" s="42"/>
      <c r="G109" s="39">
        <v>-0.109496802286629</v>
      </c>
      <c r="H109" s="41">
        <v>0</v>
      </c>
      <c r="I109" s="31"/>
    </row>
    <row r="110" spans="1:9" ht="15" x14ac:dyDescent="0.25">
      <c r="A110" s="34">
        <f t="shared" si="3"/>
        <v>1914</v>
      </c>
      <c r="B110" s="39">
        <v>1.90550100586902</v>
      </c>
      <c r="C110" s="46">
        <f>C106+(4/30)*(C106-C76)</f>
        <v>1.2837069197054332</v>
      </c>
      <c r="D110" s="39">
        <v>0.46</v>
      </c>
      <c r="E110" s="42"/>
      <c r="F110" s="42"/>
      <c r="G110" s="39">
        <v>-0.11694529822230958</v>
      </c>
      <c r="H110" s="41">
        <v>0</v>
      </c>
      <c r="I110" s="31"/>
    </row>
    <row r="111" spans="1:9" ht="15" x14ac:dyDescent="0.25">
      <c r="A111" s="34">
        <f t="shared" si="3"/>
        <v>1915</v>
      </c>
      <c r="B111" s="39">
        <v>1.573271669114215</v>
      </c>
      <c r="D111" s="42"/>
      <c r="E111" s="42"/>
      <c r="F111" s="42"/>
      <c r="G111" s="39">
        <v>-7.3370723117436948E-2</v>
      </c>
      <c r="H111" s="41">
        <v>0</v>
      </c>
      <c r="I111" s="31"/>
    </row>
    <row r="112" spans="1:9" ht="15" x14ac:dyDescent="0.25">
      <c r="A112" s="34">
        <f t="shared" si="3"/>
        <v>1916</v>
      </c>
      <c r="B112" s="39">
        <v>1.3637562408439612</v>
      </c>
      <c r="D112" s="42"/>
      <c r="E112" s="42"/>
      <c r="F112" s="42"/>
      <c r="G112" s="39">
        <v>-2.9019886243688557E-2</v>
      </c>
      <c r="H112" s="41">
        <v>0</v>
      </c>
      <c r="I112" s="31"/>
    </row>
    <row r="113" spans="1:9" ht="15" x14ac:dyDescent="0.25">
      <c r="A113" s="34">
        <f t="shared" si="3"/>
        <v>1917</v>
      </c>
      <c r="B113" s="39">
        <v>1.110012582030371</v>
      </c>
      <c r="C113" s="42"/>
      <c r="D113" s="42"/>
      <c r="E113" s="42"/>
      <c r="F113" s="42"/>
      <c r="G113" s="39">
        <v>0</v>
      </c>
      <c r="H113" s="41">
        <v>0</v>
      </c>
      <c r="I113" s="31"/>
    </row>
    <row r="114" spans="1:9" ht="15" x14ac:dyDescent="0.25">
      <c r="A114" s="34">
        <f t="shared" si="3"/>
        <v>1918</v>
      </c>
      <c r="B114" s="39">
        <v>0.92801828745340509</v>
      </c>
      <c r="C114" s="42"/>
      <c r="D114" s="42"/>
      <c r="E114" s="42"/>
      <c r="F114" s="42"/>
      <c r="G114" s="39">
        <v>1.9674549568938313E-2</v>
      </c>
      <c r="H114" s="41">
        <v>0</v>
      </c>
      <c r="I114" s="31"/>
    </row>
    <row r="115" spans="1:9" ht="15" x14ac:dyDescent="0.25">
      <c r="A115" s="34">
        <f t="shared" si="3"/>
        <v>1919</v>
      </c>
      <c r="B115" s="39">
        <v>0.83908658362428334</v>
      </c>
      <c r="C115" s="42"/>
      <c r="D115" s="42"/>
      <c r="E115" s="42"/>
      <c r="F115" s="42"/>
      <c r="G115" s="39">
        <v>3.564647621235198E-2</v>
      </c>
      <c r="H115" s="41">
        <v>0</v>
      </c>
      <c r="I115" s="31"/>
    </row>
    <row r="116" spans="1:9" ht="15" x14ac:dyDescent="0.25">
      <c r="A116" s="34">
        <f t="shared" si="3"/>
        <v>1920</v>
      </c>
      <c r="B116" s="39">
        <v>0.80926059468327305</v>
      </c>
      <c r="C116" s="42">
        <v>6.3318771030438939E-2</v>
      </c>
      <c r="D116" s="40">
        <v>-0.1</v>
      </c>
      <c r="E116" s="40"/>
      <c r="F116" s="40"/>
      <c r="G116" s="40">
        <v>4.6331821549175145E-2</v>
      </c>
      <c r="H116" s="41">
        <v>0</v>
      </c>
      <c r="I116" s="31"/>
    </row>
    <row r="117" spans="1:9" ht="15" x14ac:dyDescent="0.25">
      <c r="A117" s="34">
        <f t="shared" si="3"/>
        <v>1921</v>
      </c>
      <c r="B117" s="39">
        <v>1.0444996150481871</v>
      </c>
      <c r="D117" s="42"/>
      <c r="E117" s="42"/>
      <c r="F117" s="42"/>
      <c r="G117" s="39">
        <v>6.8221680953655064E-2</v>
      </c>
      <c r="H117" s="41">
        <v>0</v>
      </c>
      <c r="I117" s="31"/>
    </row>
    <row r="118" spans="1:9" ht="15" x14ac:dyDescent="0.25">
      <c r="A118" s="34">
        <f t="shared" si="3"/>
        <v>1922</v>
      </c>
      <c r="B118" s="39">
        <v>1.2012282758588864</v>
      </c>
      <c r="D118" s="42"/>
      <c r="E118" s="42"/>
      <c r="F118" s="42"/>
      <c r="G118" s="39">
        <v>7.6816503159243141E-2</v>
      </c>
      <c r="H118" s="41">
        <v>0</v>
      </c>
      <c r="I118" s="31"/>
    </row>
    <row r="119" spans="1:9" ht="15" x14ac:dyDescent="0.25">
      <c r="A119" s="34">
        <f t="shared" si="3"/>
        <v>1923</v>
      </c>
      <c r="B119" s="39">
        <v>1.2914591153332362</v>
      </c>
      <c r="D119" s="42"/>
      <c r="E119" s="42"/>
      <c r="F119" s="42"/>
      <c r="G119" s="39">
        <v>7.3651580060164007E-2</v>
      </c>
      <c r="H119" s="41">
        <v>0</v>
      </c>
      <c r="I119" s="31"/>
    </row>
    <row r="120" spans="1:9" ht="15" x14ac:dyDescent="0.25">
      <c r="A120" s="34">
        <f t="shared" si="3"/>
        <v>1924</v>
      </c>
      <c r="B120" s="39">
        <v>1.2786131936761895</v>
      </c>
      <c r="D120" s="42"/>
      <c r="E120" s="42"/>
      <c r="F120" s="42"/>
      <c r="G120" s="39">
        <v>8.1442409155937145E-2</v>
      </c>
      <c r="H120" s="41">
        <v>0</v>
      </c>
      <c r="I120" s="31"/>
    </row>
    <row r="121" spans="1:9" ht="15" x14ac:dyDescent="0.25">
      <c r="A121" s="34">
        <f t="shared" si="3"/>
        <v>1925</v>
      </c>
      <c r="B121" s="39">
        <v>1.2441471557335926</v>
      </c>
      <c r="D121" s="42"/>
      <c r="E121" s="42"/>
      <c r="F121" s="42"/>
      <c r="G121" s="39">
        <v>8.5293654679267958E-2</v>
      </c>
      <c r="H121" s="41">
        <v>0</v>
      </c>
      <c r="I121" s="31"/>
    </row>
    <row r="122" spans="1:9" ht="15" x14ac:dyDescent="0.25">
      <c r="A122" s="34">
        <f t="shared" si="3"/>
        <v>1926</v>
      </c>
      <c r="B122" s="39">
        <v>1.2787816032614028</v>
      </c>
      <c r="C122" s="42"/>
      <c r="D122" s="42"/>
      <c r="E122" s="42"/>
      <c r="F122" s="42"/>
      <c r="G122" s="39">
        <v>7.9660041400807041E-2</v>
      </c>
      <c r="H122" s="41">
        <v>0</v>
      </c>
      <c r="I122" s="31"/>
    </row>
    <row r="123" spans="1:9" ht="15" x14ac:dyDescent="0.25">
      <c r="A123" s="34">
        <f t="shared" si="3"/>
        <v>1927</v>
      </c>
      <c r="B123" s="39">
        <v>1.2096962194793295</v>
      </c>
      <c r="C123" s="42"/>
      <c r="D123" s="42"/>
      <c r="E123" s="42"/>
      <c r="F123" s="42"/>
      <c r="G123" s="39">
        <v>8.1124008152390681E-2</v>
      </c>
      <c r="H123" s="41">
        <v>0</v>
      </c>
      <c r="I123" s="31"/>
    </row>
    <row r="124" spans="1:9" ht="15" x14ac:dyDescent="0.25">
      <c r="A124" s="34">
        <f t="shared" si="3"/>
        <v>1928</v>
      </c>
      <c r="B124" s="39">
        <v>1.2297698929003433</v>
      </c>
      <c r="C124" s="42"/>
      <c r="D124" s="42"/>
      <c r="E124" s="42"/>
      <c r="F124" s="42"/>
      <c r="G124" s="39">
        <v>8.1778247827290179E-2</v>
      </c>
      <c r="H124" s="41">
        <v>0</v>
      </c>
      <c r="I124" s="31"/>
    </row>
    <row r="125" spans="1:9" ht="15" x14ac:dyDescent="0.25">
      <c r="A125" s="34">
        <f t="shared" si="3"/>
        <v>1929</v>
      </c>
      <c r="B125" s="39">
        <v>1.2197699830215558</v>
      </c>
      <c r="C125" s="42"/>
      <c r="D125" s="42"/>
      <c r="E125" s="42"/>
      <c r="F125" s="42"/>
      <c r="G125" s="39">
        <v>8.2094833687487295E-2</v>
      </c>
      <c r="H125" s="41">
        <v>0</v>
      </c>
      <c r="I125" s="31"/>
    </row>
    <row r="126" spans="1:9" ht="15" x14ac:dyDescent="0.25">
      <c r="A126" s="34">
        <f t="shared" si="3"/>
        <v>1930</v>
      </c>
      <c r="B126" s="39">
        <v>1.2214451340065964</v>
      </c>
      <c r="C126" s="39">
        <v>0.45</v>
      </c>
      <c r="D126" s="40">
        <v>-0.3</v>
      </c>
      <c r="E126" s="40"/>
      <c r="F126" s="40"/>
      <c r="G126" s="40">
        <f>0.9*9.94785399114491%</f>
        <v>8.9530685920304193E-2</v>
      </c>
      <c r="H126" s="41">
        <v>0</v>
      </c>
      <c r="I126" s="31"/>
    </row>
    <row r="127" spans="1:9" ht="15" x14ac:dyDescent="0.25">
      <c r="A127" s="34">
        <f t="shared" si="3"/>
        <v>1931</v>
      </c>
      <c r="B127" s="39">
        <v>1.2600399140707041</v>
      </c>
      <c r="C127" s="42"/>
      <c r="D127" s="42"/>
      <c r="E127" s="42"/>
      <c r="F127" s="42"/>
      <c r="G127" s="39">
        <f>0.8*12.9985228951703%</f>
        <v>0.10398818316136241</v>
      </c>
      <c r="H127" s="41">
        <v>0</v>
      </c>
      <c r="I127" s="31"/>
    </row>
    <row r="128" spans="1:9" ht="15" x14ac:dyDescent="0.25">
      <c r="A128" s="34">
        <f t="shared" si="3"/>
        <v>1932</v>
      </c>
      <c r="B128" s="39">
        <v>1.2397809800333035</v>
      </c>
      <c r="C128" s="42"/>
      <c r="D128" s="42"/>
      <c r="E128" s="42"/>
      <c r="F128" s="42"/>
      <c r="G128" s="39">
        <f>0.7*23.5867446393368%</f>
        <v>0.16510721247535759</v>
      </c>
      <c r="H128" s="41">
        <v>0</v>
      </c>
      <c r="I128" s="31"/>
    </row>
    <row r="129" spans="1:9" ht="15" x14ac:dyDescent="0.25">
      <c r="A129" s="34">
        <f t="shared" si="3"/>
        <v>1933</v>
      </c>
      <c r="B129" s="39">
        <v>1.1828877945841239</v>
      </c>
      <c r="C129" s="42"/>
      <c r="D129" s="42"/>
      <c r="E129" s="42"/>
      <c r="F129" s="42"/>
      <c r="G129" s="39">
        <f>0.7*22.1428571428433%</f>
        <v>0.1549999999999031</v>
      </c>
      <c r="H129" s="41">
        <v>0</v>
      </c>
      <c r="I129" s="31"/>
    </row>
    <row r="130" spans="1:9" ht="15" x14ac:dyDescent="0.25">
      <c r="A130" s="34">
        <f t="shared" si="3"/>
        <v>1934</v>
      </c>
      <c r="B130" s="39">
        <v>1.0783562057333924</v>
      </c>
      <c r="C130" s="42"/>
      <c r="D130" s="42"/>
      <c r="E130" s="42"/>
      <c r="F130" s="42"/>
      <c r="G130" s="39">
        <f>0.8*16.4665523155613%</f>
        <v>0.13173241852449041</v>
      </c>
      <c r="H130" s="41">
        <v>0</v>
      </c>
      <c r="I130" s="31"/>
    </row>
    <row r="131" spans="1:9" ht="15" x14ac:dyDescent="0.25">
      <c r="A131" s="34">
        <f t="shared" si="3"/>
        <v>1935</v>
      </c>
      <c r="B131" s="39">
        <v>1.0003113873137299</v>
      </c>
      <c r="C131" s="42"/>
      <c r="D131" s="42"/>
      <c r="E131" s="42"/>
      <c r="F131" s="42"/>
      <c r="G131" s="39">
        <f>0.8*12.5753012047935%</f>
        <v>0.10060240963834802</v>
      </c>
      <c r="H131" s="41">
        <v>0</v>
      </c>
      <c r="I131" s="31"/>
    </row>
    <row r="132" spans="1:9" ht="15" x14ac:dyDescent="0.25">
      <c r="A132" s="34">
        <f t="shared" si="3"/>
        <v>1936</v>
      </c>
      <c r="B132" s="39">
        <v>0.91718483233443848</v>
      </c>
      <c r="C132" s="42"/>
      <c r="D132" s="42"/>
      <c r="E132" s="42"/>
      <c r="F132" s="42"/>
      <c r="G132" s="39">
        <v>9.4414893617348825E-2</v>
      </c>
      <c r="H132" s="41">
        <v>0</v>
      </c>
      <c r="I132" s="31"/>
    </row>
    <row r="133" spans="1:9" ht="15" x14ac:dyDescent="0.25">
      <c r="A133" s="34">
        <f t="shared" si="3"/>
        <v>1937</v>
      </c>
      <c r="B133" s="39">
        <v>0.82435036134440476</v>
      </c>
      <c r="C133" s="42"/>
      <c r="D133" s="42"/>
      <c r="E133" s="42"/>
      <c r="F133" s="42"/>
      <c r="G133" s="39">
        <v>6.4755077658190566E-2</v>
      </c>
      <c r="H133" s="41">
        <v>0</v>
      </c>
      <c r="I133" s="31"/>
    </row>
    <row r="134" spans="1:9" ht="15" x14ac:dyDescent="0.25">
      <c r="A134" s="34">
        <f t="shared" si="3"/>
        <v>1938</v>
      </c>
      <c r="B134" s="39">
        <v>0.77455118294310354</v>
      </c>
      <c r="C134" s="42"/>
      <c r="D134" s="42"/>
      <c r="E134" s="42"/>
      <c r="F134" s="42"/>
      <c r="G134" s="39">
        <v>4.8508430609349076E-2</v>
      </c>
      <c r="H134" s="41">
        <v>0</v>
      </c>
      <c r="I134" s="31"/>
    </row>
    <row r="135" spans="1:9" ht="15" x14ac:dyDescent="0.25">
      <c r="A135" s="34">
        <f t="shared" si="3"/>
        <v>1939</v>
      </c>
      <c r="B135" s="39">
        <v>0.69607007345397409</v>
      </c>
      <c r="C135" s="42"/>
      <c r="D135" s="42"/>
      <c r="E135" s="42"/>
      <c r="F135" s="42"/>
      <c r="G135" s="39">
        <v>2.4969696969700986E-2</v>
      </c>
      <c r="H135" s="41">
        <v>0</v>
      </c>
      <c r="I135" s="31"/>
    </row>
    <row r="136" spans="1:9" ht="15" x14ac:dyDescent="0.25">
      <c r="A136" s="34">
        <f t="shared" si="3"/>
        <v>1940</v>
      </c>
      <c r="B136" s="39">
        <v>0.49954592376766349</v>
      </c>
      <c r="C136" s="39"/>
      <c r="D136" s="40"/>
      <c r="E136" s="40"/>
      <c r="F136" s="40"/>
      <c r="G136" s="40">
        <v>4.1484716157311266E-3</v>
      </c>
      <c r="H136" s="41">
        <v>0</v>
      </c>
      <c r="I136" s="31"/>
    </row>
    <row r="137" spans="1:9" ht="15" x14ac:dyDescent="0.25">
      <c r="A137" s="34">
        <f t="shared" si="3"/>
        <v>1941</v>
      </c>
      <c r="B137" s="39">
        <v>0.31465609468985722</v>
      </c>
      <c r="C137" s="42"/>
      <c r="D137" s="42"/>
      <c r="E137" s="42"/>
      <c r="F137" s="42"/>
      <c r="G137" s="39">
        <v>-1.1073253833069081E-2</v>
      </c>
      <c r="H137" s="41">
        <v>0</v>
      </c>
      <c r="I137" s="31"/>
    </row>
    <row r="138" spans="1:9" ht="15" x14ac:dyDescent="0.25">
      <c r="A138" s="34">
        <f t="shared" si="3"/>
        <v>1942</v>
      </c>
      <c r="B138" s="39">
        <v>0.20414849025370227</v>
      </c>
      <c r="C138" s="42"/>
      <c r="D138" s="42"/>
      <c r="E138" s="42"/>
      <c r="F138" s="42"/>
      <c r="G138" s="39">
        <v>-2.7539370078731259E-3</v>
      </c>
      <c r="H138" s="41">
        <v>0</v>
      </c>
      <c r="I138" s="31"/>
    </row>
    <row r="139" spans="1:9" ht="15" x14ac:dyDescent="0.25">
      <c r="A139" s="34">
        <f t="shared" ref="A139:A170" si="4">A138+1</f>
        <v>1943</v>
      </c>
      <c r="B139" s="39">
        <v>0.12217363659319563</v>
      </c>
      <c r="C139" s="42"/>
      <c r="D139" s="42"/>
      <c r="E139" s="42"/>
      <c r="F139" s="42"/>
      <c r="G139" s="39">
        <v>2.4591564335292538E-3</v>
      </c>
      <c r="H139" s="41">
        <v>0</v>
      </c>
      <c r="I139" s="31"/>
    </row>
    <row r="140" spans="1:9" ht="15" x14ac:dyDescent="0.25">
      <c r="A140" s="34">
        <f t="shared" si="4"/>
        <v>1944</v>
      </c>
      <c r="B140" s="39">
        <v>5.0118910870904317E-2</v>
      </c>
      <c r="C140" s="42"/>
      <c r="D140" s="42"/>
      <c r="E140" s="42"/>
      <c r="F140" s="42"/>
      <c r="G140" s="39">
        <v>6.6711442785898469E-3</v>
      </c>
      <c r="H140" s="41">
        <v>0</v>
      </c>
      <c r="I140" s="31"/>
    </row>
    <row r="141" spans="1:9" ht="15" x14ac:dyDescent="0.25">
      <c r="A141" s="34">
        <f t="shared" si="4"/>
        <v>1945</v>
      </c>
      <c r="B141" s="39">
        <v>-3.0302608734382893E-2</v>
      </c>
      <c r="C141" s="42"/>
      <c r="D141" s="42"/>
      <c r="E141" s="42"/>
      <c r="F141" s="42"/>
      <c r="G141" s="39">
        <v>1.102879841112047E-2</v>
      </c>
      <c r="H141" s="41">
        <v>0</v>
      </c>
      <c r="I141" s="31"/>
    </row>
    <row r="142" spans="1:9" ht="15" x14ac:dyDescent="0.25">
      <c r="A142" s="34">
        <f t="shared" si="4"/>
        <v>1946</v>
      </c>
      <c r="B142" s="39">
        <v>-9.3637518176377679E-2</v>
      </c>
      <c r="C142" s="42"/>
      <c r="D142" s="42"/>
      <c r="E142" s="42"/>
      <c r="F142" s="42"/>
      <c r="G142" s="39">
        <v>1.5392059553301821E-2</v>
      </c>
      <c r="H142" s="41">
        <v>0</v>
      </c>
      <c r="I142" s="31"/>
    </row>
    <row r="143" spans="1:9" ht="15" x14ac:dyDescent="0.25">
      <c r="A143" s="34">
        <f t="shared" si="4"/>
        <v>1947</v>
      </c>
      <c r="B143" s="39">
        <v>-0.12613278425773539</v>
      </c>
      <c r="C143" s="42"/>
      <c r="D143" s="42"/>
      <c r="E143" s="42"/>
      <c r="F143" s="42"/>
      <c r="G143" s="39">
        <v>3.8406392694079507E-2</v>
      </c>
      <c r="H143" s="41">
        <v>0</v>
      </c>
      <c r="I143" s="31"/>
    </row>
    <row r="144" spans="1:9" ht="15" x14ac:dyDescent="0.25">
      <c r="A144" s="34">
        <f t="shared" si="4"/>
        <v>1948</v>
      </c>
      <c r="B144" s="39">
        <v>-0.13032418642467272</v>
      </c>
      <c r="C144" s="42"/>
      <c r="D144" s="42"/>
      <c r="E144" s="42"/>
      <c r="F144" s="42"/>
      <c r="G144" s="39">
        <v>5.2431660546612587E-2</v>
      </c>
      <c r="H144" s="41">
        <v>0</v>
      </c>
      <c r="I144" s="31"/>
    </row>
    <row r="145" spans="1:9" ht="15" x14ac:dyDescent="0.25">
      <c r="A145" s="34">
        <f t="shared" si="4"/>
        <v>1949</v>
      </c>
      <c r="B145" s="39">
        <v>-8.9489313702482823E-2</v>
      </c>
      <c r="C145" s="42"/>
      <c r="D145" s="42"/>
      <c r="E145" s="42"/>
      <c r="F145" s="42"/>
      <c r="G145" s="39">
        <v>5.9041666666857527E-2</v>
      </c>
      <c r="H145" s="41">
        <v>0</v>
      </c>
      <c r="I145" s="31"/>
    </row>
    <row r="146" spans="1:9" ht="15" x14ac:dyDescent="0.25">
      <c r="A146" s="34">
        <f t="shared" si="4"/>
        <v>1950</v>
      </c>
      <c r="B146" s="39">
        <v>-4.6666518542589096E-2</v>
      </c>
      <c r="C146" s="42">
        <v>3.3305474333594751E-2</v>
      </c>
      <c r="D146" s="40">
        <v>-0.19553478589274237</v>
      </c>
      <c r="E146" s="40"/>
      <c r="F146" s="40"/>
      <c r="G146" s="40">
        <v>5.1837078651851665E-2</v>
      </c>
      <c r="H146" s="41">
        <v>0</v>
      </c>
      <c r="I146" s="31"/>
    </row>
    <row r="147" spans="1:9" ht="15" x14ac:dyDescent="0.25">
      <c r="A147" s="34">
        <f t="shared" si="4"/>
        <v>1951</v>
      </c>
      <c r="B147" s="39">
        <v>-4.3944796837637752E-2</v>
      </c>
      <c r="D147" s="39">
        <v>-0.15837649817336247</v>
      </c>
      <c r="E147" s="42"/>
      <c r="F147" s="42"/>
      <c r="G147" s="39">
        <v>4.5116883117053315E-2</v>
      </c>
      <c r="H147" s="41">
        <v>0</v>
      </c>
      <c r="I147" s="31"/>
    </row>
    <row r="148" spans="1:9" ht="15" x14ac:dyDescent="0.25">
      <c r="A148" s="34">
        <f t="shared" si="4"/>
        <v>1952</v>
      </c>
      <c r="B148" s="39">
        <v>-4.6415660216186559E-2</v>
      </c>
      <c r="D148" s="39">
        <v>-0.11958120072726887</v>
      </c>
      <c r="E148" s="42"/>
      <c r="F148" s="42"/>
      <c r="G148" s="39">
        <v>4.6047473200600327E-2</v>
      </c>
      <c r="H148" s="41">
        <v>0</v>
      </c>
      <c r="I148" s="31"/>
    </row>
    <row r="149" spans="1:9" ht="15" x14ac:dyDescent="0.25">
      <c r="A149" s="34">
        <f t="shared" si="4"/>
        <v>1953</v>
      </c>
      <c r="B149" s="39">
        <v>-3.0988469541162331E-2</v>
      </c>
      <c r="D149" s="39">
        <v>-7.9943749198828823E-2</v>
      </c>
      <c r="E149" s="42"/>
      <c r="F149" s="42"/>
      <c r="G149" s="39">
        <v>4.7292392566664163E-2</v>
      </c>
      <c r="H149" s="41">
        <v>0</v>
      </c>
      <c r="I149" s="31"/>
    </row>
    <row r="150" spans="1:9" ht="15" x14ac:dyDescent="0.25">
      <c r="A150" s="34">
        <f t="shared" si="4"/>
        <v>1954</v>
      </c>
      <c r="B150" s="39">
        <v>4.0823499932821031E-3</v>
      </c>
      <c r="D150" s="39">
        <v>-4.7161263705988263E-2</v>
      </c>
      <c r="E150" s="42"/>
      <c r="F150" s="42"/>
      <c r="G150" s="39">
        <v>4.788763066180856E-2</v>
      </c>
      <c r="H150" s="41">
        <v>0</v>
      </c>
      <c r="I150" s="31"/>
    </row>
    <row r="151" spans="1:9" ht="15" x14ac:dyDescent="0.25">
      <c r="A151" s="34">
        <f t="shared" si="4"/>
        <v>1955</v>
      </c>
      <c r="B151" s="39">
        <v>2.7057782193093811E-2</v>
      </c>
      <c r="C151" s="42"/>
      <c r="D151" s="39">
        <v>-2.8972077895016223E-2</v>
      </c>
      <c r="E151" s="39">
        <v>2.1291575354831265E-2</v>
      </c>
      <c r="F151" s="42"/>
      <c r="G151" s="39">
        <v>4.3155455508437912E-2</v>
      </c>
      <c r="H151" s="41">
        <v>0</v>
      </c>
      <c r="I151" s="31"/>
    </row>
    <row r="152" spans="1:9" ht="15" x14ac:dyDescent="0.25">
      <c r="A152" s="34">
        <f t="shared" si="4"/>
        <v>1956</v>
      </c>
      <c r="B152" s="39">
        <v>3.0044538931736628E-2</v>
      </c>
      <c r="C152" s="42"/>
      <c r="D152" s="39">
        <v>-1.0093243583188926E-2</v>
      </c>
      <c r="E152" s="39">
        <v>9.8581342806602339E-3</v>
      </c>
      <c r="F152" s="42"/>
      <c r="G152" s="39">
        <v>4.5929159391445082E-2</v>
      </c>
      <c r="H152" s="41">
        <v>0</v>
      </c>
      <c r="I152" s="31"/>
    </row>
    <row r="153" spans="1:9" ht="15" x14ac:dyDescent="0.25">
      <c r="A153" s="34">
        <f t="shared" si="4"/>
        <v>1957</v>
      </c>
      <c r="B153" s="39">
        <v>4.2365025506941913E-2</v>
      </c>
      <c r="C153" s="42"/>
      <c r="D153" s="39">
        <v>1.5840347315379876E-2</v>
      </c>
      <c r="E153" s="39">
        <v>-1.5000399434727241E-2</v>
      </c>
      <c r="F153" s="42"/>
      <c r="G153" s="39">
        <v>5.4304959465954886E-2</v>
      </c>
      <c r="H153" s="41">
        <v>0</v>
      </c>
      <c r="I153" s="31"/>
    </row>
    <row r="154" spans="1:9" ht="15" x14ac:dyDescent="0.25">
      <c r="A154" s="34">
        <f t="shared" si="4"/>
        <v>1958</v>
      </c>
      <c r="B154" s="39">
        <v>5.6887641374361593E-2</v>
      </c>
      <c r="C154" s="42"/>
      <c r="D154" s="39">
        <v>4.0322972038282098E-2</v>
      </c>
      <c r="E154" s="39">
        <v>-1.8957131727331242E-2</v>
      </c>
      <c r="F154" s="42"/>
      <c r="G154" s="39">
        <v>6.2051707779718655E-2</v>
      </c>
      <c r="H154" s="41">
        <v>0</v>
      </c>
      <c r="I154" s="31"/>
    </row>
    <row r="155" spans="1:9" ht="15" x14ac:dyDescent="0.25">
      <c r="A155" s="34">
        <f t="shared" si="4"/>
        <v>1959</v>
      </c>
      <c r="B155" s="39">
        <v>5.8025825212132447E-2</v>
      </c>
      <c r="C155" s="42"/>
      <c r="D155" s="39">
        <v>5.3706300404299891E-2</v>
      </c>
      <c r="E155" s="39">
        <v>-5.3830941095337282E-3</v>
      </c>
      <c r="F155" s="42"/>
      <c r="G155" s="39">
        <v>5.7407528285307423E-2</v>
      </c>
      <c r="H155" s="41">
        <v>0</v>
      </c>
      <c r="I155" s="31"/>
    </row>
    <row r="156" spans="1:9" ht="15" x14ac:dyDescent="0.25">
      <c r="A156" s="34">
        <f t="shared" si="4"/>
        <v>1960</v>
      </c>
      <c r="B156" s="39">
        <v>4.5572759187957126E-2</v>
      </c>
      <c r="C156" s="39"/>
      <c r="D156" s="40">
        <v>6.2068763784962358E-2</v>
      </c>
      <c r="E156" s="40">
        <v>3.923242111215283E-3</v>
      </c>
      <c r="F156" s="40"/>
      <c r="G156" s="40">
        <v>5.6631589914421798E-2</v>
      </c>
      <c r="H156" s="41">
        <v>0</v>
      </c>
      <c r="I156" s="31"/>
    </row>
    <row r="157" spans="1:9" ht="15" x14ac:dyDescent="0.25">
      <c r="A157" s="34">
        <f t="shared" si="4"/>
        <v>1961</v>
      </c>
      <c r="B157" s="39">
        <v>4.2086733546766633E-2</v>
      </c>
      <c r="C157" s="42"/>
      <c r="D157" s="39">
        <v>6.8851455776327355E-2</v>
      </c>
      <c r="E157" s="39">
        <v>-4.3347691060286464E-3</v>
      </c>
      <c r="F157" s="42"/>
      <c r="G157" s="39">
        <v>5.9590707964647049E-2</v>
      </c>
      <c r="H157" s="41">
        <v>0</v>
      </c>
      <c r="I157" s="31"/>
    </row>
    <row r="158" spans="1:9" ht="15" x14ac:dyDescent="0.25">
      <c r="A158" s="34">
        <f t="shared" si="4"/>
        <v>1962</v>
      </c>
      <c r="B158" s="39">
        <v>4.6763445145694596E-2</v>
      </c>
      <c r="C158" s="42"/>
      <c r="D158" s="39">
        <v>6.7056003705299433E-2</v>
      </c>
      <c r="E158" s="39">
        <v>-1.681953423115318E-2</v>
      </c>
      <c r="F158" s="42"/>
      <c r="G158" s="39">
        <v>6.1221038864067434E-2</v>
      </c>
      <c r="H158" s="41">
        <v>0</v>
      </c>
      <c r="I158" s="31"/>
    </row>
    <row r="159" spans="1:9" ht="15" x14ac:dyDescent="0.25">
      <c r="A159" s="34">
        <f t="shared" si="4"/>
        <v>1963</v>
      </c>
      <c r="B159" s="39">
        <v>5.1346516591341027E-2</v>
      </c>
      <c r="C159" s="42"/>
      <c r="D159" s="39">
        <v>6.6356622294105924E-2</v>
      </c>
      <c r="E159" s="39">
        <v>-2.5556537291184265E-2</v>
      </c>
      <c r="F159" s="42"/>
      <c r="G159" s="39">
        <v>6.3258030356524539E-2</v>
      </c>
      <c r="H159" s="41">
        <v>0</v>
      </c>
      <c r="I159" s="31"/>
    </row>
    <row r="160" spans="1:9" ht="15" x14ac:dyDescent="0.25">
      <c r="A160" s="34">
        <f t="shared" si="4"/>
        <v>1964</v>
      </c>
      <c r="B160" s="39">
        <v>5.4025240925707534E-2</v>
      </c>
      <c r="C160" s="42"/>
      <c r="D160" s="39">
        <v>6.4933703215599423E-2</v>
      </c>
      <c r="E160" s="39">
        <v>-3.2478800232617677E-2</v>
      </c>
      <c r="F160" s="42"/>
      <c r="G160" s="39">
        <v>6.0317277658958654E-2</v>
      </c>
      <c r="H160" s="41">
        <v>0</v>
      </c>
      <c r="I160" s="31"/>
    </row>
    <row r="161" spans="1:9" ht="15" x14ac:dyDescent="0.25">
      <c r="A161" s="34">
        <f t="shared" si="4"/>
        <v>1965</v>
      </c>
      <c r="B161" s="39">
        <v>5.4120268932676296E-2</v>
      </c>
      <c r="C161" s="42"/>
      <c r="D161" s="39">
        <v>5.5978276703410934E-2</v>
      </c>
      <c r="E161" s="39">
        <v>-2.8890924009835835E-2</v>
      </c>
      <c r="F161" s="42"/>
      <c r="G161" s="39">
        <v>6.3258367408810426E-2</v>
      </c>
      <c r="H161" s="41">
        <v>0</v>
      </c>
      <c r="I161" s="31"/>
    </row>
    <row r="162" spans="1:9" ht="15" x14ac:dyDescent="0.25">
      <c r="A162" s="34">
        <f t="shared" si="4"/>
        <v>1966</v>
      </c>
      <c r="B162" s="39">
        <v>5.426832684716066E-2</v>
      </c>
      <c r="C162" s="42"/>
      <c r="D162" s="39">
        <v>5.1770782362312591E-2</v>
      </c>
      <c r="E162" s="39">
        <v>-1.5567742087960466E-2</v>
      </c>
      <c r="F162" s="42"/>
      <c r="G162" s="39">
        <v>6.7258579963814194E-2</v>
      </c>
      <c r="H162" s="41">
        <v>0</v>
      </c>
      <c r="I162" s="31"/>
    </row>
    <row r="163" spans="1:9" ht="15" x14ac:dyDescent="0.25">
      <c r="A163" s="34">
        <f t="shared" si="4"/>
        <v>1967</v>
      </c>
      <c r="B163" s="39">
        <v>5.1877961343120754E-2</v>
      </c>
      <c r="C163" s="42"/>
      <c r="D163" s="39">
        <v>6.7259996441863798E-2</v>
      </c>
      <c r="E163" s="39">
        <v>-8.5315832229150464E-3</v>
      </c>
      <c r="F163" s="42"/>
      <c r="G163" s="39">
        <v>6.1299657984678714E-2</v>
      </c>
      <c r="H163" s="41">
        <v>0</v>
      </c>
      <c r="I163" s="31"/>
    </row>
    <row r="164" spans="1:9" ht="15" x14ac:dyDescent="0.25">
      <c r="A164" s="34">
        <f t="shared" si="4"/>
        <v>1968</v>
      </c>
      <c r="B164" s="39">
        <v>4.3989378204967858E-2</v>
      </c>
      <c r="C164" s="42"/>
      <c r="D164" s="39">
        <v>8.464544119449896E-2</v>
      </c>
      <c r="E164" s="39">
        <v>-2.5867059620480908E-3</v>
      </c>
      <c r="F164" s="42"/>
      <c r="G164" s="39">
        <v>5.4222449224811654E-2</v>
      </c>
      <c r="H164" s="41">
        <v>0</v>
      </c>
      <c r="I164" s="31"/>
    </row>
    <row r="165" spans="1:9" ht="15" x14ac:dyDescent="0.25">
      <c r="A165" s="34">
        <f t="shared" si="4"/>
        <v>1969</v>
      </c>
      <c r="B165" s="39">
        <v>4.6308585384723613E-2</v>
      </c>
      <c r="C165" s="42"/>
      <c r="D165" s="39">
        <v>8.7255671122743614E-2</v>
      </c>
      <c r="E165" s="39">
        <v>1.4267039283431496E-2</v>
      </c>
      <c r="F165" s="42"/>
      <c r="G165" s="39">
        <v>5.4371317398663854E-2</v>
      </c>
      <c r="H165" s="41">
        <v>0</v>
      </c>
      <c r="I165" s="31"/>
    </row>
    <row r="166" spans="1:9" ht="15" x14ac:dyDescent="0.25">
      <c r="A166" s="34">
        <f t="shared" si="4"/>
        <v>1970</v>
      </c>
      <c r="B166" s="39">
        <v>5.7451661758717673E-2</v>
      </c>
      <c r="C166" s="39">
        <v>0.11159733959804317</v>
      </c>
      <c r="D166" s="40">
        <v>8.1269054057648019E-2</v>
      </c>
      <c r="E166" s="40">
        <v>3.182504384907537E-2</v>
      </c>
      <c r="F166" s="40"/>
      <c r="G166" s="40">
        <v>5.6249867035364415E-2</v>
      </c>
      <c r="H166" s="41">
        <v>0</v>
      </c>
      <c r="I166" s="31"/>
    </row>
    <row r="167" spans="1:9" ht="15" x14ac:dyDescent="0.25">
      <c r="A167" s="34">
        <f t="shared" si="4"/>
        <v>1971</v>
      </c>
      <c r="B167" s="39">
        <v>7.3002472291819137E-2</v>
      </c>
      <c r="C167" s="45">
        <v>0.13151860955168845</v>
      </c>
      <c r="D167" s="39">
        <v>7.392995927459621E-2</v>
      </c>
      <c r="E167" s="39">
        <v>4.8899022849162276E-2</v>
      </c>
      <c r="F167" s="42"/>
      <c r="G167" s="39">
        <v>4.7188790560541566E-2</v>
      </c>
      <c r="H167" s="41">
        <v>0</v>
      </c>
      <c r="I167" s="31"/>
    </row>
    <row r="168" spans="1:9" ht="15" x14ac:dyDescent="0.25">
      <c r="A168" s="34">
        <f t="shared" si="4"/>
        <v>1972</v>
      </c>
      <c r="B168" s="39">
        <v>9.6768896320071615E-2</v>
      </c>
      <c r="C168" s="45">
        <v>0.14745043599570926</v>
      </c>
      <c r="D168" s="39">
        <v>6.6727186288017173E-2</v>
      </c>
      <c r="E168" s="39">
        <v>6.3160161437326584E-2</v>
      </c>
      <c r="F168" s="42"/>
      <c r="G168" s="39">
        <v>3.8196794300980511E-2</v>
      </c>
      <c r="H168" s="41">
        <v>0</v>
      </c>
      <c r="I168" s="31"/>
    </row>
    <row r="169" spans="1:9" ht="15" x14ac:dyDescent="0.25">
      <c r="A169" s="34">
        <f t="shared" si="4"/>
        <v>1973</v>
      </c>
      <c r="B169" s="39">
        <v>0.10167662312534569</v>
      </c>
      <c r="C169" s="45">
        <v>0.14696366404209094</v>
      </c>
      <c r="D169" s="39">
        <v>6.3628796006449523E-2</v>
      </c>
      <c r="E169" s="39">
        <v>5.9682739013471209E-2</v>
      </c>
      <c r="F169" s="42"/>
      <c r="G169" s="39">
        <v>3.8419252187752523E-2</v>
      </c>
      <c r="H169" s="41">
        <v>0</v>
      </c>
      <c r="I169" s="31"/>
    </row>
    <row r="170" spans="1:9" ht="15" x14ac:dyDescent="0.25">
      <c r="A170" s="34">
        <f t="shared" si="4"/>
        <v>1974</v>
      </c>
      <c r="B170" s="39">
        <v>8.2151559291363724E-2</v>
      </c>
      <c r="C170" s="39">
        <v>0.13017398913757336</v>
      </c>
      <c r="D170" s="39">
        <v>7.1804616350529996E-2</v>
      </c>
      <c r="E170" s="39">
        <v>4.6437905340773272E-2</v>
      </c>
      <c r="F170" s="42"/>
      <c r="G170" s="39">
        <v>4.4205285756476968E-2</v>
      </c>
      <c r="H170" s="41">
        <v>0</v>
      </c>
      <c r="I170" s="31"/>
    </row>
    <row r="171" spans="1:9" ht="15" x14ac:dyDescent="0.25">
      <c r="A171" s="34">
        <f t="shared" ref="A171:A205" si="5">A170+1</f>
        <v>1975</v>
      </c>
      <c r="B171" s="39">
        <v>5.6106143034005004E-2</v>
      </c>
      <c r="C171" s="39">
        <v>0.14356123618114486</v>
      </c>
      <c r="D171" s="39">
        <v>8.678149163855392E-2</v>
      </c>
      <c r="E171" s="39">
        <v>3.7308629200700404E-2</v>
      </c>
      <c r="F171" s="42"/>
      <c r="G171" s="39">
        <v>5.2221073668285663E-2</v>
      </c>
      <c r="H171" s="41">
        <v>0</v>
      </c>
      <c r="I171" s="31"/>
    </row>
    <row r="172" spans="1:9" ht="15" x14ac:dyDescent="0.25">
      <c r="A172" s="34">
        <f t="shared" si="5"/>
        <v>1976</v>
      </c>
      <c r="B172" s="39">
        <v>4.3366319624117224E-2</v>
      </c>
      <c r="C172" s="39">
        <v>0.15487909183789636</v>
      </c>
      <c r="D172" s="39">
        <v>9.1013871222087733E-2</v>
      </c>
      <c r="E172" s="39">
        <v>3.557024223092245E-2</v>
      </c>
      <c r="F172" s="42"/>
      <c r="G172" s="39">
        <v>6.4502415159845242E-2</v>
      </c>
      <c r="H172" s="41">
        <v>0</v>
      </c>
      <c r="I172" s="31"/>
    </row>
    <row r="173" spans="1:9" ht="15" x14ac:dyDescent="0.25">
      <c r="A173" s="34">
        <f t="shared" si="5"/>
        <v>1977</v>
      </c>
      <c r="B173" s="39">
        <v>3.7429585866122807E-2</v>
      </c>
      <c r="C173" s="39">
        <v>0.15893653298798679</v>
      </c>
      <c r="D173" s="39">
        <v>8.7826701572698118E-2</v>
      </c>
      <c r="E173" s="39">
        <v>4.7412471128910325E-2</v>
      </c>
      <c r="F173" s="42"/>
      <c r="G173" s="39">
        <v>6.7231611719665949E-2</v>
      </c>
      <c r="H173" s="41">
        <v>0</v>
      </c>
      <c r="I173" s="31"/>
    </row>
    <row r="174" spans="1:9" ht="15" x14ac:dyDescent="0.25">
      <c r="A174" s="34">
        <f t="shared" si="5"/>
        <v>1978</v>
      </c>
      <c r="B174" s="39">
        <v>3.8455276565490283E-2</v>
      </c>
      <c r="C174" s="39">
        <v>0.1443024252081907</v>
      </c>
      <c r="D174" s="39">
        <v>8.2013585142298812E-2</v>
      </c>
      <c r="E174" s="39">
        <v>5.9270190055737075E-2</v>
      </c>
      <c r="F174" s="42"/>
      <c r="G174" s="39">
        <v>6.2905069215342058E-2</v>
      </c>
      <c r="H174" s="41">
        <v>0</v>
      </c>
      <c r="I174" s="31"/>
    </row>
    <row r="175" spans="1:9" ht="15" x14ac:dyDescent="0.25">
      <c r="A175" s="34">
        <f t="shared" si="5"/>
        <v>1979</v>
      </c>
      <c r="B175" s="39">
        <v>3.7517877290268183E-2</v>
      </c>
      <c r="C175" s="39">
        <v>0.14455975202217175</v>
      </c>
      <c r="D175" s="39">
        <v>6.9291668291394687E-2</v>
      </c>
      <c r="E175" s="39">
        <v>5.4206886833709639E-2</v>
      </c>
      <c r="F175" s="42"/>
      <c r="G175" s="39">
        <v>7.0414776265386003E-2</v>
      </c>
      <c r="H175" s="41">
        <v>0</v>
      </c>
      <c r="I175" s="31"/>
    </row>
    <row r="176" spans="1:9" ht="15" x14ac:dyDescent="0.25">
      <c r="A176" s="34">
        <f t="shared" si="5"/>
        <v>1980</v>
      </c>
      <c r="B176" s="39">
        <v>3.8742857628539039E-2</v>
      </c>
      <c r="C176" s="39">
        <v>0.18176399635053883</v>
      </c>
      <c r="D176" s="40">
        <v>5.1195566781806486E-2</v>
      </c>
      <c r="E176" s="40">
        <v>4.2351710988901455E-2</v>
      </c>
      <c r="F176" s="40"/>
      <c r="G176" s="40">
        <v>8.0959700016436195E-2</v>
      </c>
      <c r="H176" s="41">
        <v>0</v>
      </c>
      <c r="I176" s="31"/>
    </row>
    <row r="177" spans="1:9" ht="15" x14ac:dyDescent="0.25">
      <c r="A177" s="34">
        <f t="shared" si="5"/>
        <v>1981</v>
      </c>
      <c r="B177" s="39">
        <v>5.1637959886944723E-2</v>
      </c>
      <c r="C177" s="39">
        <v>0.1927365548629863</v>
      </c>
      <c r="D177" s="39">
        <v>4.2425989937111538E-2</v>
      </c>
      <c r="E177" s="39">
        <v>4.1427939866827482E-2</v>
      </c>
      <c r="F177" s="42"/>
      <c r="G177" s="39">
        <v>8.3576834061830252E-2</v>
      </c>
      <c r="H177" s="41">
        <v>0</v>
      </c>
      <c r="I177" s="31"/>
    </row>
    <row r="178" spans="1:9" ht="15" x14ac:dyDescent="0.25">
      <c r="A178" s="34">
        <f t="shared" si="5"/>
        <v>1982</v>
      </c>
      <c r="B178" s="39">
        <v>6.2734018862182203E-2</v>
      </c>
      <c r="C178" s="39">
        <v>0.18231635429706147</v>
      </c>
      <c r="D178" s="39">
        <v>4.3210369951601373E-2</v>
      </c>
      <c r="E178" s="39">
        <v>4.4250231268142211E-2</v>
      </c>
      <c r="F178" s="39">
        <v>5.2657243778778291E-2</v>
      </c>
      <c r="G178" s="39">
        <v>6.9174764117723941E-2</v>
      </c>
      <c r="H178" s="41">
        <v>0</v>
      </c>
      <c r="I178" s="31"/>
    </row>
    <row r="179" spans="1:9" ht="15" x14ac:dyDescent="0.25">
      <c r="A179" s="34">
        <f t="shared" si="5"/>
        <v>1983</v>
      </c>
      <c r="B179" s="39">
        <v>6.5799437171881595E-2</v>
      </c>
      <c r="C179" s="39">
        <v>0.18846694591916041</v>
      </c>
      <c r="D179" s="39">
        <v>4.8607519981827461E-2</v>
      </c>
      <c r="E179" s="39">
        <v>4.9963458251567817E-2</v>
      </c>
      <c r="F179" s="39">
        <v>6.3264362514286521E-2</v>
      </c>
      <c r="G179" s="39">
        <v>5.6116810978532342E-2</v>
      </c>
      <c r="H179" s="41">
        <v>0</v>
      </c>
      <c r="I179" s="31"/>
    </row>
    <row r="180" spans="1:9" ht="15" x14ac:dyDescent="0.25">
      <c r="A180" s="34">
        <f t="shared" si="5"/>
        <v>1984</v>
      </c>
      <c r="B180" s="39">
        <v>6.430850764312461E-2</v>
      </c>
      <c r="C180" s="39">
        <v>0.15705616584668247</v>
      </c>
      <c r="D180" s="39">
        <v>6.7400325396376928E-2</v>
      </c>
      <c r="E180" s="39">
        <v>6.6768587012474401E-2</v>
      </c>
      <c r="F180" s="39">
        <v>6.4164891419547759E-2</v>
      </c>
      <c r="G180" s="39">
        <v>3.8475754936136627E-2</v>
      </c>
      <c r="H180" s="41">
        <v>0</v>
      </c>
      <c r="I180" s="31"/>
    </row>
    <row r="181" spans="1:9" ht="15" x14ac:dyDescent="0.25">
      <c r="A181" s="34">
        <f t="shared" si="5"/>
        <v>1985</v>
      </c>
      <c r="B181" s="39">
        <v>5.8379023424294726E-2</v>
      </c>
      <c r="C181" s="39">
        <v>9.8965773277692307E-2</v>
      </c>
      <c r="D181" s="39">
        <v>7.8017782355377152E-2</v>
      </c>
      <c r="E181" s="39">
        <v>8.4699585443557671E-2</v>
      </c>
      <c r="F181" s="39">
        <v>4.6296782847705074E-2</v>
      </c>
      <c r="G181" s="39">
        <v>2.1310189457649984E-2</v>
      </c>
      <c r="H181" s="41">
        <v>0</v>
      </c>
      <c r="I181" s="31"/>
    </row>
    <row r="182" spans="1:9" ht="15" x14ac:dyDescent="0.25">
      <c r="A182" s="34">
        <f t="shared" si="5"/>
        <v>1986</v>
      </c>
      <c r="B182" s="39">
        <v>5.1559726962349353E-2</v>
      </c>
      <c r="C182" s="39">
        <v>6.3340577876592752E-2</v>
      </c>
      <c r="D182" s="39">
        <v>8.8792186414062779E-2</v>
      </c>
      <c r="E182" s="39">
        <v>0.11584385238840787</v>
      </c>
      <c r="F182" s="39">
        <v>1.5213606955540391E-2</v>
      </c>
      <c r="G182" s="39">
        <v>8.2235850527565043E-3</v>
      </c>
      <c r="H182" s="41">
        <v>0</v>
      </c>
      <c r="I182" s="31"/>
    </row>
    <row r="183" spans="1:9" ht="15" x14ac:dyDescent="0.25">
      <c r="A183" s="34">
        <f t="shared" si="5"/>
        <v>1987</v>
      </c>
      <c r="B183" s="39">
        <v>7.7330596218152844E-2</v>
      </c>
      <c r="C183" s="39">
        <v>6.2723061880306394E-2</v>
      </c>
      <c r="D183" s="39">
        <v>0.12537575725082395</v>
      </c>
      <c r="E183" s="39">
        <v>0.15533477275541011</v>
      </c>
      <c r="F183" s="39">
        <v>-1.3615717791585996E-2</v>
      </c>
      <c r="G183" s="39">
        <v>-6.9974752379103802E-3</v>
      </c>
      <c r="H183" s="41">
        <v>0</v>
      </c>
      <c r="I183" s="31"/>
    </row>
    <row r="184" spans="1:9" ht="15" x14ac:dyDescent="0.25">
      <c r="A184" s="34">
        <f t="shared" si="5"/>
        <v>1988</v>
      </c>
      <c r="B184" s="39">
        <v>0.10077227179880968</v>
      </c>
      <c r="C184" s="39">
        <v>4.4019555884483884E-2</v>
      </c>
      <c r="D184" s="39">
        <v>0.16837630157214453</v>
      </c>
      <c r="E184" s="39">
        <v>0.19557120611828829</v>
      </c>
      <c r="F184" s="39">
        <v>-2.5501647330776631E-2</v>
      </c>
      <c r="G184" s="39">
        <v>-1.8436150798923742E-2</v>
      </c>
      <c r="H184" s="41">
        <v>0</v>
      </c>
      <c r="I184" s="31"/>
    </row>
    <row r="185" spans="1:9" ht="15" x14ac:dyDescent="0.25">
      <c r="A185" s="34">
        <f t="shared" si="5"/>
        <v>1989</v>
      </c>
      <c r="B185" s="39">
        <v>0.10194965566419048</v>
      </c>
      <c r="C185" s="39">
        <v>-8.242475547330215E-3</v>
      </c>
      <c r="D185" s="39">
        <v>0.20425412742629756</v>
      </c>
      <c r="E185" s="39">
        <v>0.17628403039923018</v>
      </c>
      <c r="F185" s="39">
        <v>-2.8881713558066475E-2</v>
      </c>
      <c r="G185" s="39">
        <v>-3.5115637154445982E-2</v>
      </c>
      <c r="H185" s="41">
        <v>0</v>
      </c>
      <c r="I185" s="31"/>
    </row>
    <row r="186" spans="1:9" ht="15" x14ac:dyDescent="0.25">
      <c r="A186" s="34">
        <f t="shared" si="5"/>
        <v>1990</v>
      </c>
      <c r="B186" s="39">
        <v>4.5450829147345974E-2</v>
      </c>
      <c r="C186" s="39">
        <v>-2.4583161936777065E-2</v>
      </c>
      <c r="D186" s="40">
        <v>0.22419374112693069</v>
      </c>
      <c r="E186" s="40">
        <v>0.13287104139300518</v>
      </c>
      <c r="F186" s="40">
        <v>-5.6136798452732107E-3</v>
      </c>
      <c r="G186" s="40">
        <v>-3.9790512499716171E-2</v>
      </c>
      <c r="H186" s="41">
        <v>0</v>
      </c>
      <c r="I186" s="31"/>
    </row>
    <row r="187" spans="1:9" ht="15" x14ac:dyDescent="0.25">
      <c r="A187" s="34">
        <f t="shared" si="5"/>
        <v>1991</v>
      </c>
      <c r="B187" s="39">
        <v>-3.5630921229601693E-3</v>
      </c>
      <c r="C187" s="45">
        <v>-2.6041602232796977E-2</v>
      </c>
      <c r="D187" s="39">
        <v>0.19411793032993541</v>
      </c>
      <c r="E187" s="39">
        <v>0.13521741575323026</v>
      </c>
      <c r="F187" s="39">
        <v>3.5574605392718353E-2</v>
      </c>
      <c r="G187" s="39">
        <v>-3.9907541312355362E-2</v>
      </c>
      <c r="H187" s="41">
        <v>0</v>
      </c>
      <c r="I187" s="31"/>
    </row>
    <row r="188" spans="1:9" ht="15" x14ac:dyDescent="0.25">
      <c r="A188" s="34">
        <f t="shared" si="5"/>
        <v>1992</v>
      </c>
      <c r="B188" s="39">
        <v>9.5801490835478939E-3</v>
      </c>
      <c r="C188" s="45">
        <v>-2.1822804748084984E-2</v>
      </c>
      <c r="D188" s="39">
        <v>0.16862426568346081</v>
      </c>
      <c r="E188" s="39">
        <v>0.16147252022054306</v>
      </c>
      <c r="F188" s="39">
        <v>9.3948329049139568E-3</v>
      </c>
      <c r="G188" s="39">
        <v>-6.0005182100836475E-2</v>
      </c>
      <c r="H188" s="41">
        <v>0</v>
      </c>
      <c r="I188" s="31"/>
    </row>
    <row r="189" spans="1:9" ht="15" x14ac:dyDescent="0.25">
      <c r="A189" s="34">
        <f t="shared" si="5"/>
        <v>1993</v>
      </c>
      <c r="B189" s="39">
        <v>2.7221398455266697E-2</v>
      </c>
      <c r="C189" s="39">
        <v>-9.6351386794301733E-3</v>
      </c>
      <c r="D189" s="39">
        <v>0.14443679828638437</v>
      </c>
      <c r="E189" s="39">
        <v>0.1912369475835955</v>
      </c>
      <c r="F189" s="39">
        <v>-5.0293067574253836E-2</v>
      </c>
      <c r="G189" s="39">
        <v>-6.7124139848519809E-2</v>
      </c>
      <c r="H189" s="41">
        <v>0</v>
      </c>
      <c r="I189" s="31"/>
    </row>
    <row r="190" spans="1:9" ht="15" x14ac:dyDescent="0.25">
      <c r="A190" s="34">
        <f t="shared" si="5"/>
        <v>1994</v>
      </c>
      <c r="B190" s="39">
        <v>2.749817106007765E-2</v>
      </c>
      <c r="C190" s="39">
        <v>2.4989038153180137E-2</v>
      </c>
      <c r="D190" s="39">
        <v>0.11906167722444747</v>
      </c>
      <c r="E190" s="39">
        <v>0.1970309670981541</v>
      </c>
      <c r="F190" s="39">
        <v>-7.3382966285826731E-2</v>
      </c>
      <c r="G190" s="39">
        <v>-5.3019608481846822E-2</v>
      </c>
      <c r="H190" s="41">
        <v>0</v>
      </c>
      <c r="I190" s="31"/>
    </row>
    <row r="191" spans="1:9" ht="15" x14ac:dyDescent="0.25">
      <c r="A191" s="34">
        <f t="shared" si="5"/>
        <v>1995</v>
      </c>
      <c r="B191" s="39">
        <v>-1.0375066076668316E-2</v>
      </c>
      <c r="C191" s="39">
        <v>8.7438761392307413E-2</v>
      </c>
      <c r="D191" s="39">
        <v>8.5963746527619123E-2</v>
      </c>
      <c r="E191" s="39">
        <v>0.19929744200610475</v>
      </c>
      <c r="F191" s="39">
        <v>-8.6846975635587825E-2</v>
      </c>
      <c r="G191" s="39">
        <v>-5.7900146616276169E-2</v>
      </c>
      <c r="H191" s="41">
        <v>0</v>
      </c>
      <c r="I191" s="31"/>
    </row>
    <row r="192" spans="1:9" ht="15" x14ac:dyDescent="0.25">
      <c r="A192" s="34">
        <f t="shared" si="5"/>
        <v>1996</v>
      </c>
      <c r="B192" s="39">
        <v>-6.1700012588525539E-2</v>
      </c>
      <c r="C192" s="39">
        <v>0.11782586244097275</v>
      </c>
      <c r="D192" s="39">
        <v>5.6703179948856229E-2</v>
      </c>
      <c r="E192" s="39">
        <v>0.22295192338549277</v>
      </c>
      <c r="F192" s="39">
        <v>-9.2453262213904874E-2</v>
      </c>
      <c r="G192" s="39">
        <v>-6.2820245238723579E-2</v>
      </c>
      <c r="H192" s="41">
        <v>0</v>
      </c>
      <c r="I192" s="31"/>
    </row>
    <row r="193" spans="1:9" ht="15" x14ac:dyDescent="0.25">
      <c r="A193" s="34">
        <f t="shared" si="5"/>
        <v>1997</v>
      </c>
      <c r="B193" s="39">
        <v>-7.6748019970194245E-2</v>
      </c>
      <c r="C193" s="39">
        <v>0.13897299607783481</v>
      </c>
      <c r="D193" s="39">
        <v>4.8466718355967074E-2</v>
      </c>
      <c r="E193" s="39">
        <v>0.26822679853384546</v>
      </c>
      <c r="F193" s="39">
        <v>-7.1164084147887996E-2</v>
      </c>
      <c r="G193" s="39">
        <v>-7.3394937943595473E-2</v>
      </c>
      <c r="H193" s="41">
        <v>0</v>
      </c>
      <c r="I193" s="31"/>
    </row>
    <row r="194" spans="1:9" ht="15" x14ac:dyDescent="0.25">
      <c r="A194" s="34">
        <f t="shared" si="5"/>
        <v>1998</v>
      </c>
      <c r="B194" s="39">
        <v>-0.13374516416643137</v>
      </c>
      <c r="C194" s="39">
        <v>0.16782133636654065</v>
      </c>
      <c r="D194" s="39">
        <v>2.5714464965330953E-2</v>
      </c>
      <c r="E194" s="39">
        <v>0.30965128265218461</v>
      </c>
      <c r="F194" s="39">
        <v>-3.3753723770852694E-2</v>
      </c>
      <c r="G194" s="39">
        <v>-8.8947093785216355E-2</v>
      </c>
      <c r="H194" s="41">
        <v>0</v>
      </c>
      <c r="I194" s="31"/>
    </row>
    <row r="195" spans="1:9" ht="15" x14ac:dyDescent="0.25">
      <c r="A195" s="34">
        <f t="shared" si="5"/>
        <v>1999</v>
      </c>
      <c r="B195" s="39">
        <v>-0.19700850699581055</v>
      </c>
      <c r="C195" s="39">
        <v>0.14088819901577596</v>
      </c>
      <c r="D195" s="39">
        <v>2.0829063782655172E-2</v>
      </c>
      <c r="E195" s="39">
        <v>0.26684285809053476</v>
      </c>
      <c r="F195" s="39">
        <v>-7.6893757175199359E-3</v>
      </c>
      <c r="G195" s="39">
        <v>-7.8815590312671518E-2</v>
      </c>
      <c r="H195" s="41">
        <v>0</v>
      </c>
      <c r="I195" s="31"/>
    </row>
    <row r="196" spans="1:9" ht="15" x14ac:dyDescent="0.25">
      <c r="A196" s="34">
        <f t="shared" si="5"/>
        <v>2000</v>
      </c>
      <c r="B196" s="39">
        <v>-0.13811886729054229</v>
      </c>
      <c r="C196" s="39">
        <v>0.14603888267691964</v>
      </c>
      <c r="D196" s="40">
        <v>2.7950699632796207E-2</v>
      </c>
      <c r="E196" s="40">
        <v>0.26159415537344127</v>
      </c>
      <c r="F196" s="40">
        <v>2.0450987225303596E-2</v>
      </c>
      <c r="G196" s="40">
        <v>-8.9085606826702926E-2</v>
      </c>
      <c r="H196" s="41">
        <v>0</v>
      </c>
      <c r="I196" s="31"/>
    </row>
    <row r="197" spans="1:9" ht="15" x14ac:dyDescent="0.25">
      <c r="A197" s="34">
        <f t="shared" si="5"/>
        <v>2001</v>
      </c>
      <c r="B197" s="39">
        <v>-0.10062385139605635</v>
      </c>
      <c r="C197" s="45">
        <v>0.17334728430605639</v>
      </c>
      <c r="D197" s="39">
        <v>4.9077266726515321E-2</v>
      </c>
      <c r="E197" s="39">
        <v>0.37745070904824035</v>
      </c>
      <c r="F197" s="39">
        <v>3.301318988238415E-2</v>
      </c>
      <c r="G197" s="39">
        <v>-0.13355263157908839</v>
      </c>
      <c r="H197" s="41">
        <v>0</v>
      </c>
      <c r="I197" s="31"/>
    </row>
    <row r="198" spans="1:9" ht="15" x14ac:dyDescent="0.25">
      <c r="A198" s="34">
        <f t="shared" si="5"/>
        <v>2002</v>
      </c>
      <c r="B198" s="39">
        <v>-9.751316599589166E-2</v>
      </c>
      <c r="C198" s="39">
        <v>7.8652855915295194E-2</v>
      </c>
      <c r="D198" s="39">
        <v>3.9304734464123817E-2</v>
      </c>
      <c r="E198" s="39">
        <v>0.43591556222169869</v>
      </c>
      <c r="F198" s="39">
        <v>5.063301702899909E-2</v>
      </c>
      <c r="G198" s="39">
        <v>-0.15829862877251369</v>
      </c>
      <c r="H198" s="41">
        <v>0</v>
      </c>
      <c r="I198" s="31"/>
    </row>
    <row r="199" spans="1:9" ht="15" x14ac:dyDescent="0.25">
      <c r="A199" s="34">
        <f t="shared" si="5"/>
        <v>2003</v>
      </c>
      <c r="B199" s="39">
        <v>-5.9829577467195964E-2</v>
      </c>
      <c r="C199" s="39">
        <v>1.3070571725633637E-3</v>
      </c>
      <c r="D199" s="39">
        <v>4.5628994355672928E-3</v>
      </c>
      <c r="E199" s="39">
        <v>0.42654418660428861</v>
      </c>
      <c r="F199" s="39">
        <v>8.2776158883746731E-2</v>
      </c>
      <c r="G199" s="39">
        <v>-0.15919233186684534</v>
      </c>
      <c r="H199" s="41">
        <v>0</v>
      </c>
      <c r="I199" s="31"/>
    </row>
    <row r="200" spans="1:9" ht="15" x14ac:dyDescent="0.25">
      <c r="A200" s="34">
        <f t="shared" si="5"/>
        <v>2004</v>
      </c>
      <c r="B200" s="39">
        <v>-7.7250563051074028E-2</v>
      </c>
      <c r="C200" s="39">
        <v>-7.9176214939239344E-3</v>
      </c>
      <c r="D200" s="39">
        <v>3.1221457583582614E-2</v>
      </c>
      <c r="E200" s="39">
        <v>0.43181882767024099</v>
      </c>
      <c r="F200" s="39">
        <v>0.12080189479294369</v>
      </c>
      <c r="G200" s="39">
        <v>-0.15399249589701688</v>
      </c>
      <c r="H200" s="41">
        <v>0</v>
      </c>
      <c r="I200" s="31"/>
    </row>
    <row r="201" spans="1:9" ht="15" x14ac:dyDescent="0.25">
      <c r="A201" s="34">
        <f t="shared" si="5"/>
        <v>2005</v>
      </c>
      <c r="B201" s="39">
        <v>-8.9216771655816277E-2</v>
      </c>
      <c r="C201" s="39">
        <v>-5.6108551590424802E-3</v>
      </c>
      <c r="D201" s="39">
        <v>0.10571301899457167</v>
      </c>
      <c r="E201" s="39">
        <v>0.43749526986597576</v>
      </c>
      <c r="F201" s="39">
        <v>0.16283057650217686</v>
      </c>
      <c r="G201" s="39">
        <v>-0.14744052385287304</v>
      </c>
      <c r="H201" s="41">
        <v>0</v>
      </c>
      <c r="I201" s="31"/>
    </row>
    <row r="202" spans="1:9" ht="15" x14ac:dyDescent="0.25">
      <c r="A202" s="34">
        <f t="shared" si="5"/>
        <v>2006</v>
      </c>
      <c r="B202" s="39">
        <v>-0.10006282704460248</v>
      </c>
      <c r="C202" s="39">
        <v>-2.06741200683663E-3</v>
      </c>
      <c r="D202" s="39">
        <v>0.19199718456867793</v>
      </c>
      <c r="E202" s="39">
        <v>0.46958216228571403</v>
      </c>
      <c r="F202" s="39">
        <v>0.18054301997448655</v>
      </c>
      <c r="G202" s="39">
        <v>-0.14148511428746965</v>
      </c>
      <c r="H202" s="41">
        <v>0</v>
      </c>
      <c r="I202" s="31"/>
    </row>
    <row r="203" spans="1:9" ht="15" x14ac:dyDescent="0.25">
      <c r="A203" s="34">
        <f t="shared" si="5"/>
        <v>2007</v>
      </c>
      <c r="B203" s="39">
        <v>-0.11592436428561001</v>
      </c>
      <c r="C203" s="39">
        <v>-2.100088621810452E-2</v>
      </c>
      <c r="D203" s="39">
        <v>0.22219837717840027</v>
      </c>
      <c r="E203" s="39">
        <v>0.5458359453894992</v>
      </c>
      <c r="F203" s="39">
        <v>0.22037657597274546</v>
      </c>
      <c r="G203" s="39">
        <v>-0.11812663333653473</v>
      </c>
      <c r="H203" s="41">
        <v>0</v>
      </c>
      <c r="I203" s="31"/>
    </row>
    <row r="204" spans="1:9" ht="15" x14ac:dyDescent="0.25">
      <c r="A204" s="34">
        <f t="shared" si="5"/>
        <v>2008</v>
      </c>
      <c r="B204" s="39">
        <v>-2.0947764160103538E-3</v>
      </c>
      <c r="C204" s="39">
        <v>-6.9528799811602635E-2</v>
      </c>
      <c r="D204" s="39">
        <v>0.21806708788843135</v>
      </c>
      <c r="E204" s="39">
        <v>0.58075008190365918</v>
      </c>
      <c r="F204" s="39">
        <v>0.3000271469778456</v>
      </c>
      <c r="G204" s="39">
        <v>-0.17058843882209082</v>
      </c>
      <c r="H204" s="41">
        <v>0</v>
      </c>
      <c r="I204" s="31"/>
    </row>
    <row r="205" spans="1:9" ht="15" x14ac:dyDescent="0.25">
      <c r="A205" s="34">
        <f t="shared" si="5"/>
        <v>2009</v>
      </c>
      <c r="B205" s="39">
        <v>-1.2037857457473494E-2</v>
      </c>
      <c r="C205" s="39">
        <v>-9.9123205264388961E-2</v>
      </c>
      <c r="D205" s="39">
        <v>0.26147833162194123</v>
      </c>
      <c r="E205" s="39">
        <v>0.65055341682909973</v>
      </c>
      <c r="F205" s="39">
        <v>0.30372979402422112</v>
      </c>
      <c r="G205" s="39">
        <v>-0.21824387065914266</v>
      </c>
      <c r="H205" s="41">
        <v>0</v>
      </c>
      <c r="I205" s="31"/>
    </row>
    <row r="206" spans="1:9" ht="15" x14ac:dyDescent="0.25">
      <c r="A206" s="34">
        <v>2010</v>
      </c>
      <c r="B206" s="39">
        <v>-8.6197392440128237E-2</v>
      </c>
      <c r="C206" s="39">
        <v>-8.9530139608010775E-2</v>
      </c>
      <c r="D206" s="40">
        <v>0.29404606732786004</v>
      </c>
      <c r="E206" s="40">
        <v>0.66471941756942332</v>
      </c>
      <c r="F206" s="40">
        <v>0.2702260243366354</v>
      </c>
      <c r="G206" s="40">
        <v>-0.17696220416794881</v>
      </c>
      <c r="H206" s="41">
        <v>0</v>
      </c>
      <c r="I206" s="31"/>
    </row>
    <row r="207" spans="1:9" ht="15" x14ac:dyDescent="0.25">
      <c r="A207" s="34">
        <f>A206+1</f>
        <v>2011</v>
      </c>
      <c r="B207" s="39">
        <v>-6.199648737610456E-2</v>
      </c>
      <c r="C207" s="39">
        <v>-0.10935163664553972</v>
      </c>
      <c r="D207" s="40">
        <v>0.28093183610015909</v>
      </c>
      <c r="E207" s="40">
        <v>0.67091722687285971</v>
      </c>
      <c r="F207" s="40">
        <v>0.24536468085317042</v>
      </c>
      <c r="G207" s="40">
        <v>-0.21986511687172608</v>
      </c>
      <c r="H207" s="41">
        <v>0</v>
      </c>
      <c r="I207" s="31"/>
    </row>
    <row r="208" spans="1:9" ht="15" x14ac:dyDescent="0.25">
      <c r="A208" s="34">
        <f t="shared" ref="A208:A216" si="6">A207+1</f>
        <v>2012</v>
      </c>
      <c r="B208" s="39">
        <v>-0.16868444377277791</v>
      </c>
      <c r="C208" s="39">
        <v>-0.11897733699309508</v>
      </c>
      <c r="D208" s="40">
        <v>0.30270973582778105</v>
      </c>
      <c r="E208" s="40">
        <v>0.71859075364916469</v>
      </c>
      <c r="F208" s="40">
        <v>0.22777195845799802</v>
      </c>
      <c r="G208" s="40">
        <v>-0.25781238666298839</v>
      </c>
      <c r="H208" s="41">
        <v>0</v>
      </c>
      <c r="I208" s="31"/>
    </row>
    <row r="209" spans="1:9" ht="15" x14ac:dyDescent="0.25">
      <c r="A209" s="34">
        <f t="shared" si="6"/>
        <v>2013</v>
      </c>
      <c r="B209" s="39">
        <v>-0.22400756470724623</v>
      </c>
      <c r="C209" s="39">
        <v>-8.6083087497766789E-2</v>
      </c>
      <c r="D209" s="40">
        <v>0.36731170321476619</v>
      </c>
      <c r="E209" s="40">
        <v>0.77332282826110343</v>
      </c>
      <c r="F209" s="40">
        <v>0.2233292297020647</v>
      </c>
      <c r="G209" s="40">
        <v>-0.2815014745789105</v>
      </c>
      <c r="H209" s="41">
        <v>0</v>
      </c>
      <c r="I209" s="31"/>
    </row>
    <row r="210" spans="1:9" ht="15" x14ac:dyDescent="0.25">
      <c r="A210" s="34">
        <f t="shared" si="6"/>
        <v>2014</v>
      </c>
      <c r="B210" s="39">
        <v>-0.19767491604424697</v>
      </c>
      <c r="C210" s="39">
        <v>-8.3952071464296035E-2</v>
      </c>
      <c r="D210" s="40">
        <v>0.43872969250005672</v>
      </c>
      <c r="E210" s="40">
        <v>0.83265590678080759</v>
      </c>
      <c r="F210" s="40">
        <v>0.18520408536447228</v>
      </c>
      <c r="G210" s="40">
        <v>-0.33488705877655606</v>
      </c>
      <c r="H210" s="41">
        <v>0</v>
      </c>
      <c r="I210" s="31"/>
    </row>
    <row r="211" spans="1:9" ht="15" x14ac:dyDescent="0.25">
      <c r="A211" s="34">
        <f t="shared" si="6"/>
        <v>2015</v>
      </c>
      <c r="B211" s="39">
        <v>-0.1905889977132213</v>
      </c>
      <c r="C211" s="39">
        <v>-0.10407289235151725</v>
      </c>
      <c r="D211" s="40">
        <v>0.52735699989367713</v>
      </c>
      <c r="E211" s="40">
        <v>0.81599985507250672</v>
      </c>
      <c r="F211" s="40">
        <v>0.1531539513540747</v>
      </c>
      <c r="G211" s="40">
        <v>-0.35831554454646775</v>
      </c>
      <c r="H211" s="41">
        <v>0</v>
      </c>
      <c r="I211" s="31"/>
    </row>
    <row r="212" spans="1:9" ht="15" x14ac:dyDescent="0.25">
      <c r="A212" s="34">
        <f t="shared" si="6"/>
        <v>2016</v>
      </c>
      <c r="B212" s="39">
        <f t="shared" ref="B212:C212" si="7">AVERAGE(B210:B211)</f>
        <v>-0.19413195687873414</v>
      </c>
      <c r="C212" s="39">
        <f t="shared" si="7"/>
        <v>-9.4012481907906648E-2</v>
      </c>
      <c r="D212" s="39">
        <v>0.56942792479690307</v>
      </c>
      <c r="E212" s="39">
        <f>E211</f>
        <v>0.81599985507250672</v>
      </c>
      <c r="F212" s="39">
        <f>AVERAGE(F210:F211)</f>
        <v>0.16917901835927349</v>
      </c>
      <c r="G212" s="39">
        <f>AVERAGE(G210:G211)</f>
        <v>-0.34660130166151193</v>
      </c>
      <c r="H212" s="41">
        <v>0</v>
      </c>
      <c r="I212" s="31"/>
    </row>
    <row r="213" spans="1:9" ht="15" x14ac:dyDescent="0.25">
      <c r="A213" s="34">
        <f t="shared" si="6"/>
        <v>2017</v>
      </c>
      <c r="B213" s="39">
        <f t="shared" ref="B213:C213" si="8">B211</f>
        <v>-0.1905889977132213</v>
      </c>
      <c r="C213" s="39">
        <f t="shared" si="8"/>
        <v>-0.10407289235151725</v>
      </c>
      <c r="D213" s="39">
        <f>D212+0.01</f>
        <v>0.57942792479690308</v>
      </c>
      <c r="E213" s="39">
        <f>E212</f>
        <v>0.81599985507250672</v>
      </c>
      <c r="F213" s="39">
        <f>AVERAGE(F209:F210)</f>
        <v>0.2042666575332685</v>
      </c>
      <c r="G213" s="39">
        <f>G211</f>
        <v>-0.35831554454646775</v>
      </c>
      <c r="H213" s="41">
        <v>0</v>
      </c>
      <c r="I213" s="31"/>
    </row>
    <row r="214" spans="1:9" ht="15" x14ac:dyDescent="0.25">
      <c r="A214" s="34">
        <f t="shared" si="6"/>
        <v>2018</v>
      </c>
      <c r="B214" s="42"/>
      <c r="C214" s="42"/>
      <c r="D214" s="42"/>
      <c r="E214" s="42"/>
      <c r="F214" s="42"/>
      <c r="G214" s="42"/>
      <c r="H214" s="41">
        <v>0</v>
      </c>
      <c r="I214" s="31"/>
    </row>
    <row r="215" spans="1:9" ht="15" x14ac:dyDescent="0.25">
      <c r="A215" s="34">
        <f t="shared" si="6"/>
        <v>2019</v>
      </c>
      <c r="B215" s="42"/>
      <c r="C215" s="42"/>
      <c r="D215" s="42"/>
      <c r="E215" s="42"/>
      <c r="F215" s="42"/>
      <c r="G215" s="42"/>
      <c r="H215" s="41">
        <v>0</v>
      </c>
      <c r="I215" s="31"/>
    </row>
    <row r="216" spans="1:9" ht="15.6" thickBot="1" x14ac:dyDescent="0.3">
      <c r="A216" s="35">
        <f t="shared" si="6"/>
        <v>2020</v>
      </c>
      <c r="B216" s="43"/>
      <c r="C216" s="43"/>
      <c r="D216" s="43"/>
      <c r="E216" s="43"/>
      <c r="F216" s="43"/>
      <c r="G216" s="43"/>
      <c r="H216" s="44">
        <v>0</v>
      </c>
      <c r="I216" s="31"/>
    </row>
    <row r="217" spans="1:9" ht="15.6" thickTop="1" x14ac:dyDescent="0.25">
      <c r="A217" s="33"/>
      <c r="B217" s="31"/>
      <c r="C217" s="32"/>
      <c r="D217" s="31"/>
      <c r="E217" s="31"/>
      <c r="F217" s="31"/>
      <c r="G217" s="31"/>
      <c r="H217" s="31"/>
      <c r="I217" s="31"/>
    </row>
    <row r="218" spans="1:9" ht="15" x14ac:dyDescent="0.25">
      <c r="A218" s="31"/>
      <c r="B218" s="31"/>
      <c r="C218" s="32"/>
      <c r="D218" s="31"/>
      <c r="E218" s="31"/>
      <c r="F218" s="31"/>
      <c r="G218" s="31"/>
      <c r="H218" s="31"/>
      <c r="I218" s="31"/>
    </row>
    <row r="219" spans="1:9" ht="15" x14ac:dyDescent="0.25">
      <c r="A219" s="31"/>
      <c r="B219" s="31"/>
      <c r="C219" s="32"/>
      <c r="D219" s="31"/>
      <c r="E219" s="31"/>
      <c r="F219" s="31"/>
      <c r="G219" s="31"/>
      <c r="H219" s="31"/>
      <c r="I219" s="31"/>
    </row>
    <row r="220" spans="1:9" ht="15" x14ac:dyDescent="0.25">
      <c r="A220" s="31"/>
      <c r="B220" s="31"/>
      <c r="C220" s="32"/>
      <c r="D220" s="31"/>
      <c r="E220" s="31"/>
      <c r="F220" s="31"/>
      <c r="G220" s="31"/>
      <c r="H220" s="31"/>
      <c r="I220" s="31"/>
    </row>
    <row r="221" spans="1:9" ht="15" x14ac:dyDescent="0.25">
      <c r="A221" s="31"/>
      <c r="B221" s="31"/>
      <c r="C221" s="32"/>
      <c r="D221" s="31"/>
      <c r="E221" s="31"/>
      <c r="F221" s="31"/>
      <c r="G221" s="31"/>
      <c r="H221" s="31"/>
      <c r="I221" s="31"/>
    </row>
    <row r="222" spans="1:9" ht="15" x14ac:dyDescent="0.25">
      <c r="A222" s="31"/>
      <c r="B222" s="31"/>
      <c r="C222" s="32"/>
      <c r="D222" s="31"/>
      <c r="E222" s="31"/>
      <c r="F222" s="31"/>
      <c r="G222" s="31"/>
      <c r="H222" s="31"/>
      <c r="I222" s="31"/>
    </row>
    <row r="223" spans="1:9" ht="15" x14ac:dyDescent="0.25">
      <c r="A223" s="31"/>
      <c r="B223" s="31"/>
      <c r="C223" s="32"/>
      <c r="D223" s="31"/>
      <c r="E223" s="31"/>
      <c r="F223" s="31"/>
      <c r="G223" s="31"/>
      <c r="H223" s="31"/>
      <c r="I223" s="31"/>
    </row>
    <row r="224" spans="1:9" ht="15" x14ac:dyDescent="0.25">
      <c r="A224" s="31"/>
      <c r="B224" s="31"/>
      <c r="C224" s="32"/>
      <c r="D224" s="31"/>
      <c r="E224" s="31"/>
      <c r="F224" s="31"/>
      <c r="G224" s="31"/>
      <c r="H224" s="31"/>
      <c r="I224" s="31"/>
    </row>
    <row r="225" spans="1:9" ht="15" x14ac:dyDescent="0.25">
      <c r="A225" s="31"/>
      <c r="B225" s="31"/>
      <c r="C225" s="32"/>
      <c r="D225" s="31"/>
      <c r="E225" s="31"/>
      <c r="F225" s="31"/>
      <c r="G225" s="31"/>
      <c r="H225" s="31"/>
      <c r="I225" s="31"/>
    </row>
    <row r="226" spans="1:9" ht="15" x14ac:dyDescent="0.25">
      <c r="A226" s="31"/>
      <c r="B226" s="31"/>
      <c r="C226" s="32"/>
      <c r="D226" s="31"/>
      <c r="E226" s="31"/>
      <c r="F226" s="31"/>
      <c r="G226" s="31"/>
      <c r="H226" s="31"/>
      <c r="I226" s="31"/>
    </row>
    <row r="227" spans="1:9" ht="15" x14ac:dyDescent="0.25">
      <c r="A227" s="31"/>
      <c r="B227" s="31"/>
      <c r="C227" s="32"/>
      <c r="D227" s="31"/>
      <c r="E227" s="31"/>
      <c r="F227" s="31"/>
      <c r="G227" s="31"/>
      <c r="H227" s="31"/>
      <c r="I227" s="31"/>
    </row>
    <row r="228" spans="1:9" ht="15" x14ac:dyDescent="0.25">
      <c r="A228" s="31"/>
      <c r="B228" s="31"/>
      <c r="C228" s="32"/>
      <c r="D228" s="31"/>
      <c r="E228" s="31"/>
      <c r="F228" s="31"/>
      <c r="G228" s="31"/>
      <c r="H228" s="31"/>
      <c r="I228" s="31"/>
    </row>
    <row r="229" spans="1:9" ht="15" x14ac:dyDescent="0.25">
      <c r="A229" s="31"/>
      <c r="B229" s="31"/>
      <c r="C229" s="32"/>
      <c r="D229" s="31"/>
      <c r="E229" s="31"/>
      <c r="F229" s="31"/>
      <c r="G229" s="31"/>
      <c r="H229" s="31"/>
      <c r="I229" s="31"/>
    </row>
    <row r="230" spans="1:9" ht="15" x14ac:dyDescent="0.25">
      <c r="A230" s="31"/>
      <c r="B230" s="31"/>
      <c r="C230" s="32"/>
      <c r="D230" s="31"/>
      <c r="E230" s="31"/>
      <c r="F230" s="31"/>
      <c r="G230" s="31"/>
      <c r="H230" s="31"/>
      <c r="I230" s="31"/>
    </row>
    <row r="231" spans="1:9" ht="15" x14ac:dyDescent="0.25">
      <c r="A231" s="31"/>
      <c r="B231" s="31"/>
      <c r="C231" s="32"/>
      <c r="D231" s="31"/>
      <c r="E231" s="31"/>
      <c r="F231" s="31"/>
      <c r="G231" s="31"/>
      <c r="H231" s="31"/>
      <c r="I231" s="31"/>
    </row>
    <row r="232" spans="1:9" ht="15" x14ac:dyDescent="0.25">
      <c r="A232" s="31"/>
      <c r="B232" s="31"/>
      <c r="C232" s="32"/>
      <c r="D232" s="31"/>
      <c r="E232" s="31"/>
      <c r="F232" s="31"/>
      <c r="G232" s="31"/>
      <c r="H232" s="31"/>
      <c r="I232" s="31"/>
    </row>
    <row r="233" spans="1:9" ht="15" x14ac:dyDescent="0.25">
      <c r="A233" s="31"/>
      <c r="B233" s="31"/>
      <c r="C233" s="32"/>
      <c r="D233" s="31"/>
      <c r="E233" s="31"/>
      <c r="F233" s="31"/>
      <c r="G233" s="31"/>
      <c r="H233" s="31"/>
      <c r="I233" s="31"/>
    </row>
    <row r="234" spans="1:9" ht="15" x14ac:dyDescent="0.25">
      <c r="A234" s="31"/>
      <c r="B234" s="31"/>
      <c r="C234" s="32"/>
      <c r="D234" s="31"/>
      <c r="E234" s="31"/>
      <c r="F234" s="31"/>
      <c r="G234" s="31"/>
      <c r="H234" s="31"/>
      <c r="I234" s="31"/>
    </row>
    <row r="235" spans="1:9" ht="15" x14ac:dyDescent="0.25">
      <c r="A235" s="31"/>
      <c r="B235" s="31"/>
      <c r="C235" s="32"/>
      <c r="D235" s="31"/>
      <c r="E235" s="31"/>
      <c r="F235" s="31"/>
      <c r="G235" s="31"/>
      <c r="H235" s="31"/>
      <c r="I235" s="31"/>
    </row>
    <row r="236" spans="1:9" ht="15" x14ac:dyDescent="0.25">
      <c r="A236" s="31"/>
      <c r="B236" s="31"/>
      <c r="C236" s="32"/>
      <c r="D236" s="31"/>
      <c r="E236" s="31"/>
      <c r="F236" s="31"/>
      <c r="G236" s="31"/>
      <c r="H236" s="31"/>
      <c r="I236" s="31"/>
    </row>
    <row r="237" spans="1:9" ht="15" x14ac:dyDescent="0.25">
      <c r="A237" s="31"/>
      <c r="B237" s="31"/>
      <c r="C237" s="32"/>
      <c r="D237" s="31"/>
      <c r="E237" s="31"/>
      <c r="F237" s="31"/>
      <c r="G237" s="31"/>
      <c r="H237" s="31"/>
      <c r="I237" s="31"/>
    </row>
    <row r="238" spans="1:9" ht="15" x14ac:dyDescent="0.25">
      <c r="A238" s="31"/>
      <c r="B238" s="31"/>
      <c r="C238" s="32"/>
      <c r="D238" s="31"/>
      <c r="E238" s="31"/>
      <c r="F238" s="31"/>
      <c r="G238" s="31"/>
      <c r="H238" s="31"/>
      <c r="I238" s="31"/>
    </row>
    <row r="239" spans="1:9" ht="15" x14ac:dyDescent="0.25">
      <c r="A239" s="31"/>
      <c r="B239" s="31"/>
      <c r="C239" s="31"/>
      <c r="D239" s="31"/>
      <c r="E239" s="31"/>
      <c r="F239" s="31"/>
      <c r="G239" s="31"/>
      <c r="H239" s="31"/>
      <c r="I239" s="31"/>
    </row>
    <row r="240" spans="1:9" ht="15" x14ac:dyDescent="0.25">
      <c r="A240" s="31"/>
      <c r="B240" s="31"/>
      <c r="C240" s="31"/>
      <c r="D240" s="31"/>
      <c r="E240" s="31"/>
      <c r="F240" s="31"/>
      <c r="G240" s="31"/>
      <c r="H240" s="31"/>
      <c r="I240" s="31"/>
    </row>
    <row r="241" spans="1:9" ht="15" x14ac:dyDescent="0.25">
      <c r="A241" s="31"/>
      <c r="B241" s="31"/>
      <c r="C241" s="31"/>
      <c r="D241" s="31"/>
      <c r="E241" s="31"/>
      <c r="F241" s="31"/>
      <c r="G241" s="31"/>
      <c r="H241" s="31"/>
      <c r="I241" s="31"/>
    </row>
    <row r="242" spans="1:9" ht="15" x14ac:dyDescent="0.25">
      <c r="A242" s="31"/>
      <c r="B242" s="31"/>
      <c r="C242" s="31"/>
      <c r="D242" s="31"/>
      <c r="E242" s="31"/>
      <c r="F242" s="31"/>
      <c r="G242" s="31"/>
      <c r="H242" s="31"/>
      <c r="I242" s="31"/>
    </row>
    <row r="243" spans="1:9" ht="15" x14ac:dyDescent="0.25">
      <c r="A243" s="31"/>
      <c r="B243" s="31"/>
      <c r="C243" s="31"/>
      <c r="D243" s="31"/>
      <c r="E243" s="31"/>
      <c r="F243" s="31"/>
      <c r="G243" s="31"/>
      <c r="H243" s="31"/>
      <c r="I243" s="31"/>
    </row>
    <row r="244" spans="1:9" ht="15" x14ac:dyDescent="0.25">
      <c r="A244" s="31"/>
      <c r="B244" s="31"/>
      <c r="C244" s="31"/>
      <c r="D244" s="31"/>
      <c r="E244" s="31"/>
      <c r="F244" s="31"/>
      <c r="G244" s="31"/>
      <c r="H244" s="31"/>
      <c r="I244" s="31"/>
    </row>
    <row r="245" spans="1:9" ht="15" x14ac:dyDescent="0.25">
      <c r="A245" s="31"/>
      <c r="B245" s="31"/>
      <c r="C245" s="31"/>
      <c r="D245" s="31"/>
      <c r="E245" s="31"/>
      <c r="F245" s="31"/>
      <c r="G245" s="31"/>
      <c r="H245" s="31"/>
      <c r="I245" s="31"/>
    </row>
    <row r="246" spans="1:9" ht="15" x14ac:dyDescent="0.25">
      <c r="A246" s="31"/>
      <c r="B246" s="31"/>
      <c r="C246" s="31"/>
      <c r="D246" s="31"/>
      <c r="E246" s="31"/>
      <c r="F246" s="31"/>
      <c r="G246" s="31"/>
      <c r="H246" s="31"/>
      <c r="I246" s="31"/>
    </row>
    <row r="247" spans="1:9" ht="15" x14ac:dyDescent="0.25">
      <c r="A247" s="31"/>
      <c r="B247" s="31"/>
      <c r="C247" s="31"/>
      <c r="D247" s="31"/>
      <c r="E247" s="31"/>
      <c r="F247" s="31"/>
      <c r="G247" s="31"/>
      <c r="H247" s="31"/>
      <c r="I247" s="31"/>
    </row>
    <row r="248" spans="1:9" ht="15" x14ac:dyDescent="0.25">
      <c r="A248" s="31"/>
      <c r="B248" s="31"/>
      <c r="C248" s="31"/>
      <c r="D248" s="31"/>
      <c r="E248" s="31"/>
      <c r="F248" s="31"/>
      <c r="G248" s="31"/>
      <c r="H248" s="31"/>
      <c r="I248" s="31"/>
    </row>
    <row r="249" spans="1:9" ht="15" x14ac:dyDescent="0.25">
      <c r="A249" s="31"/>
      <c r="B249" s="31"/>
      <c r="C249" s="31"/>
      <c r="D249" s="31"/>
      <c r="E249" s="31"/>
      <c r="F249" s="31"/>
      <c r="G249" s="31"/>
      <c r="H249" s="31"/>
      <c r="I249" s="31"/>
    </row>
    <row r="250" spans="1:9" ht="15" x14ac:dyDescent="0.25">
      <c r="A250" s="31"/>
      <c r="B250" s="31"/>
      <c r="C250" s="31"/>
      <c r="D250" s="31"/>
      <c r="E250" s="31"/>
      <c r="F250" s="31"/>
      <c r="G250" s="31"/>
      <c r="H250" s="31"/>
      <c r="I250" s="31"/>
    </row>
    <row r="251" spans="1:9" ht="15" x14ac:dyDescent="0.25">
      <c r="A251" s="31"/>
      <c r="B251" s="31"/>
      <c r="C251" s="31"/>
      <c r="D251" s="31"/>
      <c r="E251" s="31"/>
      <c r="F251" s="31"/>
      <c r="G251" s="31"/>
      <c r="H251" s="31"/>
      <c r="I251" s="31"/>
    </row>
    <row r="252" spans="1:9" ht="15" x14ac:dyDescent="0.25">
      <c r="A252" s="31"/>
      <c r="B252" s="31"/>
      <c r="C252" s="31"/>
      <c r="D252" s="31"/>
      <c r="E252" s="31"/>
      <c r="F252" s="31"/>
      <c r="G252" s="31"/>
      <c r="H252" s="31"/>
      <c r="I252" s="31"/>
    </row>
    <row r="253" spans="1:9" ht="15" x14ac:dyDescent="0.25">
      <c r="A253" s="31"/>
      <c r="B253" s="31"/>
      <c r="C253" s="31"/>
      <c r="D253" s="31"/>
      <c r="E253" s="31"/>
      <c r="F253" s="31"/>
      <c r="G253" s="31"/>
      <c r="H253" s="31"/>
      <c r="I253" s="31"/>
    </row>
    <row r="254" spans="1:9" ht="15" x14ac:dyDescent="0.25">
      <c r="A254" s="31"/>
      <c r="B254" s="31"/>
      <c r="C254" s="31"/>
      <c r="D254" s="31"/>
      <c r="E254" s="31"/>
      <c r="F254" s="31"/>
      <c r="G254" s="31"/>
      <c r="H254" s="31"/>
      <c r="I254" s="31"/>
    </row>
    <row r="255" spans="1:9" ht="15" x14ac:dyDescent="0.25">
      <c r="A255" s="31"/>
      <c r="B255" s="31"/>
      <c r="C255" s="31"/>
      <c r="D255" s="31"/>
      <c r="E255" s="31"/>
      <c r="F255" s="31"/>
      <c r="G255" s="31"/>
      <c r="H255" s="31"/>
      <c r="I255" s="31"/>
    </row>
    <row r="256" spans="1:9" ht="15" x14ac:dyDescent="0.25">
      <c r="A256" s="31"/>
      <c r="B256" s="31"/>
      <c r="C256" s="31"/>
      <c r="D256" s="31"/>
      <c r="E256" s="31"/>
      <c r="F256" s="31"/>
      <c r="G256" s="31"/>
      <c r="H256" s="31"/>
      <c r="I256" s="31"/>
    </row>
    <row r="257" spans="1:9" ht="15" x14ac:dyDescent="0.25">
      <c r="A257" s="31"/>
      <c r="B257" s="31"/>
      <c r="C257" s="31"/>
      <c r="D257" s="31"/>
      <c r="E257" s="31"/>
      <c r="F257" s="31"/>
      <c r="G257" s="31"/>
      <c r="H257" s="31"/>
      <c r="I257" s="31"/>
    </row>
    <row r="258" spans="1:9" ht="15" x14ac:dyDescent="0.25">
      <c r="A258" s="31"/>
      <c r="B258" s="31"/>
      <c r="C258" s="31"/>
      <c r="D258" s="31"/>
      <c r="E258" s="31"/>
      <c r="F258" s="31"/>
      <c r="G258" s="31"/>
      <c r="H258" s="31"/>
      <c r="I258" s="31"/>
    </row>
    <row r="259" spans="1:9" ht="15" x14ac:dyDescent="0.25">
      <c r="A259" s="31"/>
      <c r="B259" s="31"/>
      <c r="C259" s="31"/>
      <c r="D259" s="31"/>
      <c r="E259" s="31"/>
      <c r="F259" s="31"/>
      <c r="G259" s="31"/>
      <c r="H259" s="31"/>
      <c r="I259" s="31"/>
    </row>
    <row r="260" spans="1:9" ht="15" x14ac:dyDescent="0.25">
      <c r="A260" s="31"/>
      <c r="B260" s="31"/>
      <c r="C260" s="31"/>
      <c r="D260" s="31"/>
      <c r="E260" s="31"/>
      <c r="F260" s="31"/>
      <c r="G260" s="31"/>
      <c r="H260" s="31"/>
      <c r="I260" s="31"/>
    </row>
    <row r="261" spans="1:9" ht="15" x14ac:dyDescent="0.25">
      <c r="A261" s="31"/>
      <c r="B261" s="31"/>
      <c r="C261" s="31"/>
      <c r="D261" s="31"/>
      <c r="E261" s="31"/>
      <c r="F261" s="31"/>
      <c r="G261" s="31"/>
      <c r="H261" s="31"/>
      <c r="I261" s="31"/>
    </row>
    <row r="262" spans="1:9" ht="15" x14ac:dyDescent="0.25">
      <c r="A262" s="31"/>
      <c r="B262" s="31"/>
      <c r="C262" s="31"/>
      <c r="D262" s="31"/>
      <c r="E262" s="31"/>
      <c r="F262" s="31"/>
      <c r="G262" s="31"/>
      <c r="H262" s="31"/>
      <c r="I262" s="31"/>
    </row>
    <row r="263" spans="1:9" ht="15" x14ac:dyDescent="0.25">
      <c r="A263" s="31"/>
      <c r="B263" s="31"/>
      <c r="C263" s="31"/>
      <c r="D263" s="31"/>
      <c r="E263" s="31"/>
      <c r="F263" s="31"/>
      <c r="G263" s="31"/>
      <c r="H263" s="31"/>
      <c r="I263" s="31"/>
    </row>
    <row r="264" spans="1:9" ht="15" x14ac:dyDescent="0.25">
      <c r="A264" s="31"/>
      <c r="B264" s="31"/>
      <c r="C264" s="31"/>
      <c r="D264" s="31"/>
      <c r="E264" s="31"/>
      <c r="F264" s="31"/>
      <c r="G264" s="31"/>
      <c r="H264" s="31"/>
      <c r="I264" s="31"/>
    </row>
    <row r="265" spans="1:9" ht="15" x14ac:dyDescent="0.25">
      <c r="A265" s="31"/>
      <c r="B265" s="31"/>
      <c r="C265" s="31"/>
      <c r="D265" s="31"/>
      <c r="E265" s="31"/>
      <c r="F265" s="31"/>
      <c r="G265" s="31"/>
      <c r="H265" s="31"/>
      <c r="I265" s="31"/>
    </row>
    <row r="266" spans="1:9" ht="15" x14ac:dyDescent="0.25">
      <c r="A266" s="31"/>
      <c r="B266" s="31"/>
      <c r="C266" s="31"/>
      <c r="D266" s="31"/>
      <c r="E266" s="31"/>
      <c r="F266" s="31"/>
      <c r="G266" s="31"/>
      <c r="H266" s="31"/>
      <c r="I266" s="31"/>
    </row>
    <row r="267" spans="1:9" ht="15" x14ac:dyDescent="0.25">
      <c r="A267" s="31"/>
      <c r="B267" s="31"/>
      <c r="C267" s="31"/>
      <c r="D267" s="31"/>
      <c r="E267" s="31"/>
      <c r="F267" s="31"/>
      <c r="G267" s="31"/>
      <c r="H267" s="31"/>
      <c r="I267" s="31"/>
    </row>
    <row r="268" spans="1:9" ht="15" x14ac:dyDescent="0.25">
      <c r="A268" s="31"/>
      <c r="B268" s="31"/>
      <c r="C268" s="31"/>
      <c r="D268" s="31"/>
      <c r="E268" s="31"/>
      <c r="F268" s="31"/>
      <c r="G268" s="31"/>
      <c r="H268" s="31"/>
      <c r="I268" s="31"/>
    </row>
    <row r="269" spans="1:9" ht="15" x14ac:dyDescent="0.25">
      <c r="A269" s="31"/>
      <c r="B269" s="31"/>
      <c r="C269" s="31"/>
      <c r="D269" s="31"/>
      <c r="E269" s="31"/>
      <c r="F269" s="31"/>
      <c r="G269" s="31"/>
      <c r="H269" s="31"/>
      <c r="I269" s="31"/>
    </row>
    <row r="270" spans="1:9" ht="15" x14ac:dyDescent="0.25">
      <c r="A270" s="31"/>
      <c r="B270" s="31"/>
      <c r="C270" s="31"/>
      <c r="D270" s="31"/>
      <c r="E270" s="31"/>
      <c r="F270" s="31"/>
      <c r="G270" s="31"/>
      <c r="H270" s="31"/>
      <c r="I270" s="31"/>
    </row>
    <row r="271" spans="1:9" ht="15" x14ac:dyDescent="0.25">
      <c r="A271" s="31"/>
      <c r="B271" s="31"/>
      <c r="C271" s="31"/>
      <c r="D271" s="31"/>
      <c r="E271" s="31"/>
      <c r="F271" s="31"/>
      <c r="G271" s="31"/>
      <c r="H271" s="31"/>
      <c r="I271" s="31"/>
    </row>
    <row r="272" spans="1:9" ht="15" x14ac:dyDescent="0.25">
      <c r="A272" s="31"/>
      <c r="B272" s="31"/>
      <c r="C272" s="31"/>
      <c r="D272" s="31"/>
      <c r="E272" s="31"/>
      <c r="F272" s="31"/>
      <c r="G272" s="31"/>
      <c r="H272" s="31"/>
      <c r="I272" s="31"/>
    </row>
    <row r="273" spans="1:9" ht="15" x14ac:dyDescent="0.25">
      <c r="A273" s="31"/>
      <c r="B273" s="31"/>
      <c r="C273" s="31"/>
      <c r="D273" s="31"/>
      <c r="E273" s="31"/>
      <c r="F273" s="31"/>
      <c r="G273" s="31"/>
      <c r="H273" s="31"/>
      <c r="I273" s="31"/>
    </row>
    <row r="274" spans="1:9" ht="15" x14ac:dyDescent="0.25">
      <c r="A274" s="31"/>
      <c r="B274" s="31"/>
      <c r="C274" s="31"/>
      <c r="D274" s="31"/>
      <c r="E274" s="31"/>
      <c r="F274" s="31"/>
      <c r="G274" s="31"/>
      <c r="H274" s="31"/>
      <c r="I274" s="31"/>
    </row>
    <row r="275" spans="1:9" ht="15" x14ac:dyDescent="0.25">
      <c r="A275" s="31"/>
      <c r="B275" s="31"/>
      <c r="C275" s="31"/>
      <c r="D275" s="31"/>
      <c r="E275" s="31"/>
      <c r="F275" s="31"/>
      <c r="G275" s="31"/>
      <c r="H275" s="31"/>
      <c r="I275" s="31"/>
    </row>
    <row r="276" spans="1:9" ht="15" x14ac:dyDescent="0.25">
      <c r="A276" s="31"/>
      <c r="B276" s="31"/>
      <c r="C276" s="31"/>
      <c r="D276" s="31"/>
      <c r="E276" s="31"/>
      <c r="F276" s="31"/>
      <c r="G276" s="31"/>
      <c r="H276" s="31"/>
      <c r="I276" s="31"/>
    </row>
    <row r="277" spans="1:9" ht="15" x14ac:dyDescent="0.25">
      <c r="A277" s="31"/>
      <c r="B277" s="31"/>
      <c r="C277" s="31"/>
      <c r="D277" s="31"/>
      <c r="E277" s="31"/>
      <c r="F277" s="31"/>
      <c r="G277" s="31"/>
      <c r="H277" s="31"/>
      <c r="I277" s="31"/>
    </row>
    <row r="278" spans="1:9" ht="15" x14ac:dyDescent="0.25">
      <c r="A278" s="31"/>
      <c r="B278" s="31"/>
      <c r="C278" s="31"/>
      <c r="D278" s="31"/>
      <c r="E278" s="31"/>
      <c r="F278" s="31"/>
      <c r="G278" s="31"/>
      <c r="H278" s="31"/>
      <c r="I278" s="31"/>
    </row>
    <row r="279" spans="1:9" ht="15" x14ac:dyDescent="0.25">
      <c r="A279" s="31"/>
      <c r="B279" s="31"/>
      <c r="C279" s="31"/>
      <c r="D279" s="31"/>
      <c r="E279" s="31"/>
      <c r="F279" s="31"/>
      <c r="G279" s="31"/>
      <c r="H279" s="31"/>
      <c r="I279" s="31"/>
    </row>
    <row r="280" spans="1:9" ht="15" x14ac:dyDescent="0.25">
      <c r="A280" s="31"/>
      <c r="B280" s="31"/>
      <c r="C280" s="31"/>
      <c r="D280" s="31"/>
      <c r="E280" s="31"/>
      <c r="F280" s="31"/>
      <c r="G280" s="31"/>
      <c r="H280" s="31"/>
      <c r="I280" s="31"/>
    </row>
    <row r="281" spans="1:9" ht="15" x14ac:dyDescent="0.25">
      <c r="A281" s="31"/>
      <c r="B281" s="31"/>
      <c r="C281" s="31"/>
      <c r="D281" s="31"/>
      <c r="E281" s="31"/>
      <c r="F281" s="31"/>
      <c r="G281" s="31"/>
      <c r="H281" s="31"/>
      <c r="I281" s="31"/>
    </row>
    <row r="282" spans="1:9" ht="15" x14ac:dyDescent="0.25">
      <c r="A282" s="31"/>
      <c r="B282" s="31"/>
      <c r="C282" s="31"/>
      <c r="D282" s="31"/>
      <c r="E282" s="31"/>
      <c r="F282" s="31"/>
      <c r="G282" s="31"/>
      <c r="H282" s="31"/>
      <c r="I282" s="31"/>
    </row>
    <row r="283" spans="1:9" ht="15" x14ac:dyDescent="0.25">
      <c r="A283" s="31"/>
      <c r="B283" s="31"/>
      <c r="C283" s="31"/>
      <c r="D283" s="31"/>
      <c r="E283" s="31"/>
      <c r="F283" s="31"/>
      <c r="G283" s="31"/>
      <c r="H283" s="31"/>
      <c r="I283" s="31"/>
    </row>
    <row r="284" spans="1:9" ht="15" x14ac:dyDescent="0.25">
      <c r="A284" s="31"/>
      <c r="B284" s="31"/>
      <c r="C284" s="31"/>
      <c r="D284" s="31"/>
      <c r="E284" s="31"/>
      <c r="F284" s="31"/>
      <c r="G284" s="31"/>
      <c r="H284" s="31"/>
      <c r="I284" s="31"/>
    </row>
    <row r="285" spans="1:9" ht="15" x14ac:dyDescent="0.25">
      <c r="A285" s="31"/>
      <c r="B285" s="31"/>
      <c r="C285" s="31"/>
      <c r="D285" s="31"/>
      <c r="E285" s="31"/>
      <c r="F285" s="31"/>
      <c r="G285" s="31"/>
      <c r="H285" s="31"/>
      <c r="I285" s="31"/>
    </row>
    <row r="286" spans="1:9" ht="15" x14ac:dyDescent="0.25">
      <c r="A286" s="31"/>
      <c r="B286" s="31"/>
      <c r="C286" s="31"/>
      <c r="D286" s="31"/>
      <c r="E286" s="31"/>
      <c r="F286" s="31"/>
      <c r="G286" s="31"/>
      <c r="H286" s="31"/>
      <c r="I286" s="31"/>
    </row>
    <row r="287" spans="1:9" ht="15" x14ac:dyDescent="0.25">
      <c r="A287" s="31"/>
      <c r="B287" s="31"/>
      <c r="C287" s="31"/>
      <c r="D287" s="31"/>
      <c r="E287" s="31"/>
      <c r="F287" s="31"/>
      <c r="G287" s="31"/>
      <c r="H287" s="31"/>
      <c r="I287" s="31"/>
    </row>
    <row r="288" spans="1:9" ht="15" x14ac:dyDescent="0.25">
      <c r="A288" s="31"/>
      <c r="B288" s="31"/>
      <c r="C288" s="31"/>
      <c r="D288" s="31"/>
      <c r="E288" s="31"/>
      <c r="F288" s="31"/>
      <c r="G288" s="31"/>
      <c r="H288" s="31"/>
      <c r="I288" s="31"/>
    </row>
    <row r="289" spans="1:9" ht="15" x14ac:dyDescent="0.25">
      <c r="A289" s="31"/>
      <c r="B289" s="31"/>
      <c r="C289" s="31"/>
      <c r="D289" s="31"/>
      <c r="E289" s="31"/>
      <c r="F289" s="31"/>
      <c r="G289" s="31"/>
      <c r="H289" s="31"/>
      <c r="I289" s="31"/>
    </row>
    <row r="290" spans="1:9" ht="15" x14ac:dyDescent="0.25">
      <c r="A290" s="31"/>
      <c r="B290" s="31"/>
      <c r="C290" s="31"/>
      <c r="D290" s="31"/>
      <c r="E290" s="31"/>
      <c r="F290" s="31"/>
      <c r="G290" s="31"/>
      <c r="H290" s="31"/>
      <c r="I290" s="31"/>
    </row>
    <row r="291" spans="1:9" ht="15" x14ac:dyDescent="0.25">
      <c r="A291" s="31"/>
      <c r="B291" s="31"/>
      <c r="C291" s="31"/>
      <c r="D291" s="31"/>
      <c r="E291" s="31"/>
      <c r="F291" s="31"/>
      <c r="G291" s="31"/>
      <c r="H291" s="31"/>
      <c r="I291" s="31"/>
    </row>
    <row r="292" spans="1:9" ht="15" x14ac:dyDescent="0.25">
      <c r="A292" s="31"/>
      <c r="B292" s="31"/>
      <c r="C292" s="31"/>
      <c r="D292" s="31"/>
      <c r="E292" s="31"/>
      <c r="F292" s="31"/>
      <c r="G292" s="31"/>
      <c r="H292" s="31"/>
      <c r="I292" s="31"/>
    </row>
    <row r="293" spans="1:9" ht="15" x14ac:dyDescent="0.25">
      <c r="A293" s="31"/>
      <c r="B293" s="31"/>
      <c r="C293" s="31"/>
      <c r="D293" s="31"/>
      <c r="E293" s="31"/>
      <c r="F293" s="31"/>
      <c r="G293" s="31"/>
      <c r="H293" s="31"/>
      <c r="I293" s="31"/>
    </row>
    <row r="294" spans="1:9" ht="15" x14ac:dyDescent="0.25">
      <c r="A294" s="31"/>
      <c r="B294" s="31"/>
      <c r="C294" s="31"/>
      <c r="D294" s="31"/>
      <c r="E294" s="31"/>
      <c r="F294" s="31"/>
      <c r="G294" s="31"/>
      <c r="H294" s="31"/>
      <c r="I294" s="31"/>
    </row>
    <row r="295" spans="1:9" ht="15" x14ac:dyDescent="0.25">
      <c r="A295" s="31"/>
      <c r="B295" s="31"/>
      <c r="C295" s="31"/>
      <c r="D295" s="31"/>
      <c r="E295" s="31"/>
      <c r="F295" s="31"/>
      <c r="G295" s="31"/>
      <c r="H295" s="31"/>
      <c r="I295" s="31"/>
    </row>
    <row r="296" spans="1:9" ht="15" x14ac:dyDescent="0.25">
      <c r="A296" s="31"/>
      <c r="B296" s="31"/>
      <c r="C296" s="31"/>
      <c r="D296" s="31"/>
      <c r="E296" s="31"/>
      <c r="F296" s="31"/>
      <c r="G296" s="31"/>
      <c r="H296" s="31"/>
      <c r="I296" s="31"/>
    </row>
  </sheetData>
  <printOptions horizontalCentered="1" verticalCentered="1"/>
  <pageMargins left="0.78740157480314965" right="0.78740157480314965" top="0.98425196850393704" bottom="0.98425196850393704" header="0.51181102362204722" footer="0.51181102362204722"/>
  <pageSetup paperSize="9" scale="2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Feuilles de calcul</vt:lpstr>
      </vt:variant>
      <vt:variant>
        <vt:i4>7</vt:i4>
      </vt:variant>
      <vt:variant>
        <vt:lpstr>Graphiques</vt:lpstr>
      </vt:variant>
      <vt:variant>
        <vt:i4>9</vt:i4>
      </vt:variant>
      <vt:variant>
        <vt:lpstr>Plages nommées</vt:lpstr>
      </vt:variant>
      <vt:variant>
        <vt:i4>1</vt:i4>
      </vt:variant>
    </vt:vector>
  </HeadingPairs>
  <TitlesOfParts>
    <vt:vector size="17" baseType="lpstr">
      <vt:lpstr>ReadMe</vt:lpstr>
      <vt:lpstr>DataF7.1</vt:lpstr>
      <vt:lpstr>DataF7.2</vt:lpstr>
      <vt:lpstr>DataF7.3</vt:lpstr>
      <vt:lpstr>DataF7.6</vt:lpstr>
      <vt:lpstr>DataF7.8</vt:lpstr>
      <vt:lpstr>DataF7.9</vt:lpstr>
      <vt:lpstr>F7.1</vt:lpstr>
      <vt:lpstr>F7.2</vt:lpstr>
      <vt:lpstr>F7.3</vt:lpstr>
      <vt:lpstr>F7.4</vt:lpstr>
      <vt:lpstr>F7.5</vt:lpstr>
      <vt:lpstr>F7.6</vt:lpstr>
      <vt:lpstr>F7.7</vt:lpstr>
      <vt:lpstr>F7.8</vt:lpstr>
      <vt:lpstr>F7.9</vt:lpstr>
      <vt:lpstr>DataF7.3!_ftnref1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2018-06-04T08:36:35Z</dcterms:created>
  <dcterms:modified xsi:type="dcterms:W3CDTF">2019-09-17T09:14:54Z</dcterms:modified>
</cp:coreProperties>
</file>