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24226"/>
  <bookViews>
    <workbookView xWindow="0" yWindow="0" windowWidth="25596" windowHeight="16056"/>
  </bookViews>
  <sheets>
    <sheet name="ReadMe" sheetId="29" r:id="rId1"/>
    <sheet name="F9.1" sheetId="26" r:id="rId2"/>
    <sheet name="F9.2" sheetId="25" r:id="rId3"/>
    <sheet name="F9.3" sheetId="27" r:id="rId4"/>
    <sheet name="DataF9.1" sheetId="24" r:id="rId5"/>
    <sheet name="DataF9.3" sheetId="28" r:id="rId6"/>
  </sheets>
  <externalReferences>
    <externalReference r:id="rId7"/>
    <externalReference r:id="rId8"/>
    <externalReference r:id="rId9"/>
    <externalReference r:id="rId10"/>
    <externalReference r:id="rId11"/>
    <externalReference r:id="rId12"/>
    <externalReference r:id="rId13"/>
  </externalReferences>
  <definedNames>
    <definedName name="_10000" localSheetId="4">[1]Регион!#REF!</definedName>
    <definedName name="_10000" localSheetId="5">[1]Регион!#REF!</definedName>
    <definedName name="_10000">[1]Регион!#REF!</definedName>
    <definedName name="_1080" localSheetId="4">[2]Регион!#REF!</definedName>
    <definedName name="_1080" localSheetId="5">[2]Регион!#REF!</definedName>
    <definedName name="_1080">[2]Регион!#REF!</definedName>
    <definedName name="_1090" localSheetId="4">[2]Регион!#REF!</definedName>
    <definedName name="_1090" localSheetId="5">[2]Регион!#REF!</definedName>
    <definedName name="_1090">[2]Регион!#REF!</definedName>
    <definedName name="_1100" localSheetId="4">[2]Регион!#REF!</definedName>
    <definedName name="_1100" localSheetId="5">[2]Регион!#REF!</definedName>
    <definedName name="_1100">[2]Регион!#REF!</definedName>
    <definedName name="_1110" localSheetId="4">[2]Регион!#REF!</definedName>
    <definedName name="_1110" localSheetId="5">[2]Регион!#REF!</definedName>
    <definedName name="_1110">[2]Регион!#REF!</definedName>
    <definedName name="_2" localSheetId="4">[1]Регион!#REF!</definedName>
    <definedName name="_2" localSheetId="5">[1]Регион!#REF!</definedName>
    <definedName name="_2">[1]Регион!#REF!</definedName>
    <definedName name="_2010" localSheetId="4">#REF!</definedName>
    <definedName name="_2010" localSheetId="5">#REF!</definedName>
    <definedName name="_2010" localSheetId="0">#REF!</definedName>
    <definedName name="_2010">#REF!</definedName>
    <definedName name="_2080" localSheetId="4">[2]Регион!#REF!</definedName>
    <definedName name="_2080" localSheetId="5">[2]Регион!#REF!</definedName>
    <definedName name="_2080" localSheetId="0">[2]Регион!#REF!</definedName>
    <definedName name="_2080">[2]Регион!#REF!</definedName>
    <definedName name="_2090" localSheetId="4">[2]Регион!#REF!</definedName>
    <definedName name="_2090" localSheetId="5">[2]Регион!#REF!</definedName>
    <definedName name="_2090">[2]Регион!#REF!</definedName>
    <definedName name="_2100" localSheetId="4">[2]Регион!#REF!</definedName>
    <definedName name="_2100" localSheetId="5">[2]Регион!#REF!</definedName>
    <definedName name="_2100">[2]Регион!#REF!</definedName>
    <definedName name="_2110" localSheetId="4">[2]Регион!#REF!</definedName>
    <definedName name="_2110" localSheetId="5">[2]Регион!#REF!</definedName>
    <definedName name="_2110">[2]Регион!#REF!</definedName>
    <definedName name="_3080" localSheetId="4">[2]Регион!#REF!</definedName>
    <definedName name="_3080" localSheetId="5">[2]Регион!#REF!</definedName>
    <definedName name="_3080">[2]Регион!#REF!</definedName>
    <definedName name="_3090" localSheetId="4">[2]Регион!#REF!</definedName>
    <definedName name="_3090" localSheetId="5">[2]Регион!#REF!</definedName>
    <definedName name="_3090">[2]Регион!#REF!</definedName>
    <definedName name="_3100" localSheetId="4">[2]Регион!#REF!</definedName>
    <definedName name="_3100" localSheetId="5">[2]Регион!#REF!</definedName>
    <definedName name="_3100">[2]Регион!#REF!</definedName>
    <definedName name="_3110" localSheetId="4">[2]Регион!#REF!</definedName>
    <definedName name="_3110" localSheetId="5">[2]Регион!#REF!</definedName>
    <definedName name="_3110">[2]Регион!#REF!</definedName>
    <definedName name="_4080" localSheetId="4">[2]Регион!#REF!</definedName>
    <definedName name="_4080" localSheetId="5">[2]Регион!#REF!</definedName>
    <definedName name="_4080">[2]Регион!#REF!</definedName>
    <definedName name="_4090" localSheetId="4">[2]Регион!#REF!</definedName>
    <definedName name="_4090" localSheetId="5">[2]Регион!#REF!</definedName>
    <definedName name="_4090">[2]Регион!#REF!</definedName>
    <definedName name="_4100" localSheetId="4">[2]Регион!#REF!</definedName>
    <definedName name="_4100" localSheetId="5">[2]Регион!#REF!</definedName>
    <definedName name="_4100">[2]Регион!#REF!</definedName>
    <definedName name="_4110" localSheetId="4">[2]Регион!#REF!</definedName>
    <definedName name="_4110" localSheetId="5">[2]Регион!#REF!</definedName>
    <definedName name="_4110">[2]Регион!#REF!</definedName>
    <definedName name="_5080" localSheetId="4">[2]Регион!#REF!</definedName>
    <definedName name="_5080" localSheetId="5">[2]Регион!#REF!</definedName>
    <definedName name="_5080">[2]Регион!#REF!</definedName>
    <definedName name="_5090" localSheetId="4">[2]Регион!#REF!</definedName>
    <definedName name="_5090" localSheetId="5">[2]Регион!#REF!</definedName>
    <definedName name="_5090">[2]Регион!#REF!</definedName>
    <definedName name="_5100" localSheetId="4">[2]Регион!#REF!</definedName>
    <definedName name="_5100" localSheetId="5">[2]Регион!#REF!</definedName>
    <definedName name="_5100">[2]Регион!#REF!</definedName>
    <definedName name="_5110" localSheetId="4">[2]Регион!#REF!</definedName>
    <definedName name="_5110" localSheetId="5">[2]Регион!#REF!</definedName>
    <definedName name="_5110">[2]Регион!#REF!</definedName>
    <definedName name="_6080" localSheetId="4">[2]Регион!#REF!</definedName>
    <definedName name="_6080" localSheetId="5">[2]Регион!#REF!</definedName>
    <definedName name="_6080">[2]Регион!#REF!</definedName>
    <definedName name="_6090" localSheetId="4">[2]Регион!#REF!</definedName>
    <definedName name="_6090" localSheetId="5">[2]Регион!#REF!</definedName>
    <definedName name="_6090">[2]Регион!#REF!</definedName>
    <definedName name="_6100" localSheetId="4">[2]Регион!#REF!</definedName>
    <definedName name="_6100" localSheetId="5">[2]Регион!#REF!</definedName>
    <definedName name="_6100">[2]Регион!#REF!</definedName>
    <definedName name="_6110" localSheetId="4">[2]Регион!#REF!</definedName>
    <definedName name="_6110" localSheetId="5">[2]Регион!#REF!</definedName>
    <definedName name="_6110">[2]Регион!#REF!</definedName>
    <definedName name="_7031_1" localSheetId="4">[2]Регион!#REF!</definedName>
    <definedName name="_7031_1" localSheetId="5">[2]Регион!#REF!</definedName>
    <definedName name="_7031_1">[2]Регион!#REF!</definedName>
    <definedName name="_7031_2" localSheetId="4">[2]Регион!#REF!</definedName>
    <definedName name="_7031_2" localSheetId="5">[2]Регион!#REF!</definedName>
    <definedName name="_7031_2">[2]Регион!#REF!</definedName>
    <definedName name="_7032_1" localSheetId="4">[2]Регион!#REF!</definedName>
    <definedName name="_7032_1" localSheetId="5">[2]Регион!#REF!</definedName>
    <definedName name="_7032_1">[2]Регион!#REF!</definedName>
    <definedName name="_7032_2" localSheetId="4">[2]Регион!#REF!</definedName>
    <definedName name="_7032_2" localSheetId="5">[2]Регион!#REF!</definedName>
    <definedName name="_7032_2">[2]Регион!#REF!</definedName>
    <definedName name="_7033_1" localSheetId="4">[2]Регион!#REF!</definedName>
    <definedName name="_7033_1" localSheetId="5">[2]Регион!#REF!</definedName>
    <definedName name="_7033_1">[2]Регион!#REF!</definedName>
    <definedName name="_7033_2" localSheetId="4">[2]Регион!#REF!</definedName>
    <definedName name="_7033_2" localSheetId="5">[2]Регион!#REF!</definedName>
    <definedName name="_7033_2">[2]Регион!#REF!</definedName>
    <definedName name="_7034_1" localSheetId="4">[2]Регион!#REF!</definedName>
    <definedName name="_7034_1" localSheetId="5">[2]Регион!#REF!</definedName>
    <definedName name="_7034_1">[2]Регион!#REF!</definedName>
    <definedName name="_7034_2" localSheetId="4">[2]Регион!#REF!</definedName>
    <definedName name="_7034_2" localSheetId="5">[2]Регион!#REF!</definedName>
    <definedName name="_7034_2">[2]Регион!#REF!</definedName>
    <definedName name="column_head" localSheetId="4">#REF!</definedName>
    <definedName name="column_head" localSheetId="5">#REF!</definedName>
    <definedName name="column_head" localSheetId="0">#REF!</definedName>
    <definedName name="column_head">#REF!</definedName>
    <definedName name="column_headings" localSheetId="4">#REF!</definedName>
    <definedName name="column_headings" localSheetId="5">#REF!</definedName>
    <definedName name="column_headings" localSheetId="0">#REF!</definedName>
    <definedName name="column_headings">#REF!</definedName>
    <definedName name="column_numbers" localSheetId="4">#REF!</definedName>
    <definedName name="column_numbers" localSheetId="5">#REF!</definedName>
    <definedName name="column_numbers">#REF!</definedName>
    <definedName name="data" localSheetId="4">#REF!</definedName>
    <definedName name="data" localSheetId="5">#REF!</definedName>
    <definedName name="data">#REF!</definedName>
    <definedName name="data2" localSheetId="4">#REF!</definedName>
    <definedName name="data2" localSheetId="5">#REF!</definedName>
    <definedName name="data2">#REF!</definedName>
    <definedName name="Diag" localSheetId="4">#REF!,#REF!</definedName>
    <definedName name="Diag" localSheetId="5">#REF!,#REF!</definedName>
    <definedName name="Diag" localSheetId="0">#REF!,#REF!</definedName>
    <definedName name="Diag">#REF!,#REF!</definedName>
    <definedName name="ea_flux" localSheetId="4">#REF!</definedName>
    <definedName name="ea_flux" localSheetId="5">#REF!</definedName>
    <definedName name="ea_flux" localSheetId="0">#REF!</definedName>
    <definedName name="ea_flux">#REF!</definedName>
    <definedName name="Equilibre" localSheetId="4">#REF!</definedName>
    <definedName name="Equilibre" localSheetId="5">#REF!</definedName>
    <definedName name="Equilibre">#REF!</definedName>
    <definedName name="females" localSheetId="5">'[3]rba table'!$I$10:$I$49</definedName>
    <definedName name="females">'[4]rba table'!$I$10:$I$49</definedName>
    <definedName name="fig4b" localSheetId="4">#REF!</definedName>
    <definedName name="fig4b" localSheetId="5">#REF!</definedName>
    <definedName name="fig4b" localSheetId="0">#REF!</definedName>
    <definedName name="fig4b">#REF!</definedName>
    <definedName name="fmtr" localSheetId="4">#REF!</definedName>
    <definedName name="fmtr" localSheetId="5">#REF!</definedName>
    <definedName name="fmtr" localSheetId="0">#REF!</definedName>
    <definedName name="fmtr">#REF!</definedName>
    <definedName name="footno" localSheetId="4">#REF!</definedName>
    <definedName name="footno" localSheetId="5">#REF!</definedName>
    <definedName name="footno">#REF!</definedName>
    <definedName name="footnotes" localSheetId="4">#REF!</definedName>
    <definedName name="footnotes" localSheetId="5">#REF!</definedName>
    <definedName name="footnotes">#REF!</definedName>
    <definedName name="footnotes2" localSheetId="4">#REF!</definedName>
    <definedName name="footnotes2" localSheetId="5">#REF!</definedName>
    <definedName name="footnotes2">#REF!</definedName>
    <definedName name="GEOG9703" localSheetId="4">#REF!</definedName>
    <definedName name="GEOG9703" localSheetId="5">#REF!</definedName>
    <definedName name="GEOG9703">#REF!</definedName>
    <definedName name="HTML_CodePage" hidden="1">1252</definedName>
    <definedName name="HTML_Control" localSheetId="5"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5">'[3]rba table'!$C$10:$C$49</definedName>
    <definedName name="males">'[4]rba table'!$C$10:$C$49</definedName>
    <definedName name="PIB" localSheetId="4">#REF!</definedName>
    <definedName name="PIB" localSheetId="5">#REF!</definedName>
    <definedName name="PIB" localSheetId="0">#REF!</definedName>
    <definedName name="PIB">#REF!</definedName>
    <definedName name="Rentflag" localSheetId="5">IF([5]Comparison!$B$7,"","not ")</definedName>
    <definedName name="Rentflag">IF([6]Comparison!$B$7,"","not ")</definedName>
    <definedName name="ressources" localSheetId="4">#REF!</definedName>
    <definedName name="ressources" localSheetId="5">#REF!</definedName>
    <definedName name="ressources" localSheetId="0">#REF!</definedName>
    <definedName name="ressources">#REF!</definedName>
    <definedName name="rpflux" localSheetId="4">#REF!</definedName>
    <definedName name="rpflux" localSheetId="5">#REF!</definedName>
    <definedName name="rpflux">#REF!</definedName>
    <definedName name="rptof" localSheetId="4">#REF!</definedName>
    <definedName name="rptof" localSheetId="5">#REF!</definedName>
    <definedName name="rptof">#REF!</definedName>
    <definedName name="rq" localSheetId="4">#REF!</definedName>
    <definedName name="rq" localSheetId="5">#REF!</definedName>
    <definedName name="rq">#REF!</definedName>
    <definedName name="spanners_level1" localSheetId="4">#REF!</definedName>
    <definedName name="spanners_level1" localSheetId="5">#REF!</definedName>
    <definedName name="spanners_level1">#REF!</definedName>
    <definedName name="spanners_level2" localSheetId="4">#REF!</definedName>
    <definedName name="spanners_level2" localSheetId="5">#REF!</definedName>
    <definedName name="spanners_level2">#REF!</definedName>
    <definedName name="spanners_level3" localSheetId="4">#REF!</definedName>
    <definedName name="spanners_level3" localSheetId="5">#REF!</definedName>
    <definedName name="spanners_level3">#REF!</definedName>
    <definedName name="spanners_level4" localSheetId="4">#REF!</definedName>
    <definedName name="spanners_level4" localSheetId="5">#REF!</definedName>
    <definedName name="spanners_level4">#REF!</definedName>
    <definedName name="spanners_level5" localSheetId="4">#REF!</definedName>
    <definedName name="spanners_level5" localSheetId="5">#REF!</definedName>
    <definedName name="spanners_level5">#REF!</definedName>
    <definedName name="spanners_levelV" localSheetId="4">#REF!</definedName>
    <definedName name="spanners_levelV" localSheetId="5">#REF!</definedName>
    <definedName name="spanners_levelV">#REF!</definedName>
    <definedName name="spanners_levelX" localSheetId="4">#REF!</definedName>
    <definedName name="spanners_levelX" localSheetId="5">#REF!</definedName>
    <definedName name="spanners_levelX">#REF!</definedName>
    <definedName name="spanners_levelY" localSheetId="4">#REF!</definedName>
    <definedName name="spanners_levelY" localSheetId="5">#REF!</definedName>
    <definedName name="spanners_levelY">#REF!</definedName>
    <definedName name="spanners_levelZ" localSheetId="4">#REF!</definedName>
    <definedName name="spanners_levelZ" localSheetId="5">#REF!</definedName>
    <definedName name="spanners_levelZ">#REF!</definedName>
    <definedName name="stub_lines" localSheetId="4">#REF!</definedName>
    <definedName name="stub_lines" localSheetId="5">#REF!</definedName>
    <definedName name="stub_lines">#REF!</definedName>
    <definedName name="Table_DE.4b__Sources_of_private_wealth_accumulation_in_Germany__1870_2010___Multiplicative_decomposition">[7]TableDE4b!$A$3</definedName>
    <definedName name="temp" localSheetId="4">#REF!</definedName>
    <definedName name="temp" localSheetId="5">#REF!</definedName>
    <definedName name="temp" localSheetId="0">#REF!</definedName>
    <definedName name="temp">#REF!</definedName>
    <definedName name="test" localSheetId="4">[1]Регион!#REF!</definedName>
    <definedName name="test" localSheetId="5">[1]Регион!#REF!</definedName>
    <definedName name="test" localSheetId="0">[1]Регион!#REF!</definedName>
    <definedName name="test">[1]Регион!#REF!</definedName>
    <definedName name="titles" localSheetId="4">#REF!</definedName>
    <definedName name="titles" localSheetId="5">#REF!</definedName>
    <definedName name="titles" localSheetId="0">#REF!</definedName>
    <definedName name="titles">#REF!</definedName>
    <definedName name="totals" localSheetId="4">#REF!</definedName>
    <definedName name="totals" localSheetId="5">#REF!</definedName>
    <definedName name="totals">#REF!</definedName>
    <definedName name="tt" localSheetId="4">#REF!</definedName>
    <definedName name="tt" localSheetId="5">#REF!</definedName>
    <definedName name="tt">#REF!</definedName>
    <definedName name="xxx" localSheetId="4">#REF!</definedName>
    <definedName name="xxx" localSheetId="5">#REF!</definedName>
    <definedName name="xxx">#REF!</definedName>
    <definedName name="Year" localSheetId="5">[5]Output!$C$4:$C$38</definedName>
    <definedName name="Year">[6]Output!$C$4:$C$38</definedName>
    <definedName name="YearLabel" localSheetId="5">[5]Output!$B$15</definedName>
    <definedName name="YearLabel">[6]Output!$B$15</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28" l="1"/>
  <c r="D8" i="28"/>
  <c r="C8" i="28"/>
  <c r="C9" i="28"/>
  <c r="D4" i="28"/>
  <c r="D5" i="28"/>
  <c r="D6" i="28"/>
  <c r="D7" i="28"/>
  <c r="D9" i="28"/>
  <c r="D32" i="24"/>
  <c r="S35" i="24"/>
  <c r="S32" i="24"/>
  <c r="S27" i="24"/>
  <c r="S22" i="24"/>
  <c r="S17" i="24"/>
  <c r="S12" i="24"/>
  <c r="L12" i="24"/>
  <c r="R35" i="24"/>
  <c r="R32" i="24"/>
  <c r="R27" i="24"/>
  <c r="R22" i="24"/>
  <c r="R17" i="24"/>
  <c r="O17" i="24"/>
  <c r="M22" i="24"/>
  <c r="I39" i="24"/>
  <c r="I42" i="24"/>
  <c r="H39" i="24"/>
  <c r="H42" i="24"/>
  <c r="G39" i="24"/>
  <c r="G42" i="24"/>
  <c r="F42" i="24"/>
  <c r="F32" i="24"/>
  <c r="F22" i="24"/>
  <c r="F12" i="24"/>
  <c r="D39" i="24"/>
  <c r="D42" i="24"/>
  <c r="C39" i="24"/>
  <c r="C42" i="24"/>
  <c r="B39" i="24"/>
  <c r="B42"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alcChain>
</file>

<file path=xl/sharedStrings.xml><?xml version="1.0" encoding="utf-8"?>
<sst xmlns="http://schemas.openxmlformats.org/spreadsheetml/2006/main" count="53" uniqueCount="41">
  <si>
    <t>Total</t>
  </si>
  <si>
    <t>Voir texte de l'annexe pour les références bibliographiques complètes liées à ces estimations</t>
  </si>
  <si>
    <t>France 1780</t>
  </si>
  <si>
    <t>France: voir Chapitre2TableauxGraphiques.xlsx</t>
  </si>
  <si>
    <t>Nobles/Kshatryas</t>
  </si>
  <si>
    <t>Clergé/Brahmanes</t>
  </si>
  <si>
    <t>Données utilisées sur la capacité fiscale des Etats</t>
  </si>
  <si>
    <t>Angleterre</t>
  </si>
  <si>
    <t>France</t>
  </si>
  <si>
    <t>Prusse</t>
  </si>
  <si>
    <t>Empire ottoman</t>
  </si>
  <si>
    <t>Empire chinois</t>
  </si>
  <si>
    <t>Karaman-Pamuk 2010 Figure 9 (grammes d'or par habitant)</t>
  </si>
  <si>
    <t>(les séries KP 2010 exprimées en journées de salaires s'interrompent en 1780-1789 pour les pays européens et sont ici prolongées en utilisant les séries KP 2010 en grammes d'or par habitant, et en supposant qu'entre un tiers et la moitié peut être attribuée en journées de salaires; voir formules)</t>
  </si>
  <si>
    <t xml:space="preserve">Sources:  </t>
  </si>
  <si>
    <t>Ces recettes ont été retranscrites ici en journées de travail en supposant un PIB par habitant équivalent à 250 journées de travail de manœuvre urbain</t>
  </si>
  <si>
    <t xml:space="preserve">Empire chinois: les estimations disponibles indiquent des recettes variant entre 1% et 2,5% du PIB entre 1500 et 1900 (voir Van Glahn 2016 p.358-382; Sng-Moriguchi 2014 p.3-4; Dincecco 2015 p.909-910) </t>
  </si>
  <si>
    <t>Angleterre-France-Prusse-Empire ottoman: Karaman-Pamuk 2010 Figure 6 (voir fichier KaramanPamuk2010</t>
  </si>
  <si>
    <t>Recettes fiscales par habitant en journées de salaire urbain (manœuvre non qualifié)</t>
  </si>
  <si>
    <t>Recettes fiscales par habitant en grammes d'argent</t>
  </si>
  <si>
    <t>Recettes fiscales en tonnes d'argent</t>
  </si>
  <si>
    <t>Hollande</t>
  </si>
  <si>
    <t>Espagne</t>
  </si>
  <si>
    <t>Autriche</t>
  </si>
  <si>
    <t>Prusse + Autriche</t>
  </si>
  <si>
    <t>Espagne + Hollande</t>
  </si>
  <si>
    <t>Royaume-Uni: voir Chapitre5TableauxGraphiques.xlsx</t>
  </si>
  <si>
    <t>France 1560</t>
  </si>
  <si>
    <t>Données utilisées pour le graphique sur la structure des sociétés ternaires en Europe et au Japon</t>
  </si>
  <si>
    <t>(voir également Reischauer 1997 p.109-111: 7% pour la classe guerrière au 17e siècle, avec séparation daimyo-samouraïs basé sur 10000 koku de riz + ou -) (mais populations discriminées exclues)</t>
  </si>
  <si>
    <t xml:space="preserve">Japon: voir données Guillaume Carré 2018 </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</si>
  <si>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</si>
  <si>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</si>
  <si>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</si>
  <si>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</si>
  <si>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9: Ternary societies and colonialism: Eurasian trajectories</t>
  </si>
  <si>
    <t>Britain 1530</t>
  </si>
  <si>
    <t>Britain 1790</t>
  </si>
  <si>
    <t>Japan 1720</t>
  </si>
  <si>
    <t>Japan 1870</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</si>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</sst>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2"/>
      <color theme="1"/>
      <name val="Arial"/>
      <family val="2"/>
    </font>
    <font>
      <sz val="12"/>
      <color theme="1"/>
      <name val="Arial"/>
      <family val="2"/>
    </font>
    <font>
      <b/>
      <sz val="12"/>
      <color theme="1"/>
      <name val="Arial"/>
      <family val="2"/>
    </font>
    <font>
      <u/>
      <sz val="11"/>
      <color theme="10"/>
      <name val="Calibri"/>
      <family val="2"/>
      <scheme val="minor"/>
    </font>
    <font>
      <u/>
      <sz val="11"/>
      <color theme="11"/>
      <name val="Calibri"/>
      <family val="2"/>
      <scheme val="minor"/>
    </font>
    <font>
      <sz val="12"/>
      <color theme="1"/>
      <name val="Calibri"/>
      <family val="2"/>
      <scheme val="minor"/>
    </font>
    <font>
      <sz val="11"/>
      <color theme="1"/>
      <name val="Times New Roman"/>
      <family val="2"/>
    </font>
    <font>
      <sz val="12"/>
      <name val="Arial"/>
      <family val="2"/>
    </font>
    <font>
      <sz val="12"/>
      <color rgb="FFFF0000"/>
      <name val="Arial"/>
      <family val="2"/>
    </font>
  </fonts>
  <fills count="2">
    <fill>
      <patternFill patternType="none"/>
    </fill>
    <fill>
      <patternFill patternType="gray125"/>
    </fill>
  </fills>
  <borders count="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0" borderId="0"/>
    <xf numFmtId="0" fontId="6" fillId="0" borderId="0"/>
  </cellStyleXfs>
  <cellXfs count="42">
    <xf numFmtId="0" fontId="0" fillId="0" borderId="0" xfId="0"/>
    <xf numFmtId="0" fontId="2" fillId="0" borderId="0" xfId="0" applyFont="1"/>
    <xf numFmtId="0" fontId="3" fillId="0" borderId="0" xfId="0" applyFont="1"/>
    <xf numFmtId="0" fontId="6" fillId="0" borderId="0" xfId="18"/>
    <xf numFmtId="0" fontId="2" fillId="0" borderId="0" xfId="18" applyFont="1"/>
    <xf numFmtId="164" fontId="2" fillId="0" borderId="0" xfId="18" applyNumberFormat="1" applyFont="1" applyAlignment="1">
      <alignment horizontal="center"/>
    </xf>
    <xf numFmtId="0" fontId="2" fillId="0" borderId="0" xfId="18"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165" fontId="2" fillId="0" borderId="4" xfId="0" applyNumberFormat="1" applyFont="1" applyBorder="1" applyAlignment="1">
      <alignment horizontal="center"/>
    </xf>
    <xf numFmtId="165" fontId="2" fillId="0" borderId="0" xfId="0" applyNumberFormat="1" applyFont="1" applyBorder="1" applyAlignment="1">
      <alignment horizontal="center"/>
    </xf>
    <xf numFmtId="165" fontId="2" fillId="0" borderId="5" xfId="0" applyNumberFormat="1" applyFont="1" applyBorder="1" applyAlignment="1">
      <alignment horizontal="center"/>
    </xf>
    <xf numFmtId="0" fontId="0" fillId="0" borderId="4" xfId="0" applyBorder="1"/>
    <xf numFmtId="0" fontId="0" fillId="0" borderId="0" xfId="0" applyBorder="1"/>
    <xf numFmtId="0" fontId="0" fillId="0" borderId="5" xfId="0" applyBorder="1"/>
    <xf numFmtId="0" fontId="2" fillId="0" borderId="4" xfId="0" applyFont="1" applyBorder="1"/>
    <xf numFmtId="0" fontId="2" fillId="0" borderId="0" xfId="0" applyFont="1" applyBorder="1"/>
    <xf numFmtId="0" fontId="2" fillId="0" borderId="5" xfId="0" applyFont="1" applyBorder="1"/>
    <xf numFmtId="165" fontId="2" fillId="0" borderId="6" xfId="0" applyNumberFormat="1" applyFont="1" applyBorder="1" applyAlignment="1">
      <alignment horizontal="center"/>
    </xf>
    <xf numFmtId="165" fontId="2" fillId="0" borderId="7" xfId="0" applyNumberFormat="1" applyFont="1" applyBorder="1" applyAlignment="1">
      <alignment horizontal="center"/>
    </xf>
    <xf numFmtId="165" fontId="2" fillId="0" borderId="8" xfId="0" applyNumberFormat="1" applyFont="1" applyBorder="1" applyAlignment="1">
      <alignment horizontal="center"/>
    </xf>
    <xf numFmtId="165" fontId="8" fillId="0" borderId="0" xfId="0" applyNumberFormat="1" applyFont="1" applyBorder="1" applyAlignment="1">
      <alignment horizontal="center" vertical="center" wrapText="1"/>
    </xf>
    <xf numFmtId="165" fontId="8" fillId="0" borderId="5" xfId="0" applyNumberFormat="1" applyFont="1" applyBorder="1" applyAlignment="1">
      <alignment horizontal="center" vertical="center" wrapText="1"/>
    </xf>
    <xf numFmtId="165" fontId="9" fillId="0" borderId="0" xfId="0" applyNumberFormat="1"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2" fillId="0" borderId="6" xfId="0" applyFont="1" applyBorder="1"/>
    <xf numFmtId="0" fontId="2" fillId="0" borderId="7" xfId="0" applyFont="1" applyBorder="1"/>
    <xf numFmtId="0" fontId="0" fillId="0" borderId="7" xfId="0" applyBorder="1"/>
    <xf numFmtId="0" fontId="0" fillId="0" borderId="8" xfId="0" applyBorder="1"/>
    <xf numFmtId="165" fontId="2" fillId="0" borderId="5" xfId="0" applyNumberFormat="1" applyFont="1" applyBorder="1"/>
    <xf numFmtId="0" fontId="1" fillId="0" borderId="0" xfId="0" applyFont="1"/>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Normal" xfId="0" builtinId="0"/>
    <cellStyle name="Normal 15 12" xfId="18"/>
    <cellStyle name="Normal 2" xf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chartsheet" Target="chartsheets/sheet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externalLink" Target="externalLinks/externalLink5.xml"/><Relationship Id="rId5" Type="http://schemas.openxmlformats.org/officeDocument/2006/relationships/worksheet" Target="worksheets/sheet2.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chartsheet" Target="chartsheets/sheet3.xml"/><Relationship Id="rId9" Type="http://schemas.openxmlformats.org/officeDocument/2006/relationships/externalLink" Target="externalLinks/externalLink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9.1. The fiscal capacity of States, 1500-1780 </a:t>
            </a:r>
            <a:r>
              <a:rPr lang="fr-FR" sz="1800" b="0" baseline="0">
                <a:latin typeface="Arial" panose="020B0604020202020204" pitchFamily="34" charset="0"/>
                <a:cs typeface="Arial" panose="020B0604020202020204" pitchFamily="34" charset="0"/>
              </a:rPr>
              <a:t>(tons of silver)</a:t>
            </a:r>
          </a:p>
        </c:rich>
      </c:tx>
      <c:layout>
        <c:manualLayout>
          <c:xMode val="edge"/>
          <c:yMode val="edge"/>
          <c:x val="0.1642830271216098"/>
          <c:y val="2.2031745581233635E-3"/>
        </c:manualLayout>
      </c:layout>
      <c:overlay val="0"/>
      <c:spPr>
        <a:noFill/>
        <a:ln w="25400">
          <a:noFill/>
        </a:ln>
      </c:spPr>
    </c:title>
    <c:autoTitleDeleted val="0"/>
    <c:plotArea>
      <c:layout>
        <c:manualLayout>
          <c:layoutTarget val="inner"/>
          <c:xMode val="edge"/>
          <c:yMode val="edge"/>
          <c:x val="0.10433768376739087"/>
          <c:y val="6.1178006570498038E-2"/>
          <c:w val="0.86224494490428727"/>
          <c:h val="0.70591025522766127"/>
        </c:manualLayout>
      </c:layout>
      <c:lineChart>
        <c:grouping val="standard"/>
        <c:varyColors val="0"/>
        <c:ser>
          <c:idx val="1"/>
          <c:order val="0"/>
          <c:tx>
            <c:v>France</c:v>
          </c:tx>
          <c:spPr>
            <a:ln w="41275">
              <a:solidFill>
                <a:schemeClr val="accent5"/>
              </a:solidFill>
            </a:ln>
          </c:spPr>
          <c:marker>
            <c:symbol val="triangle"/>
            <c:size val="11"/>
            <c:spPr>
              <a:solidFill>
                <a:schemeClr val="accent5"/>
              </a:solidFill>
              <a:ln>
                <a:solidFill>
                  <a:schemeClr val="accent5"/>
                </a:solidFill>
              </a:ln>
            </c:spPr>
          </c:marker>
          <c:cat>
            <c:numRef>
              <c:f>DataF9.1!$A$7:$A$37</c:f>
              <c:numCache>
                <c:formatCode>General</c:formatCode>
                <c:ptCount val="31"/>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numCache>
            </c:numRef>
          </c:cat>
          <c:val>
            <c:numRef>
              <c:f>DataF9.1!$M$7:$M$37</c:f>
              <c:numCache>
                <c:formatCode>General</c:formatCode>
                <c:ptCount val="31"/>
                <c:pt idx="0" formatCode="0.0">
                  <c:v>86.872171296296301</c:v>
                </c:pt>
                <c:pt idx="5" formatCode="0.0">
                  <c:v>151.60593253678232</c:v>
                </c:pt>
                <c:pt idx="10" formatCode="0.0">
                  <c:v>294.19093070893723</c:v>
                </c:pt>
                <c:pt idx="15" formatCode="0.0">
                  <c:v>842.97806120291216</c:v>
                </c:pt>
                <c:pt idx="20" formatCode="0.0">
                  <c:v>878.16699245233997</c:v>
                </c:pt>
                <c:pt idx="25" formatCode="0.0">
                  <c:v>1081.2377108433736</c:v>
                </c:pt>
                <c:pt idx="28" formatCode="0.0">
                  <c:v>1962</c:v>
                </c:pt>
              </c:numCache>
            </c:numRef>
          </c:val>
          <c:smooth val="0"/>
        </c:ser>
        <c:ser>
          <c:idx val="0"/>
          <c:order val="1"/>
          <c:tx>
            <c:v>England</c:v>
          </c:tx>
          <c:spPr>
            <a:ln w="44450">
              <a:solidFill>
                <a:schemeClr val="accent3"/>
              </a:solidFill>
            </a:ln>
          </c:spPr>
          <c:marker>
            <c:symbol val="circle"/>
            <c:size val="11"/>
            <c:spPr>
              <a:solidFill>
                <a:schemeClr val="accent3"/>
              </a:solidFill>
              <a:ln>
                <a:solidFill>
                  <a:schemeClr val="accent3"/>
                </a:solidFill>
              </a:ln>
            </c:spPr>
          </c:marker>
          <c:cat>
            <c:numRef>
              <c:f>DataF9.1!$A$7:$A$37</c:f>
              <c:numCache>
                <c:formatCode>General</c:formatCode>
                <c:ptCount val="31"/>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numCache>
            </c:numRef>
          </c:cat>
          <c:val>
            <c:numRef>
              <c:f>DataF9.1!$K$7:$K$37</c:f>
              <c:numCache>
                <c:formatCode>General</c:formatCode>
                <c:ptCount val="31"/>
                <c:pt idx="0" formatCode="0.0">
                  <c:v>20.747121000000003</c:v>
                </c:pt>
                <c:pt idx="5" formatCode="0.0">
                  <c:v>35.913545305390926</c:v>
                </c:pt>
                <c:pt idx="10" formatCode="0.0">
                  <c:v>65.713136258064523</c:v>
                </c:pt>
                <c:pt idx="15" formatCode="0.0">
                  <c:v>196.10155161290328</c:v>
                </c:pt>
                <c:pt idx="20" formatCode="0.0">
                  <c:v>559.39610129032269</c:v>
                </c:pt>
                <c:pt idx="25" formatCode="0.0">
                  <c:v>821.09868870967762</c:v>
                </c:pt>
                <c:pt idx="28" formatCode="0.0">
                  <c:v>1627.3199400000001</c:v>
                </c:pt>
              </c:numCache>
            </c:numRef>
          </c:val>
          <c:smooth val="0"/>
        </c:ser>
        <c:ser>
          <c:idx val="4"/>
          <c:order val="2"/>
          <c:tx>
            <c:v>Spain-Holland</c:v>
          </c:tx>
          <c:spPr>
            <a:ln w="44450">
              <a:solidFill>
                <a:srgbClr val="002060"/>
              </a:solidFill>
            </a:ln>
          </c:spPr>
          <c:marker>
            <c:symbol val="circle"/>
            <c:size val="11"/>
            <c:spPr>
              <a:solidFill>
                <a:srgbClr val="002060"/>
              </a:solidFill>
              <a:ln>
                <a:solidFill>
                  <a:srgbClr val="002060"/>
                </a:solidFill>
              </a:ln>
            </c:spPr>
          </c:marker>
          <c:val>
            <c:numRef>
              <c:f>DataF9.1!$S$7:$S$37</c:f>
              <c:numCache>
                <c:formatCode>General</c:formatCode>
                <c:ptCount val="31"/>
                <c:pt idx="5" formatCode="0.0">
                  <c:v>136.13740437422743</c:v>
                </c:pt>
                <c:pt idx="10" formatCode="0.0">
                  <c:v>547.68253686619607</c:v>
                </c:pt>
                <c:pt idx="15" formatCode="0.0">
                  <c:v>626.61038446087548</c:v>
                </c:pt>
                <c:pt idx="20" formatCode="0.0">
                  <c:v>619.79226107373881</c:v>
                </c:pt>
                <c:pt idx="25" formatCode="0.0">
                  <c:v>806.90639856662892</c:v>
                </c:pt>
                <c:pt idx="28" formatCode="0.0">
                  <c:v>1109.2919982982353</c:v>
                </c:pt>
              </c:numCache>
            </c:numRef>
          </c:val>
          <c:smooth val="0"/>
        </c:ser>
        <c:ser>
          <c:idx val="5"/>
          <c:order val="3"/>
          <c:tx>
            <c:v>Austria-Prussia</c:v>
          </c:tx>
          <c:spPr>
            <a:ln w="44450"/>
          </c:spPr>
          <c:marker>
            <c:symbol val="circle"/>
            <c:size val="11"/>
          </c:marker>
          <c:val>
            <c:numRef>
              <c:f>DataF9.1!$R$7:$R$37</c:f>
              <c:numCache>
                <c:formatCode>General</c:formatCode>
                <c:ptCount val="31"/>
                <c:pt idx="10" formatCode="0.0">
                  <c:v>45.29725987986658</c:v>
                </c:pt>
                <c:pt idx="15" formatCode="0.0">
                  <c:v>80.931104318694963</c:v>
                </c:pt>
                <c:pt idx="20" formatCode="0.0">
                  <c:v>250.80269409614999</c:v>
                </c:pt>
                <c:pt idx="25" formatCode="0.0">
                  <c:v>551.65721086613337</c:v>
                </c:pt>
                <c:pt idx="28" formatCode="0.0">
                  <c:v>1153.5423502698666</c:v>
                </c:pt>
              </c:numCache>
            </c:numRef>
          </c:val>
          <c:smooth val="0"/>
        </c:ser>
        <c:ser>
          <c:idx val="3"/>
          <c:order val="4"/>
          <c:tx>
            <c:v>Ottoman Empire</c:v>
          </c:tx>
          <c:spPr>
            <a:ln w="41275">
              <a:solidFill>
                <a:srgbClr val="C00000"/>
              </a:solidFill>
            </a:ln>
          </c:spPr>
          <c:marker>
            <c:symbol val="circle"/>
            <c:size val="10"/>
            <c:spPr>
              <a:solidFill>
                <a:srgbClr val="C00000"/>
              </a:solidFill>
              <a:ln>
                <a:solidFill>
                  <a:srgbClr val="C00000"/>
                </a:solidFill>
              </a:ln>
            </c:spPr>
          </c:marker>
          <c:cat>
            <c:numRef>
              <c:f>DataF9.1!$A$7:$A$37</c:f>
              <c:numCache>
                <c:formatCode>General</c:formatCode>
                <c:ptCount val="31"/>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numCache>
            </c:numRef>
          </c:cat>
          <c:val>
            <c:numRef>
              <c:f>DataF9.1!$Q$7:$Q$37</c:f>
              <c:numCache>
                <c:formatCode>General</c:formatCode>
                <c:ptCount val="31"/>
                <c:pt idx="5" formatCode="0.0">
                  <c:v>106.11345081725</c:v>
                </c:pt>
                <c:pt idx="10" formatCode="0.0">
                  <c:v>122.59913644799998</c:v>
                </c:pt>
                <c:pt idx="15" formatCode="0.0">
                  <c:v>150.07595897700003</c:v>
                </c:pt>
                <c:pt idx="20" formatCode="0.0">
                  <c:v>163.01484494136247</c:v>
                </c:pt>
                <c:pt idx="25" formatCode="0.0">
                  <c:v>179.39285851708451</c:v>
                </c:pt>
                <c:pt idx="28" formatCode="0.0">
                  <c:v>147.15198191139206</c:v>
                </c:pt>
              </c:numCache>
            </c:numRef>
          </c:val>
          <c:smooth val="0"/>
        </c:ser>
        <c:dLbls>
          <c:showLegendKey val="0"/>
          <c:showVal val="0"/>
          <c:showCatName val="0"/>
          <c:showSerName val="0"/>
          <c:showPercent val="0"/>
          <c:showBubbleSize val="0"/>
        </c:dLbls>
        <c:marker val="1"/>
        <c:smooth val="0"/>
        <c:axId val="569248696"/>
        <c:axId val="569247912"/>
      </c:lineChart>
      <c:catAx>
        <c:axId val="5692486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69247912"/>
        <c:crossesAt val="0"/>
        <c:auto val="1"/>
        <c:lblAlgn val="ctr"/>
        <c:lblOffset val="100"/>
        <c:tickLblSkip val="5"/>
        <c:tickMarkSkip val="5"/>
        <c:noMultiLvlLbl val="0"/>
      </c:catAx>
      <c:valAx>
        <c:axId val="569247912"/>
        <c:scaling>
          <c:orientation val="minMax"/>
          <c:max val="2000"/>
          <c:min val="0"/>
        </c:scaling>
        <c:delete val="0"/>
        <c:axPos val="l"/>
        <c:majorGridlines>
          <c:spPr>
            <a:ln w="12700">
              <a:solidFill>
                <a:srgbClr val="000000"/>
              </a:solidFill>
              <a:prstDash val="sysDash"/>
            </a:ln>
          </c:spPr>
        </c:majorGridlines>
        <c:title>
          <c:tx>
            <c:rich>
              <a:bodyPr/>
              <a:lstStyle/>
              <a:p>
                <a:pPr>
                  <a:defRPr/>
                </a:pPr>
                <a:r>
                  <a:rPr lang="fr-FR" sz="1200"/>
                  <a:t>Fiscal</a:t>
                </a:r>
                <a:r>
                  <a:rPr lang="fr-FR" sz="1200" baseline="0"/>
                  <a:t> revenues in equivalent tons of silver</a:t>
                </a:r>
                <a:endParaRPr lang="fr-FR" sz="1200"/>
              </a:p>
            </c:rich>
          </c:tx>
          <c:layout>
            <c:manualLayout>
              <c:xMode val="edge"/>
              <c:yMode val="edge"/>
              <c:x val="4.1783683289588801E-3"/>
              <c:y val="0.11342481888556974"/>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69248696"/>
        <c:crosses val="autoZero"/>
        <c:crossBetween val="midCat"/>
        <c:majorUnit val="200"/>
      </c:valAx>
      <c:spPr>
        <a:noFill/>
        <a:ln w="25400">
          <a:solidFill>
            <a:schemeClr val="tx1"/>
          </a:solidFill>
        </a:ln>
      </c:spPr>
    </c:plotArea>
    <c:legend>
      <c:legendPos val="l"/>
      <c:layout>
        <c:manualLayout>
          <c:xMode val="edge"/>
          <c:yMode val="edge"/>
          <c:x val="0.4067121609798775"/>
          <c:y val="0.14561706626553042"/>
          <c:w val="0.23854631794842135"/>
          <c:h val="0.2870530677697913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9.2. The fiscal capacity of States, 1500-1850 </a:t>
            </a:r>
            <a:r>
              <a:rPr lang="fr-FR" sz="1800" b="0" baseline="0">
                <a:latin typeface="Arial" panose="020B0604020202020204" pitchFamily="34" charset="0"/>
                <a:cs typeface="Arial" panose="020B0604020202020204" pitchFamily="34" charset="0"/>
              </a:rPr>
              <a:t>(days of wages)</a:t>
            </a:r>
          </a:p>
        </c:rich>
      </c:tx>
      <c:layout>
        <c:manualLayout>
          <c:xMode val="edge"/>
          <c:yMode val="edge"/>
          <c:x val="0.1378941382327209"/>
          <c:y val="2.2032498912041096E-3"/>
        </c:manualLayout>
      </c:layout>
      <c:overlay val="0"/>
      <c:spPr>
        <a:noFill/>
        <a:ln w="25400">
          <a:noFill/>
        </a:ln>
      </c:spPr>
    </c:title>
    <c:autoTitleDeleted val="0"/>
    <c:plotArea>
      <c:layout>
        <c:manualLayout>
          <c:layoutTarget val="inner"/>
          <c:xMode val="edge"/>
          <c:yMode val="edge"/>
          <c:x val="8.2079445261602213E-2"/>
          <c:y val="5.8928681720373619E-2"/>
          <c:w val="0.88450318341007605"/>
          <c:h val="0.7081595497944414"/>
        </c:manualLayout>
      </c:layout>
      <c:lineChart>
        <c:grouping val="standard"/>
        <c:varyColors val="0"/>
        <c:ser>
          <c:idx val="0"/>
          <c:order val="0"/>
          <c:tx>
            <c:v>England</c:v>
          </c:tx>
          <c:spPr>
            <a:ln w="41275">
              <a:solidFill>
                <a:schemeClr val="accent3"/>
              </a:solidFill>
            </a:ln>
          </c:spPr>
          <c:marker>
            <c:symbol val="circle"/>
            <c:size val="11"/>
            <c:spPr>
              <a:solidFill>
                <a:schemeClr val="accent3"/>
              </a:solidFill>
              <a:ln>
                <a:solidFill>
                  <a:schemeClr val="accent3"/>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DataF9.1!$B$7:$B$42</c:f>
              <c:numCache>
                <c:formatCode>0.0</c:formatCode>
                <c:ptCount val="36"/>
                <c:pt idx="0">
                  <c:v>1.5293836978131219</c:v>
                </c:pt>
                <c:pt idx="5">
                  <c:v>2.6848193222358803</c:v>
                </c:pt>
                <c:pt idx="10">
                  <c:v>2.6158442376404771</c:v>
                </c:pt>
                <c:pt idx="15">
                  <c:v>4.1701036013813528</c:v>
                </c:pt>
                <c:pt idx="20">
                  <c:v>8.9254707908664717</c:v>
                </c:pt>
                <c:pt idx="25">
                  <c:v>9.7199879708747989</c:v>
                </c:pt>
                <c:pt idx="28">
                  <c:v>15.477022821327383</c:v>
                </c:pt>
                <c:pt idx="32">
                  <c:v>19.991154477547866</c:v>
                </c:pt>
                <c:pt idx="35">
                  <c:v>19.289710460791799</c:v>
                </c:pt>
              </c:numCache>
            </c:numRef>
          </c:val>
          <c:smooth val="0"/>
        </c:ser>
        <c:ser>
          <c:idx val="1"/>
          <c:order val="1"/>
          <c:tx>
            <c:v>France</c:v>
          </c:tx>
          <c:spPr>
            <a:ln w="41275">
              <a:solidFill>
                <a:schemeClr val="accent5"/>
              </a:solidFill>
            </a:ln>
          </c:spPr>
          <c:marker>
            <c:symbol val="triangle"/>
            <c:size val="11"/>
            <c:spPr>
              <a:solidFill>
                <a:schemeClr val="accent5"/>
              </a:solidFill>
              <a:ln>
                <a:solidFill>
                  <a:schemeClr val="accent5"/>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DataF9.1!$C$7:$C$42</c:f>
              <c:numCache>
                <c:formatCode>0.0</c:formatCode>
                <c:ptCount val="36"/>
                <c:pt idx="0">
                  <c:v>2.6370004120313144</c:v>
                </c:pt>
                <c:pt idx="5">
                  <c:v>3.1724403609644143</c:v>
                </c:pt>
                <c:pt idx="10">
                  <c:v>3.0101645946608331</c:v>
                </c:pt>
                <c:pt idx="15">
                  <c:v>6</c:v>
                </c:pt>
                <c:pt idx="20">
                  <c:v>7.7</c:v>
                </c:pt>
                <c:pt idx="25">
                  <c:v>10.019461827748975</c:v>
                </c:pt>
                <c:pt idx="28">
                  <c:v>12.874445597126819</c:v>
                </c:pt>
                <c:pt idx="32">
                  <c:v>18.024223835977544</c:v>
                </c:pt>
                <c:pt idx="35">
                  <c:v>20.026915373308384</c:v>
                </c:pt>
              </c:numCache>
            </c:numRef>
          </c:val>
          <c:smooth val="0"/>
        </c:ser>
        <c:ser>
          <c:idx val="2"/>
          <c:order val="2"/>
          <c:tx>
            <c:v>Prussia</c:v>
          </c:tx>
          <c:spPr>
            <a:ln w="41275">
              <a:solidFill>
                <a:schemeClr val="accent6"/>
              </a:solidFill>
            </a:ln>
          </c:spPr>
          <c:marker>
            <c:symbol val="triangle"/>
            <c:size val="11"/>
            <c:spPr>
              <a:solidFill>
                <a:schemeClr val="accent6"/>
              </a:solidFill>
              <a:ln>
                <a:solidFill>
                  <a:schemeClr val="accent6"/>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DataF9.1!$D$7:$D$42</c:f>
              <c:numCache>
                <c:formatCode>0.0</c:formatCode>
                <c:ptCount val="36"/>
                <c:pt idx="10">
                  <c:v>0.96271733885666799</c:v>
                </c:pt>
                <c:pt idx="15">
                  <c:v>2.036631881189563</c:v>
                </c:pt>
                <c:pt idx="20">
                  <c:v>6.6374930296021235</c:v>
                </c:pt>
                <c:pt idx="25">
                  <c:v>14.311345100790509</c:v>
                </c:pt>
                <c:pt idx="28">
                  <c:v>12.305773523074926</c:v>
                </c:pt>
                <c:pt idx="32">
                  <c:v>16.407698030766571</c:v>
                </c:pt>
                <c:pt idx="35">
                  <c:v>18.595391101535448</c:v>
                </c:pt>
              </c:numCache>
            </c:numRef>
          </c:val>
          <c:smooth val="0"/>
        </c:ser>
        <c:ser>
          <c:idx val="3"/>
          <c:order val="3"/>
          <c:tx>
            <c:v>Ottoman Empire</c:v>
          </c:tx>
          <c:spPr>
            <a:ln w="41275">
              <a:solidFill>
                <a:srgbClr val="C00000"/>
              </a:solidFill>
            </a:ln>
          </c:spPr>
          <c:marker>
            <c:symbol val="circle"/>
            <c:size val="10"/>
            <c:spPr>
              <a:solidFill>
                <a:srgbClr val="C00000"/>
              </a:solidFill>
              <a:ln>
                <a:solidFill>
                  <a:srgbClr val="C00000"/>
                </a:solidFill>
              </a:ln>
            </c:spPr>
          </c:marker>
          <c:cat>
            <c:numRef>
              <c:f>DataF9.1!$A$7:$A$42</c:f>
              <c:numCache>
                <c:formatCode>General</c:formatCode>
                <c:ptCount val="36"/>
                <c:pt idx="0">
                  <c:v>1500</c:v>
                </c:pt>
                <c:pt idx="1">
                  <c:v>1510</c:v>
                </c:pt>
                <c:pt idx="2">
                  <c:v>1520</c:v>
                </c:pt>
                <c:pt idx="3">
                  <c:v>1530</c:v>
                </c:pt>
                <c:pt idx="4">
                  <c:v>1540</c:v>
                </c:pt>
                <c:pt idx="5">
                  <c:v>1550</c:v>
                </c:pt>
                <c:pt idx="6">
                  <c:v>1560</c:v>
                </c:pt>
                <c:pt idx="7">
                  <c:v>1570</c:v>
                </c:pt>
                <c:pt idx="8">
                  <c:v>1580</c:v>
                </c:pt>
                <c:pt idx="9">
                  <c:v>1590</c:v>
                </c:pt>
                <c:pt idx="10">
                  <c:v>1600</c:v>
                </c:pt>
                <c:pt idx="11">
                  <c:v>1610</c:v>
                </c:pt>
                <c:pt idx="12">
                  <c:v>1620</c:v>
                </c:pt>
                <c:pt idx="13">
                  <c:v>1630</c:v>
                </c:pt>
                <c:pt idx="14">
                  <c:v>1640</c:v>
                </c:pt>
                <c:pt idx="15">
                  <c:v>1650</c:v>
                </c:pt>
                <c:pt idx="16">
                  <c:v>1660</c:v>
                </c:pt>
                <c:pt idx="17">
                  <c:v>1670</c:v>
                </c:pt>
                <c:pt idx="18">
                  <c:v>1680</c:v>
                </c:pt>
                <c:pt idx="19">
                  <c:v>1690</c:v>
                </c:pt>
                <c:pt idx="20">
                  <c:v>1700</c:v>
                </c:pt>
                <c:pt idx="21">
                  <c:v>1710</c:v>
                </c:pt>
                <c:pt idx="22">
                  <c:v>1720</c:v>
                </c:pt>
                <c:pt idx="23">
                  <c:v>1730</c:v>
                </c:pt>
                <c:pt idx="24">
                  <c:v>1740</c:v>
                </c:pt>
                <c:pt idx="25">
                  <c:v>1750</c:v>
                </c:pt>
                <c:pt idx="26">
                  <c:v>1760</c:v>
                </c:pt>
                <c:pt idx="27">
                  <c:v>1770</c:v>
                </c:pt>
                <c:pt idx="28">
                  <c:v>1780</c:v>
                </c:pt>
                <c:pt idx="29">
                  <c:v>1790</c:v>
                </c:pt>
                <c:pt idx="30">
                  <c:v>1800</c:v>
                </c:pt>
                <c:pt idx="31">
                  <c:v>1810</c:v>
                </c:pt>
                <c:pt idx="32">
                  <c:v>1820</c:v>
                </c:pt>
                <c:pt idx="33">
                  <c:v>1830</c:v>
                </c:pt>
                <c:pt idx="34">
                  <c:v>1840</c:v>
                </c:pt>
                <c:pt idx="35">
                  <c:v>1850</c:v>
                </c:pt>
              </c:numCache>
            </c:numRef>
          </c:cat>
          <c:val>
            <c:numRef>
              <c:f>DataF9.1!$E$7:$E$42</c:f>
              <c:numCache>
                <c:formatCode>0.0</c:formatCode>
                <c:ptCount val="36"/>
                <c:pt idx="5">
                  <c:v>1.6899874615520845</c:v>
                </c:pt>
                <c:pt idx="10">
                  <c:v>1.4406835198711967</c:v>
                </c:pt>
                <c:pt idx="15">
                  <c:v>1.7147640810453046</c:v>
                </c:pt>
                <c:pt idx="20">
                  <c:v>2.5632692060621256</c:v>
                </c:pt>
                <c:pt idx="25">
                  <c:v>2.485406910599854</c:v>
                </c:pt>
                <c:pt idx="28">
                  <c:v>1.5132280696504448</c:v>
                </c:pt>
                <c:pt idx="32">
                  <c:v>3</c:v>
                </c:pt>
                <c:pt idx="35">
                  <c:v>5</c:v>
                </c:pt>
              </c:numCache>
            </c:numRef>
          </c:val>
          <c:smooth val="0"/>
        </c:ser>
        <c:ser>
          <c:idx val="4"/>
          <c:order val="4"/>
          <c:tx>
            <c:v>Chinese Empire</c:v>
          </c:tx>
          <c:spPr>
            <a:ln w="41275">
              <a:solidFill>
                <a:schemeClr val="accent4"/>
              </a:solidFill>
            </a:ln>
          </c:spPr>
          <c:marker>
            <c:symbol val="circle"/>
            <c:size val="10"/>
            <c:spPr>
              <a:solidFill>
                <a:schemeClr val="accent4"/>
              </a:solidFill>
              <a:ln>
                <a:solidFill>
                  <a:schemeClr val="accent4"/>
                </a:solidFill>
              </a:ln>
            </c:spPr>
          </c:marker>
          <c:val>
            <c:numRef>
              <c:f>DataF9.1!$F$7:$F$42</c:f>
              <c:numCache>
                <c:formatCode>0.0</c:formatCode>
                <c:ptCount val="36"/>
                <c:pt idx="5">
                  <c:v>2.5</c:v>
                </c:pt>
                <c:pt idx="15">
                  <c:v>3.75</c:v>
                </c:pt>
                <c:pt idx="25">
                  <c:v>5</c:v>
                </c:pt>
                <c:pt idx="35">
                  <c:v>3.75</c:v>
                </c:pt>
              </c:numCache>
            </c:numRef>
          </c:val>
          <c:smooth val="0"/>
        </c:ser>
        <c:dLbls>
          <c:showLegendKey val="0"/>
          <c:showVal val="0"/>
          <c:showCatName val="0"/>
          <c:showSerName val="0"/>
          <c:showPercent val="0"/>
          <c:showBubbleSize val="0"/>
        </c:dLbls>
        <c:marker val="1"/>
        <c:smooth val="0"/>
        <c:axId val="626711160"/>
        <c:axId val="626710376"/>
      </c:lineChart>
      <c:catAx>
        <c:axId val="6267111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6710376"/>
        <c:crossesAt val="0"/>
        <c:auto val="1"/>
        <c:lblAlgn val="ctr"/>
        <c:lblOffset val="100"/>
        <c:tickLblSkip val="5"/>
        <c:tickMarkSkip val="5"/>
        <c:noMultiLvlLbl val="0"/>
      </c:catAx>
      <c:valAx>
        <c:axId val="626710376"/>
        <c:scaling>
          <c:orientation val="minMax"/>
          <c:max val="22"/>
          <c:min val="0"/>
        </c:scaling>
        <c:delete val="0"/>
        <c:axPos val="l"/>
        <c:majorGridlines>
          <c:spPr>
            <a:ln w="12700">
              <a:solidFill>
                <a:srgbClr val="000000"/>
              </a:solidFill>
              <a:prstDash val="sysDash"/>
            </a:ln>
          </c:spPr>
        </c:majorGridlines>
        <c:title>
          <c:tx>
            <c:rich>
              <a:bodyPr/>
              <a:lstStyle/>
              <a:p>
                <a:pPr>
                  <a:defRPr/>
                </a:pPr>
                <a:r>
                  <a:rPr lang="fr-FR" sz="1200"/>
                  <a:t>Fiscal</a:t>
                </a:r>
                <a:r>
                  <a:rPr lang="fr-FR" sz="1200" baseline="0"/>
                  <a:t> revenues per inhabitant in equivalent days of wages</a:t>
                </a:r>
                <a:endParaRPr lang="fr-FR" sz="1200"/>
              </a:p>
            </c:rich>
          </c:tx>
          <c:layout>
            <c:manualLayout>
              <c:xMode val="edge"/>
              <c:yMode val="edge"/>
              <c:x val="5.5673665791776024E-3"/>
              <c:y val="5.7088558079967287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6711160"/>
        <c:crosses val="autoZero"/>
        <c:crossBetween val="midCat"/>
        <c:majorUnit val="2"/>
      </c:valAx>
      <c:spPr>
        <a:noFill/>
        <a:ln w="25400">
          <a:solidFill>
            <a:schemeClr val="tx1"/>
          </a:solidFill>
        </a:ln>
      </c:spPr>
    </c:plotArea>
    <c:legend>
      <c:legendPos val="l"/>
      <c:layout>
        <c:manualLayout>
          <c:xMode val="edge"/>
          <c:yMode val="edge"/>
          <c:x val="0.19386772384536483"/>
          <c:y val="0.1591341275641617"/>
          <c:w val="0.20284243839879137"/>
          <c:h val="0.30507581616796631"/>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baseline="0"/>
              <a:t>Figure 9.3. The evolution of ternary societies: Europe-Japan 1530-1870</a:t>
            </a:r>
            <a:endParaRPr lang="fr-FR" sz="1700"/>
          </a:p>
        </c:rich>
      </c:tx>
      <c:layout>
        <c:manualLayout>
          <c:xMode val="edge"/>
          <c:yMode val="edge"/>
          <c:x val="0.12399403962294137"/>
          <c:y val="9.0646883281788326E-3"/>
        </c:manualLayout>
      </c:layout>
      <c:overlay val="0"/>
    </c:title>
    <c:autoTitleDeleted val="0"/>
    <c:plotArea>
      <c:layout>
        <c:manualLayout>
          <c:layoutTarget val="inner"/>
          <c:xMode val="edge"/>
          <c:yMode val="edge"/>
          <c:x val="8.7372862934424561E-2"/>
          <c:y val="6.453415931051526E-2"/>
          <c:w val="0.90290070524026633"/>
          <c:h val="0.73371157589249703"/>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chemeClr val="accent2"/>
              </a:solidFill>
              <a:ln>
                <a:solidFill>
                  <a:sysClr val="windowText" lastClr="000000"/>
                </a:solidFill>
              </a:ln>
            </c:spPr>
          </c:dPt>
          <c:dPt>
            <c:idx val="2"/>
            <c:invertIfNegative val="0"/>
            <c:bubble3D val="0"/>
            <c:spPr>
              <a:solidFill>
                <a:schemeClr val="accent1"/>
              </a:solidFill>
              <a:ln>
                <a:solidFill>
                  <a:sysClr val="windowText" lastClr="000000"/>
                </a:solidFill>
              </a:ln>
            </c:spPr>
          </c:dPt>
          <c:dPt>
            <c:idx val="3"/>
            <c:invertIfNegative val="0"/>
            <c:bubble3D val="0"/>
            <c:spPr>
              <a:solidFill>
                <a:schemeClr val="accent1"/>
              </a:solidFill>
              <a:ln>
                <a:solidFill>
                  <a:sysClr val="windowText" lastClr="000000"/>
                </a:solidFill>
              </a:ln>
            </c:spPr>
          </c:dPt>
          <c:dPt>
            <c:idx val="4"/>
            <c:invertIfNegative val="0"/>
            <c:bubble3D val="0"/>
            <c:spPr>
              <a:solidFill>
                <a:schemeClr val="accent3"/>
              </a:solidFill>
              <a:ln>
                <a:solidFill>
                  <a:sysClr val="windowText" lastClr="000000"/>
                </a:solidFill>
              </a:ln>
            </c:spPr>
          </c:dPt>
          <c:dPt>
            <c:idx val="5"/>
            <c:invertIfNegative val="0"/>
            <c:bubble3D val="0"/>
            <c:spPr>
              <a:solidFill>
                <a:schemeClr val="accent3"/>
              </a:solidFill>
              <a:ln>
                <a:solidFill>
                  <a:sysClr val="windowText" lastClr="000000"/>
                </a:solidFill>
              </a:ln>
            </c:spPr>
          </c:dPt>
          <c:cat>
            <c:strRef>
              <c:f>DataF9.3!$A$4:$A$9</c:f>
              <c:strCache>
                <c:ptCount val="6"/>
                <c:pt idx="0">
                  <c:v>Britain 1530</c:v>
                </c:pt>
                <c:pt idx="1">
                  <c:v>Britain 1790</c:v>
                </c:pt>
                <c:pt idx="2">
                  <c:v>France 1560</c:v>
                </c:pt>
                <c:pt idx="3">
                  <c:v>France 1780</c:v>
                </c:pt>
                <c:pt idx="4">
                  <c:v>Japan 1720</c:v>
                </c:pt>
                <c:pt idx="5">
                  <c:v>Japan 1870</c:v>
                </c:pt>
              </c:strCache>
            </c:strRef>
          </c:cat>
          <c:val>
            <c:numRef>
              <c:f>DataF9.3!$B$4:$B$9</c:f>
              <c:numCache>
                <c:formatCode>0.0%</c:formatCode>
                <c:ptCount val="6"/>
                <c:pt idx="0">
                  <c:v>2.9000000000000001E-2</c:v>
                </c:pt>
                <c:pt idx="1">
                  <c:v>8.9999999999999993E-3</c:v>
                </c:pt>
                <c:pt idx="2">
                  <c:v>3.3000000000000002E-2</c:v>
                </c:pt>
                <c:pt idx="3">
                  <c:v>1.7000000000000001E-2</c:v>
                </c:pt>
                <c:pt idx="4">
                  <c:v>1.4999999999999999E-2</c:v>
                </c:pt>
                <c:pt idx="5">
                  <c:v>1.1363636363636364E-2</c:v>
                </c:pt>
              </c:numCache>
            </c:numRef>
          </c:val>
          <c:extLst/>
        </c:ser>
        <c:ser>
          <c:idx val="1"/>
          <c:order val="1"/>
          <c:spPr>
            <a:solidFill>
              <a:schemeClr val="accent2"/>
            </a:solidFill>
            <a:ln>
              <a:solidFill>
                <a:schemeClr val="tx1"/>
              </a:solidFill>
            </a:ln>
          </c:spPr>
          <c:invertIfNegative val="0"/>
          <c:dPt>
            <c:idx val="0"/>
            <c:invertIfNegative val="0"/>
            <c:bubble3D val="0"/>
          </c:dPt>
          <c:dPt>
            <c:idx val="1"/>
            <c:invertIfNegative val="0"/>
            <c:bubble3D val="0"/>
          </c:dPt>
          <c:dPt>
            <c:idx val="2"/>
            <c:invertIfNegative val="0"/>
            <c:bubble3D val="0"/>
            <c:spPr>
              <a:solidFill>
                <a:schemeClr val="accent1"/>
              </a:solidFill>
              <a:ln>
                <a:solidFill>
                  <a:schemeClr val="tx1"/>
                </a:solidFill>
              </a:ln>
            </c:spPr>
          </c:dPt>
          <c:dPt>
            <c:idx val="3"/>
            <c:invertIfNegative val="0"/>
            <c:bubble3D val="0"/>
            <c:spPr>
              <a:solidFill>
                <a:schemeClr val="accent1"/>
              </a:solidFill>
              <a:ln>
                <a:solidFill>
                  <a:schemeClr val="tx1"/>
                </a:solidFill>
              </a:ln>
            </c:spPr>
          </c:dPt>
          <c:dPt>
            <c:idx val="4"/>
            <c:invertIfNegative val="0"/>
            <c:bubble3D val="0"/>
            <c:spPr>
              <a:solidFill>
                <a:schemeClr val="accent3"/>
              </a:solidFill>
              <a:ln>
                <a:solidFill>
                  <a:schemeClr val="tx1"/>
                </a:solidFill>
              </a:ln>
            </c:spPr>
          </c:dPt>
          <c:dPt>
            <c:idx val="5"/>
            <c:invertIfNegative val="0"/>
            <c:bubble3D val="0"/>
            <c:spPr>
              <a:solidFill>
                <a:schemeClr val="accent3"/>
              </a:solidFill>
              <a:ln>
                <a:solidFill>
                  <a:schemeClr val="tx1"/>
                </a:solidFill>
              </a:ln>
            </c:spPr>
          </c:dPt>
          <c:cat>
            <c:strRef>
              <c:f>DataF9.3!$A$4:$A$9</c:f>
              <c:strCache>
                <c:ptCount val="6"/>
                <c:pt idx="0">
                  <c:v>Britain 1530</c:v>
                </c:pt>
                <c:pt idx="1">
                  <c:v>Britain 1790</c:v>
                </c:pt>
                <c:pt idx="2">
                  <c:v>France 1560</c:v>
                </c:pt>
                <c:pt idx="3">
                  <c:v>France 1780</c:v>
                </c:pt>
                <c:pt idx="4">
                  <c:v>Japan 1720</c:v>
                </c:pt>
                <c:pt idx="5">
                  <c:v>Japan 1870</c:v>
                </c:pt>
              </c:strCache>
            </c:strRef>
          </c:cat>
          <c:val>
            <c:numRef>
              <c:f>DataF9.3!$C$4:$C$9</c:f>
              <c:numCache>
                <c:formatCode>0.0%</c:formatCode>
                <c:ptCount val="6"/>
                <c:pt idx="0">
                  <c:v>1.4999999999999999E-2</c:v>
                </c:pt>
                <c:pt idx="1">
                  <c:v>1.2E-2</c:v>
                </c:pt>
                <c:pt idx="2">
                  <c:v>1.9E-2</c:v>
                </c:pt>
                <c:pt idx="3">
                  <c:v>7.0000000000000001E-3</c:v>
                </c:pt>
                <c:pt idx="4">
                  <c:v>5.7700000000000008E-2</c:v>
                </c:pt>
                <c:pt idx="5">
                  <c:v>3.318181818181818E-2</c:v>
                </c:pt>
              </c:numCache>
            </c:numRef>
          </c:val>
        </c:ser>
        <c:dLbls>
          <c:showLegendKey val="0"/>
          <c:showVal val="0"/>
          <c:showCatName val="0"/>
          <c:showSerName val="0"/>
          <c:showPercent val="0"/>
          <c:showBubbleSize val="0"/>
        </c:dLbls>
        <c:gapWidth val="10"/>
        <c:axId val="626709592"/>
        <c:axId val="580211920"/>
        <c:extLst>
          <c:ext xmlns:c15="http://schemas.microsoft.com/office/drawing/2012/chart" uri="{02D57815-91ED-43cb-92C2-25804820EDAC}">
            <c15:filteredBarSeries>
              <c15:ser>
                <c:idx val="2"/>
                <c:order val="2"/>
                <c:spPr>
                  <a:solidFill>
                    <a:schemeClr val="accent3"/>
                  </a:solidFill>
                  <a:ln>
                    <a:solidFill>
                      <a:schemeClr val="tx1"/>
                    </a:solidFill>
                  </a:ln>
                </c:spPr>
                <c:invertIfNegative val="0"/>
                <c:dPt>
                  <c:idx val="0"/>
                  <c:invertIfNegative val="0"/>
                  <c:bubble3D val="0"/>
                  <c:spPr>
                    <a:solidFill>
                      <a:schemeClr val="accent1"/>
                    </a:solidFill>
                    <a:ln>
                      <a:solidFill>
                        <a:schemeClr val="tx1"/>
                      </a:solidFill>
                    </a:ln>
                  </c:spPr>
                </c:dPt>
                <c:dPt>
                  <c:idx val="1"/>
                  <c:invertIfNegative val="0"/>
                  <c:bubble3D val="0"/>
                  <c:spPr>
                    <a:solidFill>
                      <a:schemeClr val="accent1"/>
                    </a:solidFill>
                    <a:ln>
                      <a:solidFill>
                        <a:schemeClr val="tx1"/>
                      </a:solidFill>
                    </a:ln>
                  </c:spPr>
                </c:dPt>
                <c:dPt>
                  <c:idx val="2"/>
                  <c:invertIfNegative val="0"/>
                  <c:bubble3D val="0"/>
                  <c:spPr>
                    <a:solidFill>
                      <a:schemeClr val="accent6"/>
                    </a:solidFill>
                    <a:ln>
                      <a:solidFill>
                        <a:schemeClr val="tx1"/>
                      </a:solidFill>
                    </a:ln>
                  </c:spPr>
                </c:dPt>
                <c:cat>
                  <c:strRef>
                    <c:extLst>
                      <c:ext uri="{02D57815-91ED-43cb-92C2-25804820EDAC}">
                        <c15:formulaRef>
                          <c15:sqref>DataF9.3!$A$4:$A$9</c15:sqref>
                        </c15:formulaRef>
                      </c:ext>
                    </c:extLst>
                    <c:strCache>
                      <c:ptCount val="6"/>
                      <c:pt idx="0">
                        <c:v>Britain 1530</c:v>
                      </c:pt>
                      <c:pt idx="1">
                        <c:v>Britain 1790</c:v>
                      </c:pt>
                      <c:pt idx="2">
                        <c:v>France 1560</c:v>
                      </c:pt>
                      <c:pt idx="3">
                        <c:v>France 1780</c:v>
                      </c:pt>
                      <c:pt idx="4">
                        <c:v>Japan 1720</c:v>
                      </c:pt>
                      <c:pt idx="5">
                        <c:v>Japan 1870</c:v>
                      </c:pt>
                    </c:strCache>
                  </c:strRef>
                </c:cat>
                <c:val>
                  <c:numRef>
                    <c:extLst>
                      <c:ext uri="{02D57815-91ED-43cb-92C2-25804820EDAC}">
                        <c15:formulaRef>
                          <c15:sqref>DataF9.3!$D$4:$D$9</c15:sqref>
                        </c15:formulaRef>
                      </c:ext>
                    </c:extLst>
                    <c:numCache>
                      <c:formatCode>0.0%</c:formatCode>
                      <c:ptCount val="6"/>
                      <c:pt idx="0">
                        <c:v>4.3999999999999997E-2</c:v>
                      </c:pt>
                      <c:pt idx="1">
                        <c:v>2.0999999999999998E-2</c:v>
                      </c:pt>
                      <c:pt idx="2">
                        <c:v>5.2000000000000005E-2</c:v>
                      </c:pt>
                      <c:pt idx="3">
                        <c:v>2.4E-2</c:v>
                      </c:pt>
                      <c:pt idx="4">
                        <c:v>7.2700000000000015E-2</c:v>
                      </c:pt>
                      <c:pt idx="5">
                        <c:v>4.4545454545454541E-2</c:v>
                      </c:pt>
                    </c:numCache>
                  </c:numRef>
                </c:val>
              </c15:ser>
            </c15:filteredBarSeries>
          </c:ext>
        </c:extLst>
      </c:barChart>
      <c:catAx>
        <c:axId val="626709592"/>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580211920"/>
        <c:crosses val="autoZero"/>
        <c:auto val="1"/>
        <c:lblAlgn val="ctr"/>
        <c:lblOffset val="100"/>
        <c:noMultiLvlLbl val="0"/>
      </c:catAx>
      <c:valAx>
        <c:axId val="580211920"/>
        <c:scaling>
          <c:orientation val="minMax"/>
          <c:max val="7.0000000000000007E-2"/>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adult male population</a:t>
                </a:r>
                <a:endParaRPr lang="fr-FR" sz="1200" b="0">
                  <a:latin typeface="Arial" panose="020B0604020202020204" pitchFamily="34" charset="0"/>
                  <a:cs typeface="Arial" panose="020B0604020202020204" pitchFamily="34" charset="0"/>
                </a:endParaRPr>
              </a:p>
            </c:rich>
          </c:tx>
          <c:layout>
            <c:manualLayout>
              <c:xMode val="edge"/>
              <c:yMode val="edge"/>
              <c:x val="8.5028765653464462E-3"/>
              <c:y val="0.2411644667552677"/>
            </c:manualLayout>
          </c:layout>
          <c:overlay val="0"/>
        </c:title>
        <c:numFmt formatCode="0%" sourceLinked="0"/>
        <c:majorTickMark val="out"/>
        <c:minorTickMark val="none"/>
        <c:tickLblPos val="nextTo"/>
        <c:txPr>
          <a:bodyPr/>
          <a:lstStyle/>
          <a:p>
            <a:pPr>
              <a:defRPr sz="1600" b="0" i="0">
                <a:latin typeface="Arial"/>
              </a:defRPr>
            </a:pPr>
            <a:endParaRPr lang="fr-FR"/>
          </a:p>
        </c:txPr>
        <c:crossAx val="626709592"/>
        <c:crosses val="autoZero"/>
        <c:crossBetween val="between"/>
        <c:majorUnit val="1.0000000000000002E-2"/>
      </c:valAx>
      <c:spPr>
        <a:ln w="25400">
          <a:solidFill>
            <a:schemeClr val="tx1"/>
          </a:solidFill>
        </a:ln>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0.03323</cdr:x>
      <cdr:y>0.83523</cdr:y>
    </cdr:from>
    <cdr:to>
      <cdr:x>0.97735</cdr:x>
      <cdr:y>0.97244</cdr:y>
    </cdr:to>
    <cdr:sp macro="" textlink="">
      <cdr:nvSpPr>
        <cdr:cNvPr id="4" name="Rectangle 3"/>
        <cdr:cNvSpPr/>
      </cdr:nvSpPr>
      <cdr:spPr>
        <a:xfrm xmlns:a="http://schemas.openxmlformats.org/drawingml/2006/main">
          <a:off x="303855" y="4708459"/>
          <a:ext cx="8632999" cy="77349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1500-1550, the fiscal revenues of the main European States and of the Ottoman Empire were at a level equivalent to about 100-200 silver tons per year. In the 1780s, the fiscal revenus of France and England were between 1600 and 2000 tons of sliver per year, while those of the Ottoman Empire were less than 200 tons.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0.01926</cdr:x>
      <cdr:y>0.8313</cdr:y>
    </cdr:from>
    <cdr:to>
      <cdr:x>0.9733</cdr:x>
      <cdr:y>0.9877</cdr:y>
    </cdr:to>
    <cdr:sp macro="" textlink="">
      <cdr:nvSpPr>
        <cdr:cNvPr id="4" name="Rectangle 3"/>
        <cdr:cNvSpPr/>
      </cdr:nvSpPr>
      <cdr:spPr>
        <a:xfrm xmlns:a="http://schemas.openxmlformats.org/drawingml/2006/main">
          <a:off x="175847" y="4683880"/>
          <a:ext cx="8709754" cy="8812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Around 1500-1600, the fiscal revenues par inhabitants of the main European States were between 2 and 4 days of urban unskilled maneuver wages; in 1750-1780, they were between 10 and 20 days of unskilled wages. Per inhabitant fiscal revenues remained around 2-5 days of wages in the Ottoman Empire as well as in the Chinese Empire. With a per inhabitant national income estimated to be around 250 days of unskilled urban wage, this implies that tax revenues have stagnated around 1%-2% of national incime in Chinese and Ottoman Empires, while they rose from 1%-2% to 6%-8% of national income in Europe.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0.08733</cdr:x>
      <cdr:y>0.53567</cdr:y>
    </cdr:from>
    <cdr:to>
      <cdr:x>0.16499</cdr:x>
      <cdr:y>0.62057</cdr:y>
    </cdr:to>
    <cdr:sp macro="" textlink="">
      <cdr:nvSpPr>
        <cdr:cNvPr id="7" name="ZoneTexte 6"/>
        <cdr:cNvSpPr txBox="1"/>
      </cdr:nvSpPr>
      <cdr:spPr>
        <a:xfrm xmlns:a="http://schemas.openxmlformats.org/drawingml/2006/main">
          <a:off x="804326" y="3006415"/>
          <a:ext cx="715244" cy="4764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0.15412</cdr:x>
      <cdr:y>0.66272</cdr:y>
    </cdr:from>
    <cdr:to>
      <cdr:x>0.244</cdr:x>
      <cdr:y>0.83254</cdr:y>
    </cdr:to>
    <cdr:sp macro="" textlink="">
      <cdr:nvSpPr>
        <cdr:cNvPr id="8" name="ZoneTexte 7"/>
        <cdr:cNvSpPr txBox="1"/>
      </cdr:nvSpPr>
      <cdr:spPr>
        <a:xfrm xmlns:a="http://schemas.openxmlformats.org/drawingml/2006/main">
          <a:off x="1419436" y="3719473"/>
          <a:ext cx="827790" cy="9531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0.3031</cdr:x>
      <cdr:y>0.6595</cdr:y>
    </cdr:from>
    <cdr:to>
      <cdr:x>0.393</cdr:x>
      <cdr:y>0.76461</cdr:y>
    </cdr:to>
    <cdr:sp macro="" textlink="">
      <cdr:nvSpPr>
        <cdr:cNvPr id="9" name="ZoneTexte 8"/>
        <cdr:cNvSpPr txBox="1"/>
      </cdr:nvSpPr>
      <cdr:spPr>
        <a:xfrm xmlns:a="http://schemas.openxmlformats.org/drawingml/2006/main">
          <a:off x="2791558" y="3701401"/>
          <a:ext cx="827941" cy="5899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0.67522</cdr:x>
      <cdr:y>0.70157</cdr:y>
    </cdr:from>
    <cdr:to>
      <cdr:x>0.78043</cdr:x>
      <cdr:y>0.80913</cdr:y>
    </cdr:to>
    <cdr:sp macro="" textlink="">
      <cdr:nvSpPr>
        <cdr:cNvPr id="10" name="ZoneTexte 9"/>
        <cdr:cNvSpPr txBox="1"/>
      </cdr:nvSpPr>
      <cdr:spPr>
        <a:xfrm xmlns:a="http://schemas.openxmlformats.org/drawingml/2006/main">
          <a:off x="6218738" y="3937495"/>
          <a:ext cx="968978" cy="6036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Priests, monks</a:t>
          </a:r>
        </a:p>
      </cdr:txBody>
    </cdr:sp>
  </cdr:relSizeAnchor>
  <cdr:relSizeAnchor xmlns:cdr="http://schemas.openxmlformats.org/drawingml/2006/chartDrawing">
    <cdr:from>
      <cdr:x>0.75423</cdr:x>
      <cdr:y>0.43241</cdr:y>
    </cdr:from>
    <cdr:to>
      <cdr:x>0.85067</cdr:x>
      <cdr:y>0.53247</cdr:y>
    </cdr:to>
    <cdr:sp macro="" textlink="">
      <cdr:nvSpPr>
        <cdr:cNvPr id="11" name="ZoneTexte 10"/>
        <cdr:cNvSpPr txBox="1"/>
      </cdr:nvSpPr>
      <cdr:spPr>
        <a:xfrm xmlns:a="http://schemas.openxmlformats.org/drawingml/2006/main">
          <a:off x="6946394" y="2426887"/>
          <a:ext cx="888207" cy="5615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Nobility,</a:t>
          </a:r>
          <a:r>
            <a:rPr lang="fr-FR" sz="1200" baseline="0">
              <a:latin typeface="Arial" panose="020B0604020202020204" pitchFamily="34" charset="0"/>
              <a:cs typeface="Arial" panose="020B0604020202020204" pitchFamily="34" charset="0"/>
            </a:rPr>
            <a:t> warriors</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0.02864</cdr:x>
      <cdr:y>0.862</cdr:y>
    </cdr:from>
    <cdr:to>
      <cdr:x>0.99329</cdr:x>
      <cdr:y>0.99111</cdr:y>
    </cdr:to>
    <cdr:sp macro="" textlink="">
      <cdr:nvSpPr>
        <cdr:cNvPr id="13" name="Rectangle 12"/>
        <cdr:cNvSpPr/>
      </cdr:nvSpPr>
      <cdr:spPr>
        <a:xfrm xmlns:a="http://schemas.openxmlformats.org/drawingml/2006/main">
          <a:off x="263770" y="4837909"/>
          <a:ext cx="8884374" cy="7246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Britain and in France, the two dominant classes of the trifunctional society (clergy and nobility) had a declining numerical significance between the 16th and the 18th century. In Japan, the numerical strength of the high nobility (daimyo) and of warriors endowed with fiefdom was signficantly higher than that of shinto priests and monks, but it dropped significantly between 1720 and 1870, according to the censuses conducted in Japan during Edo era and at the beginning of Meiji era.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0.23948</cdr:x>
      <cdr:y>0.71995</cdr:y>
    </cdr:from>
    <cdr:to>
      <cdr:x>0.31714</cdr:x>
      <cdr:y>0.80485</cdr:y>
    </cdr:to>
    <cdr:sp macro="" textlink="">
      <cdr:nvSpPr>
        <cdr:cNvPr id="16" name="ZoneTexte 1"/>
        <cdr:cNvSpPr txBox="1"/>
      </cdr:nvSpPr>
      <cdr:spPr>
        <a:xfrm xmlns:a="http://schemas.openxmlformats.org/drawingml/2006/main">
          <a:off x="2205565" y="4040666"/>
          <a:ext cx="715244" cy="476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0.53606</cdr:x>
      <cdr:y>0.65487</cdr:y>
    </cdr:from>
    <cdr:to>
      <cdr:x>0.61372</cdr:x>
      <cdr:y>0.73977</cdr:y>
    </cdr:to>
    <cdr:sp macro="" textlink="">
      <cdr:nvSpPr>
        <cdr:cNvPr id="18" name="ZoneTexte 1"/>
        <cdr:cNvSpPr txBox="1"/>
      </cdr:nvSpPr>
      <cdr:spPr>
        <a:xfrm xmlns:a="http://schemas.openxmlformats.org/drawingml/2006/main">
          <a:off x="4937061" y="3675422"/>
          <a:ext cx="715244" cy="4764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0.45382</cdr:x>
      <cdr:y>0.65246</cdr:y>
    </cdr:from>
    <cdr:to>
      <cdr:x>0.5437</cdr:x>
      <cdr:y>0.82228</cdr:y>
    </cdr:to>
    <cdr:sp macro="" textlink="">
      <cdr:nvSpPr>
        <cdr:cNvPr id="19" name="ZoneTexte 1"/>
        <cdr:cNvSpPr txBox="1"/>
      </cdr:nvSpPr>
      <cdr:spPr>
        <a:xfrm xmlns:a="http://schemas.openxmlformats.org/drawingml/2006/main">
          <a:off x="4179617" y="3661890"/>
          <a:ext cx="827790" cy="9531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0.60483</cdr:x>
      <cdr:y>0.73698</cdr:y>
    </cdr:from>
    <cdr:to>
      <cdr:x>0.69472</cdr:x>
      <cdr:y>0.79634</cdr:y>
    </cdr:to>
    <cdr:sp macro="" textlink="">
      <cdr:nvSpPr>
        <cdr:cNvPr id="20" name="ZoneTexte 1"/>
        <cdr:cNvSpPr txBox="1"/>
      </cdr:nvSpPr>
      <cdr:spPr>
        <a:xfrm xmlns:a="http://schemas.openxmlformats.org/drawingml/2006/main">
          <a:off x="5570480" y="4136270"/>
          <a:ext cx="827882" cy="3331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p>
      </cdr:txBody>
    </cdr:sp>
  </cdr:relSizeAnchor>
  <cdr:relSizeAnchor xmlns:cdr="http://schemas.openxmlformats.org/drawingml/2006/chartDrawing">
    <cdr:from>
      <cdr:x>0.38796</cdr:x>
      <cdr:y>0.51885</cdr:y>
    </cdr:from>
    <cdr:to>
      <cdr:x>0.46301</cdr:x>
      <cdr:y>0.62396</cdr:y>
    </cdr:to>
    <cdr:sp macro="" textlink="">
      <cdr:nvSpPr>
        <cdr:cNvPr id="21" name="ZoneTexte 1"/>
        <cdr:cNvSpPr txBox="1"/>
      </cdr:nvSpPr>
      <cdr:spPr>
        <a:xfrm xmlns:a="http://schemas.openxmlformats.org/drawingml/2006/main">
          <a:off x="3573108" y="2912017"/>
          <a:ext cx="691161" cy="5899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Clergy</a:t>
          </a:r>
        </a:p>
      </cdr:txBody>
    </cdr:sp>
  </cdr:relSizeAnchor>
  <cdr:relSizeAnchor xmlns:cdr="http://schemas.openxmlformats.org/drawingml/2006/chartDrawing">
    <cdr:from>
      <cdr:x>0.82732</cdr:x>
      <cdr:y>0.71662</cdr:y>
    </cdr:from>
    <cdr:to>
      <cdr:x>0.93253</cdr:x>
      <cdr:y>0.82418</cdr:y>
    </cdr:to>
    <cdr:sp macro="" textlink="">
      <cdr:nvSpPr>
        <cdr:cNvPr id="17" name="ZoneTexte 1"/>
        <cdr:cNvSpPr txBox="1"/>
      </cdr:nvSpPr>
      <cdr:spPr>
        <a:xfrm xmlns:a="http://schemas.openxmlformats.org/drawingml/2006/main">
          <a:off x="7619529" y="4022000"/>
          <a:ext cx="968978" cy="6036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Priests,</a:t>
          </a:r>
          <a:r>
            <a:rPr lang="fr-FR" sz="1200" baseline="0">
              <a:latin typeface="Arial" panose="020B0604020202020204" pitchFamily="34" charset="0"/>
              <a:cs typeface="Arial" panose="020B0604020202020204" pitchFamily="34" charset="0"/>
            </a:rPr>
            <a:t> monks</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0.90356</cdr:x>
      <cdr:y>0.48685</cdr:y>
    </cdr:from>
    <cdr:to>
      <cdr:x>1</cdr:x>
      <cdr:y>0.58691</cdr:y>
    </cdr:to>
    <cdr:sp macro="" textlink="">
      <cdr:nvSpPr>
        <cdr:cNvPr id="24" name="ZoneTexte 1"/>
        <cdr:cNvSpPr txBox="1"/>
      </cdr:nvSpPr>
      <cdr:spPr>
        <a:xfrm xmlns:a="http://schemas.openxmlformats.org/drawingml/2006/main">
          <a:off x="8321735" y="2732435"/>
          <a:ext cx="888207" cy="561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a:latin typeface="Arial" panose="020B0604020202020204" pitchFamily="34" charset="0"/>
              <a:cs typeface="Arial" panose="020B0604020202020204" pitchFamily="34" charset="0"/>
            </a:rPr>
            <a:t>Nobility,</a:t>
          </a:r>
          <a:r>
            <a:rPr lang="fr-FR" sz="1200" baseline="0">
              <a:latin typeface="Arial" panose="020B0604020202020204" pitchFamily="34" charset="0"/>
              <a:cs typeface="Arial" panose="020B0604020202020204" pitchFamily="34" charset="0"/>
            </a:rPr>
            <a:t> warriors</a:t>
          </a:r>
          <a:endParaRPr lang="fr-FR" sz="12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35" t="s">
        <v>40</v>
      </c>
    </row>
    <row r="2" spans="1:1" ht="15.6" x14ac:dyDescent="0.3">
      <c r="A2" s="2" t="s">
        <v>31</v>
      </c>
    </row>
    <row r="3" spans="1:1" ht="15.6" x14ac:dyDescent="0.3">
      <c r="A3" s="1" t="s">
        <v>35</v>
      </c>
    </row>
    <row r="5" spans="1:1" ht="15.6" x14ac:dyDescent="0.3">
      <c r="A5" s="2" t="s">
        <v>32</v>
      </c>
    </row>
    <row r="6" spans="1:1" ht="15.6" x14ac:dyDescent="0.3">
      <c r="A6" s="1" t="s">
        <v>33</v>
      </c>
    </row>
    <row r="7" spans="1:1" ht="15.6" x14ac:dyDescent="0.3">
      <c r="A7" s="1" t="s">
        <v>34</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pane xSplit="1" ySplit="6" topLeftCell="B7" activePane="bottomRight" state="frozen"/>
      <selection pane="topRight" activeCell="B1" sqref="B1"/>
      <selection pane="bottomLeft" activeCell="A7" sqref="A7"/>
      <selection pane="bottomRight"/>
    </sheetView>
  </sheetViews>
  <sheetFormatPr baseColWidth="10" defaultRowHeight="14.4" x14ac:dyDescent="0.3"/>
  <cols>
    <col min="2" max="4" width="12.77734375" customWidth="1"/>
  </cols>
  <sheetData>
    <row r="1" spans="1:19" ht="15.6" x14ac:dyDescent="0.3">
      <c r="A1" s="2" t="s">
        <v>6</v>
      </c>
    </row>
    <row r="2" spans="1:19" ht="15.6" x14ac:dyDescent="0.3">
      <c r="A2" s="1" t="s">
        <v>1</v>
      </c>
    </row>
    <row r="4" spans="1:19" ht="15" thickBot="1" x14ac:dyDescent="0.35"/>
    <row r="5" spans="1:19" ht="30.6" customHeight="1" thickTop="1" x14ac:dyDescent="0.3">
      <c r="B5" s="36" t="s">
        <v>18</v>
      </c>
      <c r="C5" s="37"/>
      <c r="D5" s="37"/>
      <c r="E5" s="37"/>
      <c r="F5" s="38"/>
      <c r="G5" s="36" t="s">
        <v>19</v>
      </c>
      <c r="H5" s="37"/>
      <c r="I5" s="37"/>
      <c r="J5" s="38"/>
      <c r="K5" s="39" t="s">
        <v>20</v>
      </c>
      <c r="L5" s="40"/>
      <c r="M5" s="40"/>
      <c r="N5" s="40"/>
      <c r="O5" s="40"/>
      <c r="P5" s="40"/>
      <c r="Q5" s="40"/>
      <c r="R5" s="40"/>
      <c r="S5" s="41"/>
    </row>
    <row r="6" spans="1:19" ht="48.6" customHeight="1" x14ac:dyDescent="0.3">
      <c r="A6" s="1"/>
      <c r="B6" s="10" t="s">
        <v>7</v>
      </c>
      <c r="C6" s="11" t="s">
        <v>8</v>
      </c>
      <c r="D6" s="11" t="s">
        <v>9</v>
      </c>
      <c r="E6" s="11" t="s">
        <v>10</v>
      </c>
      <c r="F6" s="12" t="s">
        <v>11</v>
      </c>
      <c r="G6" s="10" t="s">
        <v>7</v>
      </c>
      <c r="H6" s="11" t="s">
        <v>8</v>
      </c>
      <c r="I6" s="11" t="s">
        <v>9</v>
      </c>
      <c r="J6" s="12" t="s">
        <v>10</v>
      </c>
      <c r="K6" s="10" t="s">
        <v>7</v>
      </c>
      <c r="L6" s="25" t="s">
        <v>21</v>
      </c>
      <c r="M6" s="25" t="s">
        <v>8</v>
      </c>
      <c r="N6" s="25" t="s">
        <v>22</v>
      </c>
      <c r="O6" s="25" t="s">
        <v>23</v>
      </c>
      <c r="P6" s="25" t="s">
        <v>9</v>
      </c>
      <c r="Q6" s="25" t="s">
        <v>10</v>
      </c>
      <c r="R6" s="25" t="s">
        <v>24</v>
      </c>
      <c r="S6" s="26" t="s">
        <v>25</v>
      </c>
    </row>
    <row r="7" spans="1:19" ht="15.6" x14ac:dyDescent="0.3">
      <c r="A7" s="1">
        <v>1500</v>
      </c>
      <c r="B7" s="13">
        <v>1.5293836978131219</v>
      </c>
      <c r="C7" s="14">
        <v>2.6370004120313144</v>
      </c>
      <c r="D7" s="14"/>
      <c r="E7" s="14"/>
      <c r="F7" s="15"/>
      <c r="G7" s="13">
        <v>5.4995681908548724</v>
      </c>
      <c r="H7" s="14">
        <v>7.1588109844496337</v>
      </c>
      <c r="I7" s="14"/>
      <c r="J7" s="15"/>
      <c r="K7" s="13">
        <v>20.747121000000003</v>
      </c>
      <c r="L7" s="14"/>
      <c r="M7" s="14">
        <v>86.872171296296301</v>
      </c>
      <c r="N7" s="14">
        <v>50.976199999999999</v>
      </c>
      <c r="O7" s="14"/>
      <c r="P7" s="14"/>
      <c r="Q7" s="14"/>
      <c r="R7" s="17"/>
      <c r="S7" s="18"/>
    </row>
    <row r="8" spans="1:19" ht="15.6" x14ac:dyDescent="0.3">
      <c r="A8" s="1">
        <f>A7+10</f>
        <v>1510</v>
      </c>
      <c r="B8" s="13"/>
      <c r="C8" s="14"/>
      <c r="D8" s="14"/>
      <c r="E8" s="14"/>
      <c r="F8" s="34"/>
      <c r="G8" s="16"/>
      <c r="H8" s="17"/>
      <c r="I8" s="17"/>
      <c r="J8" s="18"/>
      <c r="K8" s="16"/>
      <c r="L8" s="17"/>
      <c r="M8" s="17"/>
      <c r="N8" s="17"/>
      <c r="O8" s="17"/>
      <c r="P8" s="17"/>
      <c r="Q8" s="17"/>
      <c r="R8" s="17"/>
      <c r="S8" s="18"/>
    </row>
    <row r="9" spans="1:19" ht="15.6" x14ac:dyDescent="0.3">
      <c r="A9" s="1">
        <f t="shared" ref="A9:A42" si="0">A8+10</f>
        <v>1520</v>
      </c>
      <c r="B9" s="13"/>
      <c r="C9" s="14"/>
      <c r="D9" s="14"/>
      <c r="E9" s="14"/>
      <c r="F9" s="34"/>
      <c r="G9" s="16"/>
      <c r="H9" s="17"/>
      <c r="I9" s="17"/>
      <c r="J9" s="18"/>
      <c r="K9" s="16"/>
      <c r="L9" s="17"/>
      <c r="M9" s="17"/>
      <c r="N9" s="17"/>
      <c r="O9" s="17"/>
      <c r="P9" s="17"/>
      <c r="Q9" s="17"/>
      <c r="R9" s="17"/>
      <c r="S9" s="18"/>
    </row>
    <row r="10" spans="1:19" ht="15.6" x14ac:dyDescent="0.3">
      <c r="A10" s="1">
        <f t="shared" si="0"/>
        <v>1530</v>
      </c>
      <c r="B10" s="13"/>
      <c r="C10" s="14"/>
      <c r="D10" s="14"/>
      <c r="E10" s="14"/>
      <c r="F10" s="34"/>
      <c r="G10" s="16"/>
      <c r="H10" s="17"/>
      <c r="I10" s="17"/>
      <c r="J10" s="18"/>
      <c r="K10" s="16"/>
      <c r="L10" s="17"/>
      <c r="M10" s="17"/>
      <c r="N10" s="17"/>
      <c r="O10" s="17"/>
      <c r="P10" s="17"/>
      <c r="Q10" s="17"/>
      <c r="R10" s="17"/>
      <c r="S10" s="18"/>
    </row>
    <row r="11" spans="1:19" ht="15.6" x14ac:dyDescent="0.3">
      <c r="A11" s="1">
        <f t="shared" si="0"/>
        <v>1540</v>
      </c>
      <c r="B11" s="13"/>
      <c r="C11" s="14"/>
      <c r="D11" s="14"/>
      <c r="E11" s="14"/>
      <c r="F11" s="34"/>
      <c r="G11" s="16"/>
      <c r="H11" s="17"/>
      <c r="I11" s="17"/>
      <c r="J11" s="18"/>
      <c r="K11" s="16"/>
      <c r="L11" s="17"/>
      <c r="M11" s="17"/>
      <c r="N11" s="17"/>
      <c r="O11" s="17"/>
      <c r="P11" s="17"/>
      <c r="Q11" s="17"/>
      <c r="R11" s="17"/>
      <c r="S11" s="18"/>
    </row>
    <row r="12" spans="1:19" ht="15.6" x14ac:dyDescent="0.3">
      <c r="A12" s="1">
        <f t="shared" si="0"/>
        <v>1550</v>
      </c>
      <c r="B12" s="13">
        <v>2.6848193222358803</v>
      </c>
      <c r="C12" s="14">
        <v>3.1724403609644143</v>
      </c>
      <c r="D12" s="14"/>
      <c r="E12" s="14">
        <v>1.6899874615520845</v>
      </c>
      <c r="F12" s="15">
        <f>0.01*250</f>
        <v>2.5</v>
      </c>
      <c r="G12" s="13">
        <v>8.928165395995272</v>
      </c>
      <c r="H12" s="14">
        <v>10.877102934227677</v>
      </c>
      <c r="I12" s="14"/>
      <c r="J12" s="15">
        <v>5.5849184640657894</v>
      </c>
      <c r="K12" s="13">
        <v>35.913545305390926</v>
      </c>
      <c r="L12" s="27">
        <f>L17*N12/N17</f>
        <v>29.045197174227415</v>
      </c>
      <c r="M12" s="14">
        <v>151.60593253678232</v>
      </c>
      <c r="N12" s="14">
        <v>107.0922072</v>
      </c>
      <c r="O12" s="14"/>
      <c r="P12" s="14"/>
      <c r="Q12" s="14">
        <v>106.11345081725</v>
      </c>
      <c r="R12" s="17"/>
      <c r="S12" s="15">
        <f>L12+N12</f>
        <v>136.13740437422743</v>
      </c>
    </row>
    <row r="13" spans="1:19" ht="15.6" x14ac:dyDescent="0.3">
      <c r="A13" s="1">
        <f t="shared" si="0"/>
        <v>1560</v>
      </c>
      <c r="B13" s="13"/>
      <c r="C13" s="14"/>
      <c r="D13" s="14"/>
      <c r="E13" s="14"/>
      <c r="F13" s="34"/>
      <c r="G13" s="16"/>
      <c r="H13" s="17"/>
      <c r="I13" s="17"/>
      <c r="J13" s="18"/>
      <c r="K13" s="16"/>
      <c r="L13" s="17"/>
      <c r="M13" s="17"/>
      <c r="N13" s="17"/>
      <c r="O13" s="17"/>
      <c r="P13" s="17"/>
      <c r="Q13" s="17"/>
      <c r="R13" s="17"/>
      <c r="S13" s="28"/>
    </row>
    <row r="14" spans="1:19" ht="15.6" x14ac:dyDescent="0.3">
      <c r="A14" s="1">
        <f t="shared" si="0"/>
        <v>1570</v>
      </c>
      <c r="B14" s="13"/>
      <c r="C14" s="14"/>
      <c r="D14" s="14"/>
      <c r="E14" s="14"/>
      <c r="F14" s="34"/>
      <c r="G14" s="16"/>
      <c r="H14" s="17"/>
      <c r="I14" s="17"/>
      <c r="J14" s="18"/>
      <c r="K14" s="16"/>
      <c r="L14" s="17"/>
      <c r="M14" s="17"/>
      <c r="N14" s="17"/>
      <c r="O14" s="17"/>
      <c r="P14" s="17"/>
      <c r="Q14" s="17"/>
      <c r="R14" s="17"/>
      <c r="S14" s="28"/>
    </row>
    <row r="15" spans="1:19" ht="15.6" x14ac:dyDescent="0.3">
      <c r="A15" s="1">
        <f t="shared" si="0"/>
        <v>1580</v>
      </c>
      <c r="B15" s="13"/>
      <c r="C15" s="14"/>
      <c r="D15" s="14"/>
      <c r="E15" s="14"/>
      <c r="F15" s="34"/>
      <c r="G15" s="16"/>
      <c r="H15" s="17"/>
      <c r="I15" s="17"/>
      <c r="J15" s="18"/>
      <c r="K15" s="16"/>
      <c r="L15" s="17"/>
      <c r="M15" s="17"/>
      <c r="N15" s="17"/>
      <c r="O15" s="17"/>
      <c r="P15" s="17"/>
      <c r="Q15" s="17"/>
      <c r="R15" s="17"/>
      <c r="S15" s="28"/>
    </row>
    <row r="16" spans="1:19" ht="15.6" x14ac:dyDescent="0.3">
      <c r="A16" s="1">
        <f t="shared" si="0"/>
        <v>1590</v>
      </c>
      <c r="B16" s="13"/>
      <c r="C16" s="14"/>
      <c r="D16" s="14"/>
      <c r="E16" s="14"/>
      <c r="F16" s="34"/>
      <c r="G16" s="16"/>
      <c r="H16" s="17"/>
      <c r="I16" s="17"/>
      <c r="J16" s="18"/>
      <c r="K16" s="16"/>
      <c r="L16" s="17"/>
      <c r="M16" s="17"/>
      <c r="N16" s="17"/>
      <c r="O16" s="17"/>
      <c r="P16" s="17"/>
      <c r="Q16" s="17"/>
      <c r="R16" s="17"/>
      <c r="S16" s="28"/>
    </row>
    <row r="17" spans="1:19" ht="15.6" x14ac:dyDescent="0.3">
      <c r="A17" s="1">
        <f t="shared" si="0"/>
        <v>1600</v>
      </c>
      <c r="B17" s="13">
        <v>2.6158442376404771</v>
      </c>
      <c r="C17" s="14">
        <v>3.0101645946608331</v>
      </c>
      <c r="D17" s="14">
        <v>0.96271733885666799</v>
      </c>
      <c r="E17" s="14">
        <v>1.4406835198711967</v>
      </c>
      <c r="F17" s="34"/>
      <c r="G17" s="13">
        <v>15.220182109569087</v>
      </c>
      <c r="H17" s="14">
        <v>18.131952586067008</v>
      </c>
      <c r="I17" s="14">
        <v>4.4000000000000004</v>
      </c>
      <c r="J17" s="15">
        <v>5.7558280022535202</v>
      </c>
      <c r="K17" s="13">
        <v>65.713136258064523</v>
      </c>
      <c r="L17" s="14">
        <v>116.84920353286276</v>
      </c>
      <c r="M17" s="14">
        <v>294.19093070893723</v>
      </c>
      <c r="N17" s="14">
        <v>430.83333333333331</v>
      </c>
      <c r="O17" s="27">
        <f>O22*P17/P22</f>
        <v>41.769823008358202</v>
      </c>
      <c r="P17" s="14">
        <v>3.5274368715083795</v>
      </c>
      <c r="Q17" s="14">
        <v>122.59913644799998</v>
      </c>
      <c r="R17" s="14">
        <f>O17+P17</f>
        <v>45.29725987986658</v>
      </c>
      <c r="S17" s="15">
        <f>L17+N17</f>
        <v>547.68253686619607</v>
      </c>
    </row>
    <row r="18" spans="1:19" ht="15.6" x14ac:dyDescent="0.3">
      <c r="A18" s="1">
        <f t="shared" si="0"/>
        <v>1610</v>
      </c>
      <c r="B18" s="13"/>
      <c r="C18" s="14"/>
      <c r="D18" s="14"/>
      <c r="E18" s="14"/>
      <c r="F18" s="34"/>
      <c r="G18" s="16"/>
      <c r="H18" s="17"/>
      <c r="I18" s="17"/>
      <c r="J18" s="18"/>
      <c r="K18" s="16"/>
      <c r="L18" s="17"/>
      <c r="M18" s="17"/>
      <c r="N18" s="17"/>
      <c r="O18" s="17"/>
      <c r="P18" s="17"/>
      <c r="Q18" s="17"/>
      <c r="R18" s="29"/>
      <c r="S18" s="18"/>
    </row>
    <row r="19" spans="1:19" ht="15.6" x14ac:dyDescent="0.3">
      <c r="A19" s="1">
        <f t="shared" si="0"/>
        <v>1620</v>
      </c>
      <c r="B19" s="13"/>
      <c r="C19" s="14"/>
      <c r="D19" s="14"/>
      <c r="E19" s="14"/>
      <c r="F19" s="34"/>
      <c r="G19" s="16"/>
      <c r="H19" s="17"/>
      <c r="I19" s="17"/>
      <c r="J19" s="18"/>
      <c r="K19" s="16"/>
      <c r="L19" s="17"/>
      <c r="M19" s="17"/>
      <c r="N19" s="17"/>
      <c r="O19" s="17"/>
      <c r="P19" s="17"/>
      <c r="Q19" s="17"/>
      <c r="R19" s="29"/>
      <c r="S19" s="18"/>
    </row>
    <row r="20" spans="1:19" ht="15.6" x14ac:dyDescent="0.3">
      <c r="A20" s="1">
        <f t="shared" si="0"/>
        <v>1630</v>
      </c>
      <c r="B20" s="13"/>
      <c r="C20" s="14"/>
      <c r="D20" s="14"/>
      <c r="E20" s="14"/>
      <c r="F20" s="34"/>
      <c r="G20" s="16"/>
      <c r="H20" s="17"/>
      <c r="I20" s="17"/>
      <c r="J20" s="18"/>
      <c r="K20" s="16"/>
      <c r="L20" s="17"/>
      <c r="M20" s="17"/>
      <c r="N20" s="17"/>
      <c r="O20" s="17"/>
      <c r="P20" s="17"/>
      <c r="Q20" s="17"/>
      <c r="R20" s="29"/>
      <c r="S20" s="18"/>
    </row>
    <row r="21" spans="1:19" ht="15.6" x14ac:dyDescent="0.3">
      <c r="A21" s="1">
        <f t="shared" si="0"/>
        <v>1640</v>
      </c>
      <c r="B21" s="13"/>
      <c r="C21" s="14"/>
      <c r="D21" s="14"/>
      <c r="E21" s="14"/>
      <c r="F21" s="34"/>
      <c r="G21" s="16"/>
      <c r="H21" s="17"/>
      <c r="I21" s="17"/>
      <c r="J21" s="18"/>
      <c r="K21" s="16"/>
      <c r="L21" s="17"/>
      <c r="M21" s="17"/>
      <c r="N21" s="17"/>
      <c r="O21" s="17"/>
      <c r="P21" s="17"/>
      <c r="Q21" s="17"/>
      <c r="R21" s="29"/>
      <c r="S21" s="18"/>
    </row>
    <row r="22" spans="1:19" ht="15.6" x14ac:dyDescent="0.3">
      <c r="A22" s="1">
        <f t="shared" si="0"/>
        <v>1650</v>
      </c>
      <c r="B22" s="13">
        <v>4.1701036013813528</v>
      </c>
      <c r="C22" s="14">
        <v>6</v>
      </c>
      <c r="D22" s="14">
        <v>2.036631881189563</v>
      </c>
      <c r="E22" s="14">
        <v>1.7147640810453046</v>
      </c>
      <c r="F22" s="15">
        <f>0.015*250</f>
        <v>3.75</v>
      </c>
      <c r="G22" s="13">
        <v>38.697888823463899</v>
      </c>
      <c r="H22" s="14">
        <v>40.545348886699301</v>
      </c>
      <c r="I22" s="14">
        <v>8.9585698324022331</v>
      </c>
      <c r="J22" s="15">
        <v>7.4295029196534665</v>
      </c>
      <c r="K22" s="13">
        <v>196.10155161290328</v>
      </c>
      <c r="L22" s="14">
        <v>213.92653160225532</v>
      </c>
      <c r="M22" s="14">
        <f>0.8*1053.72257650364</f>
        <v>842.97806120291216</v>
      </c>
      <c r="N22" s="14">
        <v>412.68385285862018</v>
      </c>
      <c r="O22" s="14">
        <v>74.62875044159999</v>
      </c>
      <c r="P22" s="14">
        <v>6.3023538770949719</v>
      </c>
      <c r="Q22" s="14">
        <v>150.07595897700003</v>
      </c>
      <c r="R22" s="14">
        <f>O22+P22</f>
        <v>80.931104318694963</v>
      </c>
      <c r="S22" s="15">
        <f>L22+N22</f>
        <v>626.61038446087548</v>
      </c>
    </row>
    <row r="23" spans="1:19" ht="15.6" x14ac:dyDescent="0.3">
      <c r="A23" s="1">
        <f t="shared" si="0"/>
        <v>1660</v>
      </c>
      <c r="B23" s="13"/>
      <c r="C23" s="14"/>
      <c r="D23" s="14"/>
      <c r="E23" s="14"/>
      <c r="F23" s="34"/>
      <c r="G23" s="16"/>
      <c r="H23" s="17"/>
      <c r="I23" s="17"/>
      <c r="J23" s="18"/>
      <c r="K23" s="16"/>
      <c r="L23" s="17"/>
      <c r="M23" s="17"/>
      <c r="N23" s="17"/>
      <c r="O23" s="17"/>
      <c r="P23" s="17"/>
      <c r="Q23" s="17"/>
      <c r="R23" s="29"/>
      <c r="S23" s="18"/>
    </row>
    <row r="24" spans="1:19" ht="15.6" x14ac:dyDescent="0.3">
      <c r="A24" s="1">
        <f t="shared" si="0"/>
        <v>1670</v>
      </c>
      <c r="B24" s="13"/>
      <c r="C24" s="14"/>
      <c r="D24" s="14"/>
      <c r="E24" s="14"/>
      <c r="F24" s="34"/>
      <c r="G24" s="16"/>
      <c r="H24" s="17"/>
      <c r="I24" s="17"/>
      <c r="J24" s="18"/>
      <c r="K24" s="16"/>
      <c r="L24" s="17"/>
      <c r="M24" s="17"/>
      <c r="N24" s="17"/>
      <c r="O24" s="17"/>
      <c r="P24" s="17"/>
      <c r="Q24" s="17"/>
      <c r="R24" s="29"/>
      <c r="S24" s="18"/>
    </row>
    <row r="25" spans="1:19" ht="15.6" x14ac:dyDescent="0.3">
      <c r="A25" s="1">
        <f t="shared" si="0"/>
        <v>1680</v>
      </c>
      <c r="B25" s="13"/>
      <c r="C25" s="14"/>
      <c r="D25" s="14"/>
      <c r="E25" s="14"/>
      <c r="F25" s="34"/>
      <c r="G25" s="16"/>
      <c r="H25" s="17"/>
      <c r="I25" s="17"/>
      <c r="J25" s="18"/>
      <c r="K25" s="16"/>
      <c r="L25" s="17"/>
      <c r="M25" s="17"/>
      <c r="N25" s="17"/>
      <c r="O25" s="17"/>
      <c r="P25" s="17"/>
      <c r="Q25" s="17"/>
      <c r="R25" s="29"/>
      <c r="S25" s="18"/>
    </row>
    <row r="26" spans="1:19" ht="15.6" x14ac:dyDescent="0.3">
      <c r="A26" s="1">
        <f t="shared" si="0"/>
        <v>1690</v>
      </c>
      <c r="B26" s="13"/>
      <c r="C26" s="14"/>
      <c r="D26" s="14"/>
      <c r="E26" s="14"/>
      <c r="F26" s="34"/>
      <c r="G26" s="19"/>
      <c r="H26" s="20"/>
      <c r="I26" s="20"/>
      <c r="J26" s="21"/>
      <c r="K26" s="19"/>
      <c r="L26" s="20"/>
      <c r="M26" s="20"/>
      <c r="N26" s="20"/>
      <c r="O26" s="20"/>
      <c r="P26" s="20"/>
      <c r="Q26" s="20"/>
      <c r="R26" s="29"/>
      <c r="S26" s="18"/>
    </row>
    <row r="27" spans="1:19" ht="15.6" x14ac:dyDescent="0.3">
      <c r="A27" s="1">
        <f t="shared" si="0"/>
        <v>1700</v>
      </c>
      <c r="B27" s="13">
        <v>8.9254707908664717</v>
      </c>
      <c r="C27" s="14">
        <v>7.7</v>
      </c>
      <c r="D27" s="14">
        <v>6.6374930296021235</v>
      </c>
      <c r="E27" s="14">
        <v>2.5632692060621256</v>
      </c>
      <c r="F27" s="34"/>
      <c r="G27" s="13">
        <v>91.93789157536736</v>
      </c>
      <c r="H27" s="14">
        <v>43.516699328659065</v>
      </c>
      <c r="I27" s="14">
        <v>24.630156277370244</v>
      </c>
      <c r="J27" s="15">
        <v>7.9909237716354156</v>
      </c>
      <c r="K27" s="13">
        <v>559.39610129032269</v>
      </c>
      <c r="L27" s="14">
        <v>400.57788752373887</v>
      </c>
      <c r="M27" s="14">
        <v>878.16699245233997</v>
      </c>
      <c r="N27" s="14">
        <v>219.21437354999998</v>
      </c>
      <c r="O27" s="14">
        <v>206.31447432015</v>
      </c>
      <c r="P27" s="14">
        <v>44.488219776000001</v>
      </c>
      <c r="Q27" s="14">
        <v>163.01484494136247</v>
      </c>
      <c r="R27" s="14">
        <f>O27+P27</f>
        <v>250.80269409614999</v>
      </c>
      <c r="S27" s="15">
        <f>L27+N27</f>
        <v>619.79226107373881</v>
      </c>
    </row>
    <row r="28" spans="1:19" ht="15.6" x14ac:dyDescent="0.3">
      <c r="A28" s="1">
        <f t="shared" si="0"/>
        <v>1710</v>
      </c>
      <c r="B28" s="13"/>
      <c r="C28" s="14"/>
      <c r="D28" s="14"/>
      <c r="E28" s="14"/>
      <c r="F28" s="34"/>
      <c r="G28" s="16"/>
      <c r="H28" s="17"/>
      <c r="I28" s="17"/>
      <c r="J28" s="18"/>
      <c r="K28" s="16"/>
      <c r="L28" s="17"/>
      <c r="M28" s="17"/>
      <c r="N28" s="17"/>
      <c r="O28" s="17"/>
      <c r="P28" s="17"/>
      <c r="Q28" s="17"/>
      <c r="R28" s="29"/>
      <c r="S28" s="18"/>
    </row>
    <row r="29" spans="1:19" ht="15.6" x14ac:dyDescent="0.3">
      <c r="A29" s="1">
        <f t="shared" si="0"/>
        <v>1720</v>
      </c>
      <c r="B29" s="13"/>
      <c r="C29" s="14"/>
      <c r="D29" s="14"/>
      <c r="E29" s="14"/>
      <c r="F29" s="34"/>
      <c r="G29" s="16"/>
      <c r="H29" s="17"/>
      <c r="I29" s="17"/>
      <c r="J29" s="18"/>
      <c r="K29" s="16"/>
      <c r="L29" s="17"/>
      <c r="M29" s="17"/>
      <c r="N29" s="17"/>
      <c r="O29" s="17"/>
      <c r="P29" s="17"/>
      <c r="Q29" s="17"/>
      <c r="R29" s="29"/>
      <c r="S29" s="18"/>
    </row>
    <row r="30" spans="1:19" ht="15.6" x14ac:dyDescent="0.3">
      <c r="A30" s="1">
        <f t="shared" si="0"/>
        <v>1730</v>
      </c>
      <c r="B30" s="13"/>
      <c r="C30" s="14"/>
      <c r="D30" s="14"/>
      <c r="E30" s="14"/>
      <c r="F30" s="34"/>
      <c r="G30" s="19"/>
      <c r="H30" s="20"/>
      <c r="I30" s="20"/>
      <c r="J30" s="21"/>
      <c r="K30" s="19"/>
      <c r="L30" s="20"/>
      <c r="M30" s="20"/>
      <c r="N30" s="20"/>
      <c r="O30" s="20"/>
      <c r="P30" s="20"/>
      <c r="Q30" s="20"/>
      <c r="R30" s="29"/>
      <c r="S30" s="18"/>
    </row>
    <row r="31" spans="1:19" ht="15.6" x14ac:dyDescent="0.3">
      <c r="A31" s="1">
        <f t="shared" si="0"/>
        <v>1740</v>
      </c>
      <c r="B31" s="13"/>
      <c r="C31" s="14"/>
      <c r="D31" s="14"/>
      <c r="E31" s="14"/>
      <c r="F31" s="34"/>
      <c r="G31" s="19"/>
      <c r="H31" s="20"/>
      <c r="I31" s="20"/>
      <c r="J31" s="21"/>
      <c r="K31" s="19"/>
      <c r="L31" s="20"/>
      <c r="M31" s="20"/>
      <c r="N31" s="20"/>
      <c r="O31" s="20"/>
      <c r="P31" s="20"/>
      <c r="Q31" s="20"/>
      <c r="R31" s="29"/>
      <c r="S31" s="18"/>
    </row>
    <row r="32" spans="1:19" ht="15.6" x14ac:dyDescent="0.3">
      <c r="A32" s="1">
        <f t="shared" si="0"/>
        <v>1750</v>
      </c>
      <c r="B32" s="13">
        <v>9.7199879708747989</v>
      </c>
      <c r="C32" s="14">
        <v>10.019461827748975</v>
      </c>
      <c r="D32" s="14">
        <f>0.9*15.9014945564339</f>
        <v>14.311345100790509</v>
      </c>
      <c r="E32" s="14">
        <v>2.485406910599854</v>
      </c>
      <c r="F32" s="15">
        <f>0.02*250</f>
        <v>5</v>
      </c>
      <c r="G32" s="13">
        <v>109.14190396196467</v>
      </c>
      <c r="H32" s="14">
        <v>48.74831879365977</v>
      </c>
      <c r="I32" s="14">
        <v>53.190499291271351</v>
      </c>
      <c r="J32" s="15">
        <v>9.0602453796507323</v>
      </c>
      <c r="K32" s="13">
        <v>821.09868870967762</v>
      </c>
      <c r="L32" s="14">
        <v>367.58808664412891</v>
      </c>
      <c r="M32" s="14">
        <v>1081.2377108433736</v>
      </c>
      <c r="N32" s="14">
        <v>439.31831192250007</v>
      </c>
      <c r="O32" s="14">
        <v>349.34334901013335</v>
      </c>
      <c r="P32" s="14">
        <v>202.31386185599999</v>
      </c>
      <c r="Q32" s="14">
        <v>179.39285851708451</v>
      </c>
      <c r="R32" s="14">
        <f>O32+P32</f>
        <v>551.65721086613337</v>
      </c>
      <c r="S32" s="15">
        <f>L32+N32</f>
        <v>806.90639856662892</v>
      </c>
    </row>
    <row r="33" spans="1:19" ht="15.6" x14ac:dyDescent="0.3">
      <c r="A33" s="1">
        <f t="shared" si="0"/>
        <v>1760</v>
      </c>
      <c r="B33" s="13"/>
      <c r="C33" s="14"/>
      <c r="D33" s="14"/>
      <c r="E33" s="14"/>
      <c r="F33" s="34"/>
      <c r="G33" s="16"/>
      <c r="H33" s="17"/>
      <c r="I33" s="17"/>
      <c r="J33" s="18"/>
      <c r="K33" s="16"/>
      <c r="L33" s="17"/>
      <c r="M33" s="17"/>
      <c r="N33" s="17"/>
      <c r="O33" s="17"/>
      <c r="P33" s="17"/>
      <c r="Q33" s="17"/>
      <c r="R33" s="29"/>
      <c r="S33" s="18"/>
    </row>
    <row r="34" spans="1:19" ht="15.6" x14ac:dyDescent="0.3">
      <c r="A34" s="1">
        <f t="shared" si="0"/>
        <v>1770</v>
      </c>
      <c r="B34" s="13"/>
      <c r="C34" s="14"/>
      <c r="D34" s="14"/>
      <c r="E34" s="14"/>
      <c r="F34" s="34"/>
      <c r="G34" s="19"/>
      <c r="H34" s="20"/>
      <c r="I34" s="20"/>
      <c r="J34" s="21"/>
      <c r="K34" s="19"/>
      <c r="L34" s="20"/>
      <c r="M34" s="20"/>
      <c r="N34" s="20"/>
      <c r="O34" s="20"/>
      <c r="P34" s="20"/>
      <c r="Q34" s="20"/>
      <c r="R34" s="29"/>
      <c r="S34" s="18"/>
    </row>
    <row r="35" spans="1:19" ht="15.6" x14ac:dyDescent="0.3">
      <c r="A35" s="1">
        <f t="shared" si="0"/>
        <v>1780</v>
      </c>
      <c r="B35" s="13">
        <v>15.477022821327383</v>
      </c>
      <c r="C35" s="14">
        <v>12.874445597126819</v>
      </c>
      <c r="D35" s="14">
        <v>12.305773523074926</v>
      </c>
      <c r="E35" s="14">
        <v>1.5132280696504448</v>
      </c>
      <c r="F35" s="34"/>
      <c r="G35" s="13">
        <v>172.34913058549765</v>
      </c>
      <c r="H35" s="14">
        <v>77.610759493670884</v>
      </c>
      <c r="I35" s="14">
        <v>34.996235500103751</v>
      </c>
      <c r="J35" s="15">
        <v>7.1019296289281888</v>
      </c>
      <c r="K35" s="13">
        <v>1627.3199400000001</v>
      </c>
      <c r="L35" s="14">
        <v>466.76587978823528</v>
      </c>
      <c r="M35" s="14">
        <v>1962</v>
      </c>
      <c r="N35" s="14">
        <v>642.52611851000006</v>
      </c>
      <c r="O35" s="14">
        <v>858.66666666666663</v>
      </c>
      <c r="P35" s="14">
        <v>294.8756836032</v>
      </c>
      <c r="Q35" s="14">
        <v>147.15198191139206</v>
      </c>
      <c r="R35" s="14">
        <f>O35+P35</f>
        <v>1153.5423502698666</v>
      </c>
      <c r="S35" s="15">
        <f>L35+N35</f>
        <v>1109.2919982982353</v>
      </c>
    </row>
    <row r="36" spans="1:19" ht="15.6" x14ac:dyDescent="0.3">
      <c r="A36" s="1">
        <f t="shared" si="0"/>
        <v>1790</v>
      </c>
      <c r="B36" s="13"/>
      <c r="C36" s="14"/>
      <c r="D36" s="14"/>
      <c r="E36" s="14"/>
      <c r="F36" s="34"/>
      <c r="G36" s="19"/>
      <c r="H36" s="20"/>
      <c r="I36" s="20"/>
      <c r="J36" s="21"/>
      <c r="K36" s="19"/>
      <c r="L36" s="20"/>
      <c r="M36" s="20"/>
      <c r="N36" s="20"/>
      <c r="O36" s="20"/>
      <c r="P36" s="20"/>
      <c r="Q36" s="20"/>
      <c r="R36" s="17"/>
      <c r="S36" s="18"/>
    </row>
    <row r="37" spans="1:19" ht="15.6" x14ac:dyDescent="0.3">
      <c r="A37" s="1">
        <f t="shared" si="0"/>
        <v>1800</v>
      </c>
      <c r="B37" s="13"/>
      <c r="C37" s="14"/>
      <c r="D37" s="14"/>
      <c r="E37" s="14"/>
      <c r="F37" s="34"/>
      <c r="G37" s="19"/>
      <c r="H37" s="20"/>
      <c r="I37" s="20"/>
      <c r="J37" s="21"/>
      <c r="K37" s="19"/>
      <c r="L37" s="20"/>
      <c r="M37" s="20"/>
      <c r="N37" s="20"/>
      <c r="O37" s="20"/>
      <c r="P37" s="20"/>
      <c r="Q37" s="20"/>
      <c r="R37" s="17"/>
      <c r="S37" s="18"/>
    </row>
    <row r="38" spans="1:19" ht="15.6" x14ac:dyDescent="0.3">
      <c r="A38" s="1">
        <f t="shared" si="0"/>
        <v>1810</v>
      </c>
      <c r="B38" s="13"/>
      <c r="C38" s="14"/>
      <c r="D38" s="14"/>
      <c r="E38" s="14"/>
      <c r="F38" s="34"/>
      <c r="G38" s="19"/>
      <c r="H38" s="20"/>
      <c r="I38" s="20"/>
      <c r="J38" s="21"/>
      <c r="K38" s="19"/>
      <c r="L38" s="20"/>
      <c r="M38" s="20"/>
      <c r="N38" s="20"/>
      <c r="O38" s="20"/>
      <c r="P38" s="20"/>
      <c r="Q38" s="20"/>
      <c r="R38" s="17"/>
      <c r="S38" s="18"/>
    </row>
    <row r="39" spans="1:19" ht="15.6" x14ac:dyDescent="0.3">
      <c r="A39" s="1">
        <f t="shared" si="0"/>
        <v>1820</v>
      </c>
      <c r="B39" s="13">
        <f>B35*(1+((B53/B52)-1)/2)</f>
        <v>19.991154477547866</v>
      </c>
      <c r="C39" s="14">
        <f>C35*(1+((C53/C52)-1)/2)</f>
        <v>18.024223835977544</v>
      </c>
      <c r="D39" s="14">
        <f>D35*(1+((D53/D52)-1)/2)</f>
        <v>16.407698030766571</v>
      </c>
      <c r="E39" s="14">
        <v>3</v>
      </c>
      <c r="F39" s="15"/>
      <c r="G39" s="13">
        <f>G35*B53/B52</f>
        <v>272.88612342703794</v>
      </c>
      <c r="H39" s="14">
        <f t="shared" ref="H39:I39" si="1">H35*C53/C52</f>
        <v>139.6993670886076</v>
      </c>
      <c r="I39" s="14">
        <f t="shared" si="1"/>
        <v>58.327059166839582</v>
      </c>
      <c r="J39" s="15">
        <v>15</v>
      </c>
      <c r="K39" s="19"/>
      <c r="L39" s="20"/>
      <c r="M39" s="20"/>
      <c r="N39" s="20"/>
      <c r="O39" s="20"/>
      <c r="P39" s="20"/>
      <c r="Q39" s="20"/>
      <c r="R39" s="17"/>
      <c r="S39" s="18"/>
    </row>
    <row r="40" spans="1:19" ht="15.6" x14ac:dyDescent="0.3">
      <c r="A40" s="1">
        <f t="shared" si="0"/>
        <v>1830</v>
      </c>
      <c r="B40" s="13"/>
      <c r="C40" s="14"/>
      <c r="D40" s="14"/>
      <c r="E40" s="14"/>
      <c r="F40" s="34"/>
      <c r="G40" s="13"/>
      <c r="H40" s="14"/>
      <c r="I40" s="14"/>
      <c r="J40" s="15"/>
      <c r="K40" s="19"/>
      <c r="L40" s="20"/>
      <c r="M40" s="20"/>
      <c r="N40" s="20"/>
      <c r="O40" s="20"/>
      <c r="P40" s="20"/>
      <c r="Q40" s="20"/>
      <c r="R40" s="17"/>
      <c r="S40" s="18"/>
    </row>
    <row r="41" spans="1:19" ht="15.6" x14ac:dyDescent="0.3">
      <c r="A41" s="1">
        <f t="shared" si="0"/>
        <v>1840</v>
      </c>
      <c r="B41" s="13"/>
      <c r="C41" s="14"/>
      <c r="D41" s="14"/>
      <c r="E41" s="14"/>
      <c r="F41" s="34"/>
      <c r="G41" s="13"/>
      <c r="H41" s="14"/>
      <c r="I41" s="14"/>
      <c r="J41" s="15"/>
      <c r="K41" s="19"/>
      <c r="L41" s="20"/>
      <c r="M41" s="20"/>
      <c r="N41" s="20"/>
      <c r="O41" s="20"/>
      <c r="P41" s="20"/>
      <c r="Q41" s="20"/>
      <c r="R41" s="17"/>
      <c r="S41" s="18"/>
    </row>
    <row r="42" spans="1:19" ht="16.2" thickBot="1" x14ac:dyDescent="0.35">
      <c r="A42" s="1">
        <f t="shared" si="0"/>
        <v>1850</v>
      </c>
      <c r="B42" s="22">
        <f>B39*(1+((B54/B53)-1)/3)</f>
        <v>19.289710460791799</v>
      </c>
      <c r="C42" s="23">
        <f>C39*(1+((C54/C53)-1)/3)</f>
        <v>20.026915373308384</v>
      </c>
      <c r="D42" s="23">
        <f>D39*(1+((D54/D53)-1)/3)</f>
        <v>18.595391101535448</v>
      </c>
      <c r="E42" s="23">
        <v>5</v>
      </c>
      <c r="F42" s="24">
        <f>0.015*250</f>
        <v>3.75</v>
      </c>
      <c r="G42" s="22">
        <f>G39*B54/B53</f>
        <v>244.161268329455</v>
      </c>
      <c r="H42" s="23">
        <f t="shared" ref="H42:I42" si="2">H39*C54/C53</f>
        <v>186.26582278481015</v>
      </c>
      <c r="I42" s="23">
        <f t="shared" si="2"/>
        <v>81.657882833575414</v>
      </c>
      <c r="J42" s="24">
        <v>29.5</v>
      </c>
      <c r="K42" s="30"/>
      <c r="L42" s="31"/>
      <c r="M42" s="31"/>
      <c r="N42" s="31"/>
      <c r="O42" s="31"/>
      <c r="P42" s="31"/>
      <c r="Q42" s="31"/>
      <c r="R42" s="32"/>
      <c r="S42" s="33"/>
    </row>
    <row r="43" spans="1:19" ht="16.2" thickTop="1" x14ac:dyDescent="0.3">
      <c r="B43" s="7"/>
      <c r="C43" s="7"/>
      <c r="D43" s="7"/>
      <c r="E43" s="7"/>
      <c r="Q43" s="1"/>
    </row>
    <row r="44" spans="1:19" ht="15.6" x14ac:dyDescent="0.3">
      <c r="A44" s="2" t="s">
        <v>14</v>
      </c>
      <c r="Q44" s="1"/>
    </row>
    <row r="45" spans="1:19" ht="15.6" x14ac:dyDescent="0.3">
      <c r="A45" s="1" t="s">
        <v>17</v>
      </c>
    </row>
    <row r="46" spans="1:19" ht="15.6" x14ac:dyDescent="0.3">
      <c r="A46" s="1" t="s">
        <v>13</v>
      </c>
    </row>
    <row r="47" spans="1:19" ht="15.6" x14ac:dyDescent="0.3">
      <c r="A47" s="1" t="s">
        <v>16</v>
      </c>
    </row>
    <row r="48" spans="1:19" ht="15.6" x14ac:dyDescent="0.3">
      <c r="A48" s="1" t="s">
        <v>15</v>
      </c>
    </row>
    <row r="49" spans="1:5" ht="15.6" x14ac:dyDescent="0.3">
      <c r="A49" s="1"/>
    </row>
    <row r="50" spans="1:5" ht="15.6" x14ac:dyDescent="0.3">
      <c r="A50" s="1" t="s">
        <v>12</v>
      </c>
    </row>
    <row r="51" spans="1:5" ht="15" x14ac:dyDescent="0.3">
      <c r="B51" s="8" t="s">
        <v>7</v>
      </c>
      <c r="C51" s="8" t="s">
        <v>8</v>
      </c>
      <c r="D51" s="8" t="s">
        <v>9</v>
      </c>
      <c r="E51" s="8"/>
    </row>
    <row r="52" spans="1:5" ht="15.6" x14ac:dyDescent="0.3">
      <c r="A52" s="1">
        <v>1780</v>
      </c>
      <c r="B52" s="9">
        <v>12</v>
      </c>
      <c r="C52" s="9">
        <v>5</v>
      </c>
      <c r="D52" s="9">
        <v>3</v>
      </c>
    </row>
    <row r="53" spans="1:5" ht="15.6" x14ac:dyDescent="0.3">
      <c r="A53" s="1">
        <v>1820</v>
      </c>
      <c r="B53" s="9">
        <v>19</v>
      </c>
      <c r="C53" s="9">
        <v>9</v>
      </c>
      <c r="D53" s="9">
        <v>5</v>
      </c>
    </row>
    <row r="54" spans="1:5" ht="15.6" x14ac:dyDescent="0.3">
      <c r="A54" s="1">
        <v>1850</v>
      </c>
      <c r="B54" s="9">
        <v>17</v>
      </c>
      <c r="C54" s="9">
        <v>12</v>
      </c>
      <c r="D54" s="9">
        <v>7</v>
      </c>
    </row>
  </sheetData>
  <mergeCells count="3">
    <mergeCell ref="G5:J5"/>
    <mergeCell ref="B5:F5"/>
    <mergeCell ref="K5:S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heetViews>
  <sheetFormatPr baseColWidth="10" defaultColWidth="10.77734375" defaultRowHeight="15.6" x14ac:dyDescent="0.3"/>
  <cols>
    <col min="1" max="3" width="30.6640625" style="3" customWidth="1"/>
    <col min="4" max="4" width="32.6640625" style="3" customWidth="1"/>
    <col min="5" max="16384" width="10.77734375" style="3"/>
  </cols>
  <sheetData>
    <row r="1" spans="1:4" x14ac:dyDescent="0.3">
      <c r="A1" s="2" t="s">
        <v>28</v>
      </c>
    </row>
    <row r="2" spans="1:4" x14ac:dyDescent="0.3">
      <c r="A2" s="1" t="s">
        <v>1</v>
      </c>
    </row>
    <row r="3" spans="1:4" x14ac:dyDescent="0.3">
      <c r="A3" s="4"/>
      <c r="B3" s="6" t="s">
        <v>5</v>
      </c>
      <c r="C3" s="6" t="s">
        <v>4</v>
      </c>
      <c r="D3" s="6" t="s">
        <v>0</v>
      </c>
    </row>
    <row r="4" spans="1:4" x14ac:dyDescent="0.3">
      <c r="A4" s="4" t="s">
        <v>36</v>
      </c>
      <c r="B4" s="5">
        <v>2.9000000000000001E-2</v>
      </c>
      <c r="C4" s="5">
        <v>1.4999999999999999E-2</v>
      </c>
      <c r="D4" s="5">
        <f t="shared" ref="D4:D9" si="0">B4+C4</f>
        <v>4.3999999999999997E-2</v>
      </c>
    </row>
    <row r="5" spans="1:4" x14ac:dyDescent="0.3">
      <c r="A5" s="4" t="s">
        <v>37</v>
      </c>
      <c r="B5" s="5">
        <v>8.9999999999999993E-3</v>
      </c>
      <c r="C5" s="5">
        <v>1.2E-2</v>
      </c>
      <c r="D5" s="5">
        <f t="shared" si="0"/>
        <v>2.0999999999999998E-2</v>
      </c>
    </row>
    <row r="6" spans="1:4" x14ac:dyDescent="0.3">
      <c r="A6" s="4" t="s">
        <v>27</v>
      </c>
      <c r="B6" s="5">
        <v>3.3000000000000002E-2</v>
      </c>
      <c r="C6" s="5">
        <v>1.9E-2</v>
      </c>
      <c r="D6" s="5">
        <f t="shared" si="0"/>
        <v>5.2000000000000005E-2</v>
      </c>
    </row>
    <row r="7" spans="1:4" x14ac:dyDescent="0.3">
      <c r="A7" s="4" t="s">
        <v>2</v>
      </c>
      <c r="B7" s="5">
        <v>1.7000000000000001E-2</v>
      </c>
      <c r="C7" s="5">
        <v>7.0000000000000001E-3</v>
      </c>
      <c r="D7" s="5">
        <f t="shared" si="0"/>
        <v>2.4E-2</v>
      </c>
    </row>
    <row r="8" spans="1:4" x14ac:dyDescent="0.3">
      <c r="A8" s="4" t="s">
        <v>38</v>
      </c>
      <c r="B8" s="5">
        <v>1.4999999999999999E-2</v>
      </c>
      <c r="C8" s="5">
        <f>(11.98+3.85+4.48+6.08+6.25+6.34+5.86+6.78+11.85)/1100</f>
        <v>5.7700000000000008E-2</v>
      </c>
      <c r="D8" s="5">
        <f t="shared" si="0"/>
        <v>7.2700000000000015E-2</v>
      </c>
    </row>
    <row r="9" spans="1:4" x14ac:dyDescent="0.3">
      <c r="A9" s="4" t="s">
        <v>39</v>
      </c>
      <c r="B9" s="5">
        <f>(0.49+0.76)/110</f>
        <v>1.1363636363636364E-2</v>
      </c>
      <c r="C9" s="5">
        <f>3.65%/1.1</f>
        <v>3.318181818181818E-2</v>
      </c>
      <c r="D9" s="5">
        <f t="shared" si="0"/>
        <v>4.4545454545454541E-2</v>
      </c>
    </row>
    <row r="12" spans="1:4" x14ac:dyDescent="0.3">
      <c r="A12" s="4" t="s">
        <v>3</v>
      </c>
    </row>
    <row r="13" spans="1:4" x14ac:dyDescent="0.3">
      <c r="A13" s="4" t="s">
        <v>26</v>
      </c>
    </row>
    <row r="14" spans="1:4" x14ac:dyDescent="0.3">
      <c r="A14" s="4" t="s">
        <v>30</v>
      </c>
    </row>
    <row r="15" spans="1:4" x14ac:dyDescent="0.3">
      <c r="A15" s="4" t="s">
        <v>29</v>
      </c>
    </row>
    <row r="16" spans="1:4" x14ac:dyDescent="0.3">
      <c r="A16" s="4"/>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Graphiques</vt:lpstr>
      </vt:variant>
      <vt:variant>
        <vt:i4>3</vt:i4>
      </vt:variant>
    </vt:vector>
  </HeadingPairs>
  <TitlesOfParts>
    <vt:vector size="6" baseType="lpstr">
      <vt:lpstr>ReadMe</vt:lpstr>
      <vt:lpstr>DataF9.1</vt:lpstr>
      <vt:lpstr>DataF9.3</vt:lpstr>
      <vt:lpstr>F9.1</vt:lpstr>
      <vt:lpstr>F9.2</vt:lpstr>
      <vt:lpstr>F9.3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2019-08-02T09:45:35Z</dcterms:modified>
</cp:coreProperties>
</file>